
<file path=[Content_Types].xml><?xml version="1.0" encoding="utf-8"?>
<Types xmlns="http://schemas.openxmlformats.org/package/2006/content-types">
  <Override PartName="/xl/charts/chart6.xml" ContentType="application/vnd.openxmlformats-officedocument.drawingml.chart+xml"/>
  <Override PartName="/xl/charts/chart20.xml" ContentType="application/vnd.openxmlformats-officedocument.drawingml.chart+xml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ml.chartshapes+xml"/>
  <Override PartName="/xl/charts/chart4.xml" ContentType="application/vnd.openxmlformats-officedocument.drawingml.chart+xml"/>
  <Override PartName="/xl/drawings/drawing8.xml" ContentType="application/vnd.openxmlformats-officedocument.drawing+xml"/>
  <Override PartName="/xl/worksheets/sheet7.xml" ContentType="application/vnd.openxmlformats-officedocument.spreadsheetml.worksheet+xml"/>
  <Override PartName="/xl/worksheets/sheet11.xml" ContentType="application/vnd.openxmlformats-officedocument.spreadsheetml.worksheet+xml"/>
  <Override PartName="/xl/drawings/drawing4.xml" ContentType="application/vnd.openxmlformats-officedocument.drawing+xml"/>
  <Override PartName="/xl/charts/chart2.xml" ContentType="application/vnd.openxmlformats-officedocument.drawingml.chart+xml"/>
  <Override PartName="/xl/drawings/drawing17.xml" ContentType="application/vnd.openxmlformats-officedocument.drawing+xml"/>
  <Default Extension="rels" ContentType="application/vnd.openxmlformats-package.relationships+xml"/>
  <Default Extension="xml" ContentType="application/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charts/chart29.xml" ContentType="application/vnd.openxmlformats-officedocument.drawingml.chart+xml"/>
  <Override PartName="/xl/drawings/drawing15.xml" ContentType="application/vnd.openxmlformats-officedocument.drawing+xml"/>
  <Override PartName="/xl/charts/chart49.xml" ContentType="application/vnd.openxmlformats-officedocument.drawingml.chart+xml"/>
  <Override PartName="/xl/worksheets/sheet3.xml" ContentType="application/vnd.openxmlformats-officedocument.spreadsheetml.worksheet+xml"/>
  <Override PartName="/xl/charts/chart18.xml" ContentType="application/vnd.openxmlformats-officedocument.drawingml.chart+xml"/>
  <Override PartName="/xl/charts/chart27.xml" ContentType="application/vnd.openxmlformats-officedocument.drawingml.chart+xml"/>
  <Override PartName="/xl/charts/chart36.xml" ContentType="application/vnd.openxmlformats-officedocument.drawingml.chart+xml"/>
  <Override PartName="/xl/charts/chart38.xml" ContentType="application/vnd.openxmlformats-officedocument.drawingml.chart+xml"/>
  <Override PartName="/xl/drawings/drawing13.xml" ContentType="application/vnd.openxmlformats-officedocument.drawing+xml"/>
  <Override PartName="/xl/charts/chart47.xml" ContentType="application/vnd.openxmlformats-officedocument.drawingml.chart+xml"/>
  <Override PartName="/xl/worksheets/sheet1.xml" ContentType="application/vnd.openxmlformats-officedocument.spreadsheetml.worksheet+xml"/>
  <Override PartName="/xl/charts/chart16.xml" ContentType="application/vnd.openxmlformats-officedocument.drawingml.chart+xml"/>
  <Override PartName="/xl/charts/chart25.xml" ContentType="application/vnd.openxmlformats-officedocument.drawingml.chart+xml"/>
  <Override PartName="/xl/charts/chart34.xml" ContentType="application/vnd.openxmlformats-officedocument.drawingml.chart+xml"/>
  <Override PartName="/xl/drawings/drawing11.xml" ContentType="application/vnd.openxmlformats-officedocument.drawing+xml"/>
  <Override PartName="/xl/charts/chart45.xml" ContentType="application/vnd.openxmlformats-officedocument.drawingml.chart+xml"/>
  <Override PartName="/xl/charts/chart54.xml" ContentType="application/vnd.openxmlformats-officedocument.drawingml.chart+xml"/>
  <Override PartName="/xl/sharedStrings.xml" ContentType="application/vnd.openxmlformats-officedocument.spreadsheetml.sharedStrings+xml"/>
  <Override PartName="/xl/charts/chart14.xml" ContentType="application/vnd.openxmlformats-officedocument.drawingml.chart+xml"/>
  <Override PartName="/xl/charts/chart23.xml" ContentType="application/vnd.openxmlformats-officedocument.drawingml.chart+xml"/>
  <Override PartName="/xl/charts/chart32.xml" ContentType="application/vnd.openxmlformats-officedocument.drawingml.chart+xml"/>
  <Override PartName="/xl/charts/chart43.xml" ContentType="application/vnd.openxmlformats-officedocument.drawingml.chart+xml"/>
  <Override PartName="/xl/charts/chart52.xml" ContentType="application/vnd.openxmlformats-officedocument.drawingml.chart+xml"/>
  <Override PartName="/xl/charts/chart9.xml" ContentType="application/vnd.openxmlformats-officedocument.drawingml.chart+xml"/>
  <Override PartName="/xl/charts/chart12.xml" ContentType="application/vnd.openxmlformats-officedocument.drawingml.chart+xml"/>
  <Override PartName="/xl/charts/chart21.xml" ContentType="application/vnd.openxmlformats-officedocument.drawingml.chart+xml"/>
  <Override PartName="/xl/charts/chart30.xml" ContentType="application/vnd.openxmlformats-officedocument.drawingml.chart+xml"/>
  <Override PartName="/xl/charts/chart41.xml" ContentType="application/vnd.openxmlformats-officedocument.drawingml.chart+xml"/>
  <Override PartName="/xl/charts/chart50.xml" ContentType="application/vnd.openxmlformats-officedocument.drawingml.chart+xml"/>
  <Default Extension="bin" ContentType="application/vnd.openxmlformats-officedocument.spreadsheetml.printerSettings"/>
  <Override PartName="/xl/charts/chart7.xml" ContentType="application/vnd.openxmlformats-officedocument.drawingml.chart+xml"/>
  <Override PartName="/xl/charts/chart10.xml" ContentType="application/vnd.openxmlformats-officedocument.drawingml.chart+xml"/>
  <Override PartName="/xl/drawings/drawing9.xml" ContentType="application/vnd.openxmlformats-officedocument.drawing+xml"/>
  <Override PartName="/xl/worksheets/sheet14.xml" ContentType="application/vnd.openxmlformats-officedocument.spreadsheetml.worksheet+xml"/>
  <Override PartName="/xl/drawings/drawing7.xml" ContentType="application/vnd.openxmlformats-officedocument.drawing+xml"/>
  <Override PartName="/xl/charts/chart5.xml" ContentType="application/vnd.openxmlformats-officedocument.drawingml.chart+xml"/>
  <Override PartName="/xl/worksheets/sheet6.xml" ContentType="application/vnd.openxmlformats-officedocument.spreadsheetml.worksheet+xml"/>
  <Override PartName="/xl/worksheets/sheet8.xml" ContentType="application/vnd.openxmlformats-officedocument.spreadsheetml.worksheet+xml"/>
  <Override PartName="/xl/worksheets/sheet12.xml" ContentType="application/vnd.openxmlformats-officedocument.spreadsheetml.worksheet+xml"/>
  <Override PartName="/xl/drawings/drawing5.xml" ContentType="application/vnd.openxmlformats-officedocument.drawingml.chartshapes+xml"/>
  <Override PartName="/xl/charts/chart3.xml" ContentType="application/vnd.openxmlformats-officedocument.drawingml.chart+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10.xml" ContentType="application/vnd.openxmlformats-officedocument.spreadsheetml.worksheet+xml"/>
  <Override PartName="/xl/charts/chart1.xml" ContentType="application/vnd.openxmlformats-officedocument.drawingml.chart+xml"/>
  <Override PartName="/xl/drawings/drawing3.xml" ContentType="application/vnd.openxmlformats-officedocument.drawingml.chartshapes+xml"/>
  <Override PartName="/xl/charts/chart39.xml" ContentType="application/vnd.openxmlformats-officedocument.drawingml.chart+xml"/>
  <Override PartName="/xl/charts/chart48.xml" ContentType="application/vnd.openxmlformats-officedocument.drawingml.chart+xml"/>
  <Override PartName="/xl/drawings/drawing16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charts/chart19.xml" ContentType="application/vnd.openxmlformats-officedocument.drawingml.chart+xml"/>
  <Override PartName="/xl/charts/chart28.xml" ContentType="application/vnd.openxmlformats-officedocument.drawingml.chart+xml"/>
  <Override PartName="/xl/charts/chart37.xml" ContentType="application/vnd.openxmlformats-officedocument.drawingml.chart+xml"/>
  <Override PartName="/xl/drawings/drawing14.xml" ContentType="application/vnd.openxmlformats-officedocument.drawing+xml"/>
  <Override PartName="/xl/charts/chart46.xml" ContentType="application/vnd.openxmlformats-officedocument.drawingml.chart+xml"/>
  <Override PartName="/xl/charts/chart17.xml" ContentType="application/vnd.openxmlformats-officedocument.drawingml.chart+xml"/>
  <Override PartName="/xl/charts/chart26.xml" ContentType="application/vnd.openxmlformats-officedocument.drawingml.chart+xml"/>
  <Override PartName="/xl/charts/chart35.xml" ContentType="application/vnd.openxmlformats-officedocument.drawingml.chart+xml"/>
  <Override PartName="/xl/drawings/drawing12.xml" ContentType="application/vnd.openxmlformats-officedocument.drawing+xml"/>
  <Override PartName="/xl/charts/chart44.xml" ContentType="application/vnd.openxmlformats-officedocument.drawingml.chart+xml"/>
  <Override PartName="/xl/charts/chart53.xml" ContentType="application/vnd.openxmlformats-officedocument.drawingml.chart+xml"/>
  <Override PartName="/xl/calcChain.xml" ContentType="application/vnd.openxmlformats-officedocument.spreadsheetml.calcChain+xml"/>
  <Override PartName="/xl/charts/chart13.xml" ContentType="application/vnd.openxmlformats-officedocument.drawingml.chart+xml"/>
  <Override PartName="/xl/charts/chart15.xml" ContentType="application/vnd.openxmlformats-officedocument.drawingml.chart+xml"/>
  <Override PartName="/xl/charts/chart24.xml" ContentType="application/vnd.openxmlformats-officedocument.drawingml.chart+xml"/>
  <Override PartName="/xl/drawings/drawing10.xml" ContentType="application/vnd.openxmlformats-officedocument.drawing+xml"/>
  <Override PartName="/xl/charts/chart33.xml" ContentType="application/vnd.openxmlformats-officedocument.drawingml.chart+xml"/>
  <Override PartName="/xl/charts/chart42.xml" ContentType="application/vnd.openxmlformats-officedocument.drawingml.chart+xml"/>
  <Override PartName="/xl/charts/chart51.xml" ContentType="application/vnd.openxmlformats-officedocument.drawingml.chart+xml"/>
  <Override PartName="/xl/charts/chart8.xml" ContentType="application/vnd.openxmlformats-officedocument.drawingml.chart+xml"/>
  <Override PartName="/xl/charts/chart11.xml" ContentType="application/vnd.openxmlformats-officedocument.drawingml.chart+xml"/>
  <Override PartName="/xl/charts/chart22.xml" ContentType="application/vnd.openxmlformats-officedocument.drawingml.chart+xml"/>
  <Override PartName="/xl/charts/chart31.xml" ContentType="application/vnd.openxmlformats-officedocument.drawingml.chart+xml"/>
  <Override PartName="/xl/charts/chart40.xml" ContentType="application/vnd.openxmlformats-officedocument.drawingml.char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60" windowWidth="7620" windowHeight="7575" tabRatio="873"/>
  </bookViews>
  <sheets>
    <sheet name="Introduction" sheetId="22" r:id="rId1"/>
    <sheet name="Annual" sheetId="12" r:id="rId2"/>
    <sheet name="Quarterly" sheetId="13" r:id="rId3"/>
    <sheet name="Growth Rates Annual" sheetId="2" r:id="rId4"/>
    <sheet name="Growth Rates Annualised" sheetId="15" r:id="rId5"/>
    <sheet name="Prov Contributions" sheetId="3" r:id="rId6"/>
    <sheet name="National Contributions" sheetId="8" r:id="rId7"/>
    <sheet name="GDP Durban" sheetId="6" r:id="rId8"/>
    <sheet name="GDP PMB" sheetId="17" r:id="rId9"/>
    <sheet name="GDP RBay" sheetId="18" r:id="rId10"/>
    <sheet name="GDP Port Shepstone" sheetId="19" r:id="rId11"/>
    <sheet name="GDP Newcastle" sheetId="20" r:id="rId12"/>
    <sheet name="Growth Rates" sheetId="21" r:id="rId13"/>
    <sheet name="Contr Rates" sheetId="23" r:id="rId14"/>
  </sheets>
  <calcPr calcId="125725"/>
</workbook>
</file>

<file path=xl/calcChain.xml><?xml version="1.0" encoding="utf-8"?>
<calcChain xmlns="http://schemas.openxmlformats.org/spreadsheetml/2006/main">
  <c r="A81" i="23"/>
  <c r="A82"/>
  <c r="A83"/>
  <c r="A84"/>
  <c r="A85"/>
  <c r="A86"/>
  <c r="A87"/>
  <c r="A88"/>
  <c r="A89"/>
  <c r="A90"/>
  <c r="A91"/>
  <c r="A92"/>
  <c r="A93"/>
  <c r="A94"/>
  <c r="A95"/>
  <c r="A96"/>
  <c r="A97"/>
  <c r="A98"/>
  <c r="A99"/>
  <c r="B99"/>
  <c r="C89"/>
  <c r="D89"/>
  <c r="E89"/>
  <c r="B89" s="1"/>
  <c r="F89"/>
  <c r="G89"/>
  <c r="C90"/>
  <c r="B90" s="1"/>
  <c r="D90"/>
  <c r="E90"/>
  <c r="F90"/>
  <c r="G90"/>
  <c r="C91"/>
  <c r="D91"/>
  <c r="E91"/>
  <c r="B91" s="1"/>
  <c r="F91"/>
  <c r="G91"/>
  <c r="C92"/>
  <c r="B92" s="1"/>
  <c r="D92"/>
  <c r="E92"/>
  <c r="F92"/>
  <c r="G92"/>
  <c r="C93"/>
  <c r="D93"/>
  <c r="E93"/>
  <c r="B93" s="1"/>
  <c r="F93"/>
  <c r="G93"/>
  <c r="C94"/>
  <c r="B94" s="1"/>
  <c r="D94"/>
  <c r="E94"/>
  <c r="F94"/>
  <c r="G94"/>
  <c r="C95"/>
  <c r="D95"/>
  <c r="E95"/>
  <c r="B95" s="1"/>
  <c r="F95"/>
  <c r="G95"/>
  <c r="C96"/>
  <c r="B96" s="1"/>
  <c r="D96"/>
  <c r="E96"/>
  <c r="F96"/>
  <c r="G96"/>
  <c r="C97"/>
  <c r="D97"/>
  <c r="E97"/>
  <c r="B97" s="1"/>
  <c r="F97"/>
  <c r="G97"/>
  <c r="C98"/>
  <c r="B98" s="1"/>
  <c r="D98"/>
  <c r="E98"/>
  <c r="F98"/>
  <c r="G98"/>
  <c r="C99"/>
  <c r="D99"/>
  <c r="E99"/>
  <c r="F99"/>
  <c r="G99"/>
  <c r="A36" l="1"/>
  <c r="B36"/>
  <c r="C36"/>
  <c r="D36"/>
  <c r="E36"/>
  <c r="F36"/>
  <c r="G36"/>
  <c r="A37"/>
  <c r="B37"/>
  <c r="C37"/>
  <c r="D37"/>
  <c r="E37"/>
  <c r="F37"/>
  <c r="G37"/>
  <c r="A38"/>
  <c r="B38"/>
  <c r="C38"/>
  <c r="D38"/>
  <c r="E38"/>
  <c r="F38"/>
  <c r="G38"/>
  <c r="A39"/>
  <c r="B39"/>
  <c r="C39"/>
  <c r="D39"/>
  <c r="E39"/>
  <c r="F39"/>
  <c r="G39"/>
  <c r="A40"/>
  <c r="B40"/>
  <c r="C40"/>
  <c r="D40"/>
  <c r="E40"/>
  <c r="F40"/>
  <c r="G40"/>
  <c r="A41"/>
  <c r="B41"/>
  <c r="C41"/>
  <c r="D41"/>
  <c r="E41"/>
  <c r="F41"/>
  <c r="G41"/>
  <c r="A42"/>
  <c r="B42"/>
  <c r="C42"/>
  <c r="D42"/>
  <c r="E42"/>
  <c r="F42"/>
  <c r="G42"/>
  <c r="A43"/>
  <c r="B43"/>
  <c r="C43"/>
  <c r="D43"/>
  <c r="E43"/>
  <c r="F43"/>
  <c r="G43"/>
  <c r="A44"/>
  <c r="B44"/>
  <c r="C44"/>
  <c r="D44"/>
  <c r="E44"/>
  <c r="F44"/>
  <c r="G44"/>
  <c r="A45"/>
  <c r="B45"/>
  <c r="C45"/>
  <c r="D45"/>
  <c r="E45"/>
  <c r="F45"/>
  <c r="G45"/>
  <c r="A46"/>
  <c r="B46"/>
  <c r="C46"/>
  <c r="D46"/>
  <c r="E46"/>
  <c r="F46"/>
  <c r="G46"/>
  <c r="A47"/>
  <c r="B47"/>
  <c r="C47"/>
  <c r="D47"/>
  <c r="E47"/>
  <c r="F47"/>
  <c r="G47"/>
  <c r="A48"/>
  <c r="B48"/>
  <c r="C48"/>
  <c r="D48"/>
  <c r="E48"/>
  <c r="F48"/>
  <c r="G48"/>
  <c r="A49"/>
  <c r="B49"/>
  <c r="C49"/>
  <c r="D49"/>
  <c r="E49"/>
  <c r="F49"/>
  <c r="G49"/>
  <c r="A50"/>
  <c r="B50"/>
  <c r="C50"/>
  <c r="D50"/>
  <c r="E50"/>
  <c r="F50"/>
  <c r="G50"/>
  <c r="A40" i="21"/>
  <c r="A41"/>
  <c r="A42"/>
  <c r="A43"/>
  <c r="A44"/>
  <c r="A45"/>
  <c r="A46"/>
  <c r="R24" i="20"/>
  <c r="A49"/>
  <c r="D49"/>
  <c r="E49"/>
  <c r="A50"/>
  <c r="D50"/>
  <c r="A51"/>
  <c r="D51"/>
  <c r="E51"/>
  <c r="A52"/>
  <c r="D52"/>
  <c r="E52"/>
  <c r="A53"/>
  <c r="A54"/>
  <c r="R24" i="19"/>
  <c r="A49"/>
  <c r="D49"/>
  <c r="A50"/>
  <c r="A51"/>
  <c r="D51"/>
  <c r="A52"/>
  <c r="A53"/>
  <c r="D53"/>
  <c r="A54"/>
  <c r="R24" i="18"/>
  <c r="A50"/>
  <c r="D50"/>
  <c r="A51"/>
  <c r="D51"/>
  <c r="E51"/>
  <c r="A52"/>
  <c r="E52"/>
  <c r="A53"/>
  <c r="D53"/>
  <c r="E53"/>
  <c r="A54"/>
  <c r="R24" i="17"/>
  <c r="A49"/>
  <c r="E49"/>
  <c r="A50"/>
  <c r="A51"/>
  <c r="D51"/>
  <c r="E51"/>
  <c r="A52"/>
  <c r="D52"/>
  <c r="E52"/>
  <c r="A53"/>
  <c r="A54"/>
  <c r="R24" i="6"/>
  <c r="D51"/>
  <c r="E51"/>
  <c r="C43" i="21" s="1"/>
  <c r="I51" i="6"/>
  <c r="J51"/>
  <c r="D52"/>
  <c r="D52" i="19" s="1"/>
  <c r="E52" i="6"/>
  <c r="E52" i="19" s="1"/>
  <c r="I52" i="6"/>
  <c r="J52"/>
  <c r="K52"/>
  <c r="D53"/>
  <c r="D53" i="20" s="1"/>
  <c r="E53" i="6"/>
  <c r="H53" s="1"/>
  <c r="I53"/>
  <c r="K53"/>
  <c r="D54"/>
  <c r="B46" i="21" s="1"/>
  <c r="E54" i="6"/>
  <c r="E54" i="19" s="1"/>
  <c r="I54" i="6"/>
  <c r="J54"/>
  <c r="K54"/>
  <c r="BR37" i="13"/>
  <c r="BS37"/>
  <c r="BW117" s="1"/>
  <c r="BT37"/>
  <c r="BU37"/>
  <c r="BR38"/>
  <c r="BS38"/>
  <c r="BW118" s="1"/>
  <c r="BT38"/>
  <c r="BU38"/>
  <c r="BU36"/>
  <c r="BT36"/>
  <c r="BX116" s="1"/>
  <c r="BS36"/>
  <c r="BR36"/>
  <c r="BU35"/>
  <c r="BY115" s="1"/>
  <c r="BT35"/>
  <c r="BS35"/>
  <c r="BR35"/>
  <c r="BU34"/>
  <c r="BY114" s="1"/>
  <c r="BT34"/>
  <c r="BS34"/>
  <c r="BR34"/>
  <c r="BS30"/>
  <c r="BW110" s="1"/>
  <c r="BT30"/>
  <c r="BU30"/>
  <c r="BS31"/>
  <c r="BT31"/>
  <c r="BU31"/>
  <c r="BS32"/>
  <c r="BT32"/>
  <c r="BU32"/>
  <c r="BR31"/>
  <c r="BR32"/>
  <c r="BR30"/>
  <c r="BS27"/>
  <c r="BW107" s="1"/>
  <c r="BT27"/>
  <c r="BX107" s="1"/>
  <c r="BU27"/>
  <c r="BS28"/>
  <c r="BT28"/>
  <c r="BX108" s="1"/>
  <c r="BU28"/>
  <c r="BY108" s="1"/>
  <c r="BR28"/>
  <c r="BR27"/>
  <c r="BW105"/>
  <c r="BX105"/>
  <c r="BY105"/>
  <c r="BY107"/>
  <c r="BW108"/>
  <c r="BX110"/>
  <c r="BY110"/>
  <c r="BW111"/>
  <c r="BX111"/>
  <c r="BY111"/>
  <c r="BW112"/>
  <c r="BX112"/>
  <c r="BY112"/>
  <c r="BW114"/>
  <c r="BX114"/>
  <c r="BW115"/>
  <c r="BX115"/>
  <c r="BW116"/>
  <c r="BY116"/>
  <c r="BX117"/>
  <c r="BY117"/>
  <c r="BX118"/>
  <c r="BY118"/>
  <c r="BW85"/>
  <c r="BX85"/>
  <c r="BY85"/>
  <c r="BW86"/>
  <c r="BX86"/>
  <c r="BY86"/>
  <c r="BW87"/>
  <c r="BX87"/>
  <c r="BY87"/>
  <c r="BW88"/>
  <c r="BX88"/>
  <c r="BY88"/>
  <c r="BW89"/>
  <c r="BX89"/>
  <c r="BY89"/>
  <c r="BW90"/>
  <c r="BX90"/>
  <c r="BY90"/>
  <c r="BW91"/>
  <c r="BX91"/>
  <c r="BY91"/>
  <c r="BW92"/>
  <c r="BX92"/>
  <c r="BY92"/>
  <c r="BW93"/>
  <c r="BX93"/>
  <c r="BY93"/>
  <c r="BW94"/>
  <c r="BX94"/>
  <c r="BY94"/>
  <c r="BW95"/>
  <c r="BX95"/>
  <c r="BY95"/>
  <c r="BW96"/>
  <c r="BX96"/>
  <c r="BY96"/>
  <c r="BW97"/>
  <c r="BX97"/>
  <c r="BY97"/>
  <c r="BW98"/>
  <c r="BX98"/>
  <c r="BY98"/>
  <c r="BW99"/>
  <c r="BX99"/>
  <c r="BY99"/>
  <c r="BW101"/>
  <c r="BX101"/>
  <c r="BY101"/>
  <c r="BW65"/>
  <c r="BX65"/>
  <c r="BY65"/>
  <c r="BW66"/>
  <c r="BX66"/>
  <c r="BY66"/>
  <c r="BW67"/>
  <c r="BX67"/>
  <c r="BY67"/>
  <c r="BW68"/>
  <c r="BX68"/>
  <c r="BY68"/>
  <c r="BW69"/>
  <c r="BX69"/>
  <c r="BY69"/>
  <c r="BW70"/>
  <c r="BX70"/>
  <c r="BY70"/>
  <c r="BW71"/>
  <c r="BX71"/>
  <c r="BY71"/>
  <c r="BW72"/>
  <c r="BX72"/>
  <c r="BY72"/>
  <c r="BW73"/>
  <c r="BX73"/>
  <c r="BY73"/>
  <c r="BW74"/>
  <c r="BX74"/>
  <c r="BY74"/>
  <c r="BW75"/>
  <c r="BX75"/>
  <c r="BY75"/>
  <c r="BW76"/>
  <c r="BX76"/>
  <c r="BY76"/>
  <c r="BW77"/>
  <c r="BX77"/>
  <c r="BY77"/>
  <c r="BW78"/>
  <c r="BX78"/>
  <c r="BY78"/>
  <c r="BW79"/>
  <c r="BX79"/>
  <c r="BY79"/>
  <c r="BW81"/>
  <c r="BX81"/>
  <c r="BY81"/>
  <c r="BW45"/>
  <c r="BX45"/>
  <c r="BY45"/>
  <c r="BW46"/>
  <c r="BX46"/>
  <c r="BY46"/>
  <c r="BW47"/>
  <c r="BX47"/>
  <c r="BY47"/>
  <c r="BW48"/>
  <c r="BX48"/>
  <c r="BY48"/>
  <c r="BW49"/>
  <c r="BX49"/>
  <c r="BY49"/>
  <c r="BW50"/>
  <c r="BX50"/>
  <c r="BY50"/>
  <c r="BW51"/>
  <c r="BX51"/>
  <c r="BY51"/>
  <c r="BW52"/>
  <c r="BX52"/>
  <c r="BY52"/>
  <c r="BW53"/>
  <c r="BX53"/>
  <c r="BY53"/>
  <c r="BW54"/>
  <c r="BX54"/>
  <c r="BY54"/>
  <c r="BW55"/>
  <c r="BX55"/>
  <c r="BY55"/>
  <c r="BW56"/>
  <c r="BX56"/>
  <c r="BY56"/>
  <c r="BW57"/>
  <c r="BX57"/>
  <c r="BY57"/>
  <c r="BW58"/>
  <c r="BX58"/>
  <c r="BY58"/>
  <c r="BW59"/>
  <c r="BX59"/>
  <c r="BY59"/>
  <c r="BW61"/>
  <c r="BX61"/>
  <c r="BY61"/>
  <c r="R54" i="12"/>
  <c r="S54" s="1"/>
  <c r="R55"/>
  <c r="S55"/>
  <c r="T55" s="1"/>
  <c r="BX36" i="13" s="1"/>
  <c r="R56" i="12"/>
  <c r="S56" s="1"/>
  <c r="R57"/>
  <c r="S57" s="1"/>
  <c r="S53"/>
  <c r="S34" s="1"/>
  <c r="R53"/>
  <c r="R50"/>
  <c r="S50" s="1"/>
  <c r="R51"/>
  <c r="S51"/>
  <c r="T51" s="1"/>
  <c r="BX32" i="13" s="1"/>
  <c r="R49" i="12"/>
  <c r="S49" s="1"/>
  <c r="R47"/>
  <c r="S47" s="1"/>
  <c r="T47" s="1"/>
  <c r="S46"/>
  <c r="T46"/>
  <c r="R46"/>
  <c r="BU87" i="13"/>
  <c r="BV87"/>
  <c r="BU88"/>
  <c r="BV88"/>
  <c r="BU90"/>
  <c r="BV90"/>
  <c r="BU91"/>
  <c r="BV91"/>
  <c r="BU92"/>
  <c r="BV92"/>
  <c r="BU94"/>
  <c r="BV94"/>
  <c r="BU95"/>
  <c r="BV95"/>
  <c r="BU96"/>
  <c r="BV96"/>
  <c r="BU97"/>
  <c r="BV97"/>
  <c r="BU98"/>
  <c r="BV98"/>
  <c r="BV47"/>
  <c r="BV48"/>
  <c r="BV50"/>
  <c r="BV51"/>
  <c r="BV52"/>
  <c r="BV53"/>
  <c r="BV54"/>
  <c r="BV55"/>
  <c r="BV56"/>
  <c r="BV57"/>
  <c r="BV58"/>
  <c r="BX25"/>
  <c r="BX13"/>
  <c r="BX9"/>
  <c r="BX6"/>
  <c r="Q85" i="12"/>
  <c r="Q86"/>
  <c r="Q87"/>
  <c r="Q90"/>
  <c r="Q91"/>
  <c r="Q92"/>
  <c r="Q93"/>
  <c r="Q94"/>
  <c r="Q95"/>
  <c r="Q96"/>
  <c r="Q97"/>
  <c r="Q99"/>
  <c r="R99"/>
  <c r="S99"/>
  <c r="T99"/>
  <c r="Q65"/>
  <c r="R65"/>
  <c r="S65"/>
  <c r="T65"/>
  <c r="Q66"/>
  <c r="R66"/>
  <c r="S66"/>
  <c r="T66"/>
  <c r="Q67"/>
  <c r="R67"/>
  <c r="S67"/>
  <c r="T67"/>
  <c r="Q68"/>
  <c r="R68"/>
  <c r="S68"/>
  <c r="T68"/>
  <c r="Q69"/>
  <c r="R69"/>
  <c r="S69"/>
  <c r="T69"/>
  <c r="Q70"/>
  <c r="R70"/>
  <c r="S70"/>
  <c r="T70"/>
  <c r="Q71"/>
  <c r="R71"/>
  <c r="S71"/>
  <c r="T71"/>
  <c r="Q72"/>
  <c r="R72"/>
  <c r="S72"/>
  <c r="T72"/>
  <c r="Q73"/>
  <c r="R73"/>
  <c r="S73"/>
  <c r="T73"/>
  <c r="Q74"/>
  <c r="R74"/>
  <c r="S74"/>
  <c r="T74"/>
  <c r="Q75"/>
  <c r="R75"/>
  <c r="S75"/>
  <c r="T75"/>
  <c r="Q76"/>
  <c r="R76"/>
  <c r="S76"/>
  <c r="T76"/>
  <c r="Q77"/>
  <c r="R77"/>
  <c r="S77"/>
  <c r="T77"/>
  <c r="Q78"/>
  <c r="R78"/>
  <c r="S78"/>
  <c r="T78"/>
  <c r="Q79"/>
  <c r="R79"/>
  <c r="S79"/>
  <c r="T79"/>
  <c r="Q80"/>
  <c r="R80"/>
  <c r="S80"/>
  <c r="T80"/>
  <c r="S59"/>
  <c r="S36"/>
  <c r="S32"/>
  <c r="S13"/>
  <c r="S9"/>
  <c r="S6"/>
  <c r="A34" i="21"/>
  <c r="A35"/>
  <c r="A36"/>
  <c r="A37"/>
  <c r="A38"/>
  <c r="A39"/>
  <c r="A49" i="18"/>
  <c r="D50" i="6"/>
  <c r="B42" i="21" s="1"/>
  <c r="E50" i="6"/>
  <c r="I50"/>
  <c r="B75" i="15"/>
  <c r="C75"/>
  <c r="D75"/>
  <c r="E75"/>
  <c r="F75"/>
  <c r="G75"/>
  <c r="H75"/>
  <c r="I75"/>
  <c r="J75"/>
  <c r="K75"/>
  <c r="L75"/>
  <c r="M75"/>
  <c r="N75"/>
  <c r="BS25" i="13"/>
  <c r="BS45" s="1"/>
  <c r="BS65" s="1"/>
  <c r="BS85" s="1"/>
  <c r="BS105" s="1"/>
  <c r="BT25"/>
  <c r="BU25"/>
  <c r="BV25"/>
  <c r="BV45" s="1"/>
  <c r="BV65" s="1"/>
  <c r="BV85" s="1"/>
  <c r="BV105" s="1"/>
  <c r="BW25"/>
  <c r="BY25"/>
  <c r="BT45"/>
  <c r="BT65" s="1"/>
  <c r="BT85" s="1"/>
  <c r="BT105" s="1"/>
  <c r="BU45"/>
  <c r="BU65" s="1"/>
  <c r="BU85" s="1"/>
  <c r="BU105" s="1"/>
  <c r="BS47"/>
  <c r="BT47"/>
  <c r="BU47"/>
  <c r="BS48"/>
  <c r="BT48"/>
  <c r="BU48"/>
  <c r="BS50"/>
  <c r="BT50"/>
  <c r="BU50"/>
  <c r="BS51"/>
  <c r="BT51"/>
  <c r="BU51"/>
  <c r="BS52"/>
  <c r="BT52"/>
  <c r="BU52"/>
  <c r="BS54"/>
  <c r="BT54"/>
  <c r="BU54"/>
  <c r="BS55"/>
  <c r="BT55"/>
  <c r="BU55"/>
  <c r="BS56"/>
  <c r="BT56"/>
  <c r="BU56"/>
  <c r="BS57"/>
  <c r="BT57"/>
  <c r="BU57"/>
  <c r="BS58"/>
  <c r="BT58"/>
  <c r="BU58"/>
  <c r="BS87"/>
  <c r="BT87"/>
  <c r="BS88"/>
  <c r="BT88"/>
  <c r="BS90"/>
  <c r="BT90"/>
  <c r="BS91"/>
  <c r="BT91"/>
  <c r="BS92"/>
  <c r="BT92"/>
  <c r="BS94"/>
  <c r="BT94"/>
  <c r="BS95"/>
  <c r="BT95"/>
  <c r="BS96"/>
  <c r="BT96"/>
  <c r="BS97"/>
  <c r="BT97"/>
  <c r="BS98"/>
  <c r="BT98"/>
  <c r="BW13"/>
  <c r="BW9"/>
  <c r="BW6"/>
  <c r="BW19" s="1"/>
  <c r="BW21" s="1"/>
  <c r="A48" i="17"/>
  <c r="D40" i="6"/>
  <c r="J40" s="1"/>
  <c r="E40"/>
  <c r="I40"/>
  <c r="D41"/>
  <c r="E41"/>
  <c r="K41" s="1"/>
  <c r="I41"/>
  <c r="D42"/>
  <c r="J42" s="1"/>
  <c r="E42"/>
  <c r="K42" s="1"/>
  <c r="I42"/>
  <c r="D43"/>
  <c r="B35" i="21" s="1"/>
  <c r="E43" i="6"/>
  <c r="K43" s="1"/>
  <c r="I43"/>
  <c r="D44"/>
  <c r="E44"/>
  <c r="I44"/>
  <c r="D45"/>
  <c r="B37" i="21" s="1"/>
  <c r="E45" i="6"/>
  <c r="C37" i="21" s="1"/>
  <c r="I45" i="6"/>
  <c r="D46"/>
  <c r="J46" s="1"/>
  <c r="E46"/>
  <c r="K46" s="1"/>
  <c r="I46"/>
  <c r="D47"/>
  <c r="E47"/>
  <c r="I47"/>
  <c r="D48"/>
  <c r="D48" i="17" s="1"/>
  <c r="E48" i="6"/>
  <c r="I48"/>
  <c r="D49"/>
  <c r="D49" i="18" s="1"/>
  <c r="E49" i="6"/>
  <c r="C41" i="21" s="1"/>
  <c r="I49" i="6"/>
  <c r="D38"/>
  <c r="J38" s="1"/>
  <c r="E38"/>
  <c r="K38" s="1"/>
  <c r="M38" s="1"/>
  <c r="I38"/>
  <c r="D39"/>
  <c r="J39" s="1"/>
  <c r="E39"/>
  <c r="K39" s="1"/>
  <c r="I39"/>
  <c r="BV13" i="13"/>
  <c r="BV9"/>
  <c r="BV6"/>
  <c r="BU13"/>
  <c r="BU9"/>
  <c r="BU6"/>
  <c r="O21" i="2"/>
  <c r="P21"/>
  <c r="D54" i="17" l="1"/>
  <c r="D54" i="18"/>
  <c r="B44" i="21"/>
  <c r="B39"/>
  <c r="H44" i="6"/>
  <c r="D54" i="20"/>
  <c r="B45" i="21"/>
  <c r="B41"/>
  <c r="H47" i="6"/>
  <c r="H54"/>
  <c r="J53"/>
  <c r="D53" i="17"/>
  <c r="D50"/>
  <c r="D52" i="18"/>
  <c r="D54" i="19"/>
  <c r="D50"/>
  <c r="B40" i="21"/>
  <c r="J43" i="6"/>
  <c r="D49" i="17"/>
  <c r="B43" i="21"/>
  <c r="E50" i="17"/>
  <c r="C44" i="21"/>
  <c r="E53" i="19"/>
  <c r="E54" i="20"/>
  <c r="C38" i="21"/>
  <c r="E50" i="18"/>
  <c r="C40" i="21"/>
  <c r="E54" i="17"/>
  <c r="E53"/>
  <c r="E54" i="18"/>
  <c r="E53" i="20"/>
  <c r="E50"/>
  <c r="C46" i="21"/>
  <c r="C42"/>
  <c r="K50" i="6"/>
  <c r="H52"/>
  <c r="K51"/>
  <c r="E51" i="19"/>
  <c r="E50"/>
  <c r="E49"/>
  <c r="C45" i="21"/>
  <c r="H51" i="6"/>
  <c r="E49" i="18"/>
  <c r="C35" i="21"/>
  <c r="K49" i="6"/>
  <c r="K48"/>
  <c r="K47"/>
  <c r="C39" i="21"/>
  <c r="C36"/>
  <c r="C34"/>
  <c r="H50" i="6"/>
  <c r="B36" i="21"/>
  <c r="J47" i="6"/>
  <c r="H48"/>
  <c r="H40"/>
  <c r="J50"/>
  <c r="B38" i="21"/>
  <c r="B34"/>
  <c r="BV46" i="13"/>
  <c r="BV49"/>
  <c r="S37" i="12"/>
  <c r="T56"/>
  <c r="BX37" i="13" s="1"/>
  <c r="T57" i="12"/>
  <c r="BX38" i="13" s="1"/>
  <c r="S38" i="12"/>
  <c r="T54"/>
  <c r="BX35" i="13" s="1"/>
  <c r="S35" i="12"/>
  <c r="T53"/>
  <c r="T49"/>
  <c r="S30"/>
  <c r="S29" s="1"/>
  <c r="T50"/>
  <c r="BX31" i="13" s="1"/>
  <c r="S31" i="12"/>
  <c r="BX30" i="13"/>
  <c r="BW30"/>
  <c r="BV30"/>
  <c r="BY30"/>
  <c r="U49" i="12"/>
  <c r="BX19" i="13"/>
  <c r="S19" i="12"/>
  <c r="K45" i="6"/>
  <c r="K44"/>
  <c r="E48" i="17"/>
  <c r="H39" i="6"/>
  <c r="J48"/>
  <c r="J44"/>
  <c r="J49"/>
  <c r="J45"/>
  <c r="BU19" i="13"/>
  <c r="H43" i="6"/>
  <c r="K40"/>
  <c r="J41"/>
  <c r="H38"/>
  <c r="H46"/>
  <c r="H42"/>
  <c r="H49"/>
  <c r="H45"/>
  <c r="H41"/>
  <c r="Q38"/>
  <c r="BV19" i="13"/>
  <c r="A46" i="20"/>
  <c r="A47"/>
  <c r="D47"/>
  <c r="A48"/>
  <c r="R23"/>
  <c r="R23" i="19"/>
  <c r="A46"/>
  <c r="A47"/>
  <c r="A48"/>
  <c r="E48"/>
  <c r="R23" i="18"/>
  <c r="A47"/>
  <c r="A48"/>
  <c r="R23" i="17"/>
  <c r="A46"/>
  <c r="A47"/>
  <c r="R23" i="6"/>
  <c r="D46" i="20"/>
  <c r="E46" i="19"/>
  <c r="D36" i="6"/>
  <c r="J36" s="1"/>
  <c r="E36"/>
  <c r="B32" i="23" s="1"/>
  <c r="I36" i="6"/>
  <c r="D37"/>
  <c r="J37" s="1"/>
  <c r="E37"/>
  <c r="B33" i="23" s="1"/>
  <c r="I37" i="6"/>
  <c r="B34" i="23"/>
  <c r="B35"/>
  <c r="B21" i="2"/>
  <c r="BN87" i="13"/>
  <c r="BO87"/>
  <c r="BP87"/>
  <c r="BQ87"/>
  <c r="BR87"/>
  <c r="BN88"/>
  <c r="BO88"/>
  <c r="BP88"/>
  <c r="BQ88"/>
  <c r="BR88"/>
  <c r="BN90"/>
  <c r="BO90"/>
  <c r="BP90"/>
  <c r="BQ90"/>
  <c r="BR90"/>
  <c r="BN91"/>
  <c r="BO91"/>
  <c r="BP91"/>
  <c r="BQ91"/>
  <c r="BR91"/>
  <c r="BN92"/>
  <c r="BO92"/>
  <c r="BP92"/>
  <c r="BQ92"/>
  <c r="BR92"/>
  <c r="BN94"/>
  <c r="BO94"/>
  <c r="BP94"/>
  <c r="BQ94"/>
  <c r="BR94"/>
  <c r="BN95"/>
  <c r="BO95"/>
  <c r="BP95"/>
  <c r="BQ95"/>
  <c r="BR95"/>
  <c r="BN96"/>
  <c r="BO96"/>
  <c r="BP96"/>
  <c r="BQ96"/>
  <c r="BR96"/>
  <c r="BN97"/>
  <c r="BO97"/>
  <c r="BP97"/>
  <c r="BQ97"/>
  <c r="BR97"/>
  <c r="BN98"/>
  <c r="BO98"/>
  <c r="BP98"/>
  <c r="BQ98"/>
  <c r="BR98"/>
  <c r="BN47"/>
  <c r="BO47"/>
  <c r="BP47"/>
  <c r="BQ47"/>
  <c r="BR47"/>
  <c r="BN48"/>
  <c r="BO48"/>
  <c r="BP48"/>
  <c r="BQ48"/>
  <c r="BR48"/>
  <c r="BN50"/>
  <c r="BO50"/>
  <c r="BP50"/>
  <c r="BQ50"/>
  <c r="BR50"/>
  <c r="BN51"/>
  <c r="BO51"/>
  <c r="BP51"/>
  <c r="BQ51"/>
  <c r="BR51"/>
  <c r="BN52"/>
  <c r="BO52"/>
  <c r="BP52"/>
  <c r="BQ52"/>
  <c r="BR52"/>
  <c r="BN54"/>
  <c r="BO54"/>
  <c r="BP54"/>
  <c r="BQ54"/>
  <c r="BR54"/>
  <c r="BN55"/>
  <c r="BO55"/>
  <c r="BP55"/>
  <c r="BQ55"/>
  <c r="BR55"/>
  <c r="BN56"/>
  <c r="BO56"/>
  <c r="BP56"/>
  <c r="BQ56"/>
  <c r="BR56"/>
  <c r="BN57"/>
  <c r="BO57"/>
  <c r="BP57"/>
  <c r="BQ57"/>
  <c r="BR57"/>
  <c r="BN58"/>
  <c r="BO58"/>
  <c r="BP58"/>
  <c r="BQ58"/>
  <c r="BR58"/>
  <c r="BN37"/>
  <c r="BO37"/>
  <c r="BP37"/>
  <c r="BQ37"/>
  <c r="BO38"/>
  <c r="BP38"/>
  <c r="BO35"/>
  <c r="BQ34"/>
  <c r="BP34"/>
  <c r="BO34"/>
  <c r="BN34"/>
  <c r="BQ31"/>
  <c r="BN31"/>
  <c r="BQ30"/>
  <c r="BP30"/>
  <c r="BO30"/>
  <c r="BS110" s="1"/>
  <c r="BN30"/>
  <c r="V49" i="12"/>
  <c r="W49" s="1"/>
  <c r="X49" s="1"/>
  <c r="Y49" s="1"/>
  <c r="BT6" i="13"/>
  <c r="BU46" s="1"/>
  <c r="BT9"/>
  <c r="BT13"/>
  <c r="L99" i="12"/>
  <c r="M99"/>
  <c r="N99"/>
  <c r="O99"/>
  <c r="P99"/>
  <c r="P66"/>
  <c r="P67"/>
  <c r="P69"/>
  <c r="P70"/>
  <c r="P71"/>
  <c r="P73"/>
  <c r="P74"/>
  <c r="P75"/>
  <c r="P76"/>
  <c r="P77"/>
  <c r="P79"/>
  <c r="P27"/>
  <c r="Q27"/>
  <c r="P28"/>
  <c r="Q28"/>
  <c r="P30"/>
  <c r="Q30"/>
  <c r="R30"/>
  <c r="T30"/>
  <c r="T89" s="1"/>
  <c r="P31"/>
  <c r="Q31"/>
  <c r="R31"/>
  <c r="R90" s="1"/>
  <c r="P32"/>
  <c r="Q32"/>
  <c r="R32"/>
  <c r="R91" s="1"/>
  <c r="P34"/>
  <c r="Q34"/>
  <c r="R34"/>
  <c r="R93" s="1"/>
  <c r="P35"/>
  <c r="Q35"/>
  <c r="R35"/>
  <c r="R94" s="1"/>
  <c r="P36"/>
  <c r="Q36"/>
  <c r="R36"/>
  <c r="R95" s="1"/>
  <c r="P37"/>
  <c r="Q37"/>
  <c r="R37"/>
  <c r="R96" s="1"/>
  <c r="P38"/>
  <c r="Q38"/>
  <c r="R38"/>
  <c r="R97" s="1"/>
  <c r="T38"/>
  <c r="T97" s="1"/>
  <c r="BQ38" i="13"/>
  <c r="BP36"/>
  <c r="R59" i="12"/>
  <c r="R13"/>
  <c r="R9"/>
  <c r="R6"/>
  <c r="BU21" i="13" l="1"/>
  <c r="BU53"/>
  <c r="BV59"/>
  <c r="BU49"/>
  <c r="BX21"/>
  <c r="T37" i="12"/>
  <c r="T96" s="1"/>
  <c r="S96"/>
  <c r="S95"/>
  <c r="S94"/>
  <c r="S33"/>
  <c r="S97"/>
  <c r="U53"/>
  <c r="V53" s="1"/>
  <c r="W53" s="1"/>
  <c r="X53" s="1"/>
  <c r="Y53" s="1"/>
  <c r="BY34" i="13"/>
  <c r="BV34"/>
  <c r="BX34"/>
  <c r="BT74"/>
  <c r="BW34"/>
  <c r="T34" i="12"/>
  <c r="T93" s="1"/>
  <c r="BS114" i="13"/>
  <c r="S93" i="12"/>
  <c r="S52"/>
  <c r="BX29" i="13"/>
  <c r="Q89" i="12"/>
  <c r="R89"/>
  <c r="S90"/>
  <c r="BP31" i="13"/>
  <c r="T31" i="12"/>
  <c r="T90" s="1"/>
  <c r="BR111" i="13"/>
  <c r="S91" i="12"/>
  <c r="S48"/>
  <c r="BV110" i="13"/>
  <c r="S89" i="12"/>
  <c r="BU70" i="13"/>
  <c r="BU110"/>
  <c r="BT110"/>
  <c r="BV70"/>
  <c r="BT70"/>
  <c r="S21" i="12"/>
  <c r="U51"/>
  <c r="V51" s="1"/>
  <c r="W51" s="1"/>
  <c r="X51" s="1"/>
  <c r="Y51" s="1"/>
  <c r="BY32" i="13"/>
  <c r="BS72"/>
  <c r="BW32"/>
  <c r="BV32"/>
  <c r="BW35"/>
  <c r="BV35"/>
  <c r="BY35"/>
  <c r="U54" i="12"/>
  <c r="V54" s="1"/>
  <c r="W54" s="1"/>
  <c r="X54" s="1"/>
  <c r="Y54" s="1"/>
  <c r="U56"/>
  <c r="V56" s="1"/>
  <c r="W56" s="1"/>
  <c r="X56" s="1"/>
  <c r="Y56" s="1"/>
  <c r="BS117" i="13"/>
  <c r="BY37"/>
  <c r="BW37"/>
  <c r="BV37"/>
  <c r="BO32"/>
  <c r="T36" i="12"/>
  <c r="T95" s="1"/>
  <c r="T35"/>
  <c r="T94" s="1"/>
  <c r="T32"/>
  <c r="T91" s="1"/>
  <c r="BP32" i="13"/>
  <c r="BN35"/>
  <c r="BO75" s="1"/>
  <c r="BQ36"/>
  <c r="BQ76" s="1"/>
  <c r="BQ32"/>
  <c r="BQ35"/>
  <c r="BR117"/>
  <c r="BW36"/>
  <c r="BY36"/>
  <c r="U55" i="12"/>
  <c r="V55" s="1"/>
  <c r="W55" s="1"/>
  <c r="X55" s="1"/>
  <c r="Y55" s="1"/>
  <c r="BV36" i="13"/>
  <c r="BW31"/>
  <c r="BY31"/>
  <c r="BV31"/>
  <c r="U50" i="12"/>
  <c r="V50" s="1"/>
  <c r="W50" s="1"/>
  <c r="X50" s="1"/>
  <c r="Y50" s="1"/>
  <c r="BW38" i="13"/>
  <c r="BV38"/>
  <c r="U57" i="12"/>
  <c r="V57" s="1"/>
  <c r="W57" s="1"/>
  <c r="X57" s="1"/>
  <c r="Y57" s="1"/>
  <c r="BY38" i="13"/>
  <c r="BN36"/>
  <c r="BS118"/>
  <c r="BS75"/>
  <c r="BO31"/>
  <c r="BN32"/>
  <c r="BP35"/>
  <c r="BO36"/>
  <c r="BN38"/>
  <c r="BO78" s="1"/>
  <c r="C32" i="21"/>
  <c r="K37" i="6"/>
  <c r="M37" s="1"/>
  <c r="N38" s="1"/>
  <c r="K36"/>
  <c r="M36" s="1"/>
  <c r="C32" i="23" s="1"/>
  <c r="C33" i="21"/>
  <c r="B33"/>
  <c r="BO77" i="13"/>
  <c r="BS74"/>
  <c r="BS70"/>
  <c r="BT19"/>
  <c r="BT21" s="1"/>
  <c r="BU61" s="1"/>
  <c r="BO70"/>
  <c r="H36" i="6"/>
  <c r="B32" i="21"/>
  <c r="BV21" i="13"/>
  <c r="BO74"/>
  <c r="D46" i="17"/>
  <c r="D46" i="19"/>
  <c r="D47"/>
  <c r="D47" i="17"/>
  <c r="E46" i="20"/>
  <c r="E46" i="17"/>
  <c r="BQ70" i="13"/>
  <c r="BQ71"/>
  <c r="BQ74"/>
  <c r="BR70"/>
  <c r="BR71"/>
  <c r="BR74"/>
  <c r="BR110"/>
  <c r="D48" i="18"/>
  <c r="D48" i="19"/>
  <c r="D48" i="20"/>
  <c r="D47" i="18"/>
  <c r="Q37" i="6"/>
  <c r="C33" i="23"/>
  <c r="C34"/>
  <c r="E47" i="17"/>
  <c r="E47" i="18"/>
  <c r="E47" i="20"/>
  <c r="H37" i="6"/>
  <c r="E48" i="18"/>
  <c r="E47" i="19"/>
  <c r="E48" i="20"/>
  <c r="BQ78" i="13"/>
  <c r="BR78"/>
  <c r="BR114"/>
  <c r="P33" i="12"/>
  <c r="Q33"/>
  <c r="R33"/>
  <c r="R92" s="1"/>
  <c r="P29"/>
  <c r="Q29"/>
  <c r="R29"/>
  <c r="T29"/>
  <c r="T88" s="1"/>
  <c r="P26"/>
  <c r="P39" s="1"/>
  <c r="R19"/>
  <c r="Q26"/>
  <c r="BP70" i="13"/>
  <c r="BP74"/>
  <c r="BP77"/>
  <c r="BQ77"/>
  <c r="BQ72"/>
  <c r="BP78"/>
  <c r="V35"/>
  <c r="V36"/>
  <c r="V37"/>
  <c r="V38"/>
  <c r="V34"/>
  <c r="V32"/>
  <c r="V31"/>
  <c r="V30"/>
  <c r="V28"/>
  <c r="V27"/>
  <c r="S27"/>
  <c r="T27"/>
  <c r="U27"/>
  <c r="S28"/>
  <c r="T28"/>
  <c r="U28"/>
  <c r="S30"/>
  <c r="T30"/>
  <c r="U30"/>
  <c r="S31"/>
  <c r="T31"/>
  <c r="U31"/>
  <c r="S32"/>
  <c r="T32"/>
  <c r="U32"/>
  <c r="S34"/>
  <c r="T34"/>
  <c r="U34"/>
  <c r="S35"/>
  <c r="T35"/>
  <c r="U35"/>
  <c r="S36"/>
  <c r="T36"/>
  <c r="U36"/>
  <c r="S37"/>
  <c r="T37"/>
  <c r="U37"/>
  <c r="S38"/>
  <c r="T38"/>
  <c r="U38"/>
  <c r="R35"/>
  <c r="R36"/>
  <c r="R37"/>
  <c r="R38"/>
  <c r="R32"/>
  <c r="O32"/>
  <c r="P32"/>
  <c r="Q32"/>
  <c r="N32"/>
  <c r="K32"/>
  <c r="L32"/>
  <c r="M32"/>
  <c r="J32"/>
  <c r="G32"/>
  <c r="H32"/>
  <c r="I32"/>
  <c r="F32"/>
  <c r="R34"/>
  <c r="R31"/>
  <c r="R30"/>
  <c r="R28"/>
  <c r="R27"/>
  <c r="O27"/>
  <c r="P27"/>
  <c r="Q27"/>
  <c r="O28"/>
  <c r="P28"/>
  <c r="Q28"/>
  <c r="O30"/>
  <c r="P30"/>
  <c r="Q30"/>
  <c r="O31"/>
  <c r="P31"/>
  <c r="Q31"/>
  <c r="O34"/>
  <c r="P34"/>
  <c r="Q34"/>
  <c r="O35"/>
  <c r="P35"/>
  <c r="Q35"/>
  <c r="O36"/>
  <c r="P36"/>
  <c r="Q36"/>
  <c r="O37"/>
  <c r="P37"/>
  <c r="Q37"/>
  <c r="O38"/>
  <c r="P38"/>
  <c r="Q38"/>
  <c r="N35"/>
  <c r="N36"/>
  <c r="N37"/>
  <c r="N38"/>
  <c r="N34"/>
  <c r="N31"/>
  <c r="N30"/>
  <c r="N28"/>
  <c r="N27"/>
  <c r="A80" i="12"/>
  <c r="A101" i="13"/>
  <c r="A81"/>
  <c r="A121" s="1"/>
  <c r="K27"/>
  <c r="L27"/>
  <c r="M27"/>
  <c r="K28"/>
  <c r="L28"/>
  <c r="M28"/>
  <c r="K30"/>
  <c r="L30"/>
  <c r="M30"/>
  <c r="K31"/>
  <c r="L31"/>
  <c r="M31"/>
  <c r="K34"/>
  <c r="L34"/>
  <c r="M34"/>
  <c r="K35"/>
  <c r="L35"/>
  <c r="M35"/>
  <c r="K36"/>
  <c r="L36"/>
  <c r="M36"/>
  <c r="K37"/>
  <c r="L37"/>
  <c r="M37"/>
  <c r="K38"/>
  <c r="L38"/>
  <c r="M38"/>
  <c r="J35"/>
  <c r="J36"/>
  <c r="J37"/>
  <c r="J38"/>
  <c r="J34"/>
  <c r="J31"/>
  <c r="J30"/>
  <c r="J28"/>
  <c r="J27"/>
  <c r="G27"/>
  <c r="H27"/>
  <c r="I27"/>
  <c r="G28"/>
  <c r="H28"/>
  <c r="I28"/>
  <c r="G30"/>
  <c r="H30"/>
  <c r="I30"/>
  <c r="G31"/>
  <c r="H31"/>
  <c r="I31"/>
  <c r="G34"/>
  <c r="H34"/>
  <c r="I34"/>
  <c r="G35"/>
  <c r="H35"/>
  <c r="I35"/>
  <c r="G36"/>
  <c r="H36"/>
  <c r="I36"/>
  <c r="G37"/>
  <c r="H37"/>
  <c r="I37"/>
  <c r="G38"/>
  <c r="H38"/>
  <c r="I38"/>
  <c r="F35"/>
  <c r="F36"/>
  <c r="F37"/>
  <c r="F38"/>
  <c r="F34"/>
  <c r="F31"/>
  <c r="F30"/>
  <c r="F28"/>
  <c r="F27"/>
  <c r="C27"/>
  <c r="D27"/>
  <c r="E27"/>
  <c r="C28"/>
  <c r="D28"/>
  <c r="E28"/>
  <c r="C30"/>
  <c r="D30"/>
  <c r="E30"/>
  <c r="C31"/>
  <c r="D31"/>
  <c r="E31"/>
  <c r="C32"/>
  <c r="D32"/>
  <c r="E32"/>
  <c r="C34"/>
  <c r="D34"/>
  <c r="E34"/>
  <c r="C35"/>
  <c r="D35"/>
  <c r="E35"/>
  <c r="C36"/>
  <c r="D36"/>
  <c r="E36"/>
  <c r="C37"/>
  <c r="D37"/>
  <c r="E37"/>
  <c r="C38"/>
  <c r="D38"/>
  <c r="E38"/>
  <c r="B37"/>
  <c r="B38"/>
  <c r="B36"/>
  <c r="B35"/>
  <c r="B34"/>
  <c r="B32"/>
  <c r="B31"/>
  <c r="B30"/>
  <c r="B28"/>
  <c r="B27"/>
  <c r="A39"/>
  <c r="A23"/>
  <c r="A63" s="1"/>
  <c r="A103" s="1"/>
  <c r="A3"/>
  <c r="A43" s="1"/>
  <c r="A83" s="1"/>
  <c r="N37" i="6" l="1"/>
  <c r="Q36"/>
  <c r="BV61" i="13"/>
  <c r="BR77"/>
  <c r="BT114"/>
  <c r="BS116"/>
  <c r="BR116"/>
  <c r="BT115"/>
  <c r="BR118"/>
  <c r="S92" i="12"/>
  <c r="BU74" i="13"/>
  <c r="BU114"/>
  <c r="BV74"/>
  <c r="BV114"/>
  <c r="BX33"/>
  <c r="Q88" i="12"/>
  <c r="R88"/>
  <c r="BS71" i="13"/>
  <c r="BS112"/>
  <c r="S88" i="12"/>
  <c r="BU78" i="13"/>
  <c r="BU118"/>
  <c r="BV118"/>
  <c r="BV78"/>
  <c r="BU117"/>
  <c r="BU77"/>
  <c r="BT117"/>
  <c r="BV77"/>
  <c r="BV117"/>
  <c r="BU115"/>
  <c r="BU75"/>
  <c r="BV116"/>
  <c r="BV76"/>
  <c r="BV115"/>
  <c r="BV75"/>
  <c r="BU116"/>
  <c r="BU76"/>
  <c r="BV72"/>
  <c r="BV112"/>
  <c r="BT72"/>
  <c r="BU112"/>
  <c r="BU72"/>
  <c r="BU29"/>
  <c r="BY109" s="1"/>
  <c r="BU111"/>
  <c r="BU71"/>
  <c r="BV71"/>
  <c r="BV111"/>
  <c r="BT111"/>
  <c r="BR112"/>
  <c r="BT77"/>
  <c r="BP72"/>
  <c r="BO76"/>
  <c r="BS111"/>
  <c r="BT76"/>
  <c r="BR76"/>
  <c r="BQ75"/>
  <c r="BT112"/>
  <c r="T33" i="12"/>
  <c r="T92" s="1"/>
  <c r="BW29" i="13"/>
  <c r="BV33"/>
  <c r="BT78"/>
  <c r="BT118"/>
  <c r="BT29"/>
  <c r="BX109" s="1"/>
  <c r="BT75"/>
  <c r="BT33"/>
  <c r="BX113" s="1"/>
  <c r="BY29"/>
  <c r="BY33"/>
  <c r="BU33"/>
  <c r="BY113" s="1"/>
  <c r="BS33"/>
  <c r="BW113" s="1"/>
  <c r="BS76"/>
  <c r="BR115"/>
  <c r="BO72"/>
  <c r="BR75"/>
  <c r="BO71"/>
  <c r="BS78"/>
  <c r="BS77"/>
  <c r="BS115"/>
  <c r="BT116"/>
  <c r="BV29"/>
  <c r="BT71"/>
  <c r="BS29"/>
  <c r="BW109" s="1"/>
  <c r="BW33"/>
  <c r="BP75"/>
  <c r="BR72"/>
  <c r="BP71"/>
  <c r="BP76"/>
  <c r="BU59"/>
  <c r="R33"/>
  <c r="C26"/>
  <c r="R26"/>
  <c r="P41" i="12"/>
  <c r="P179" s="1"/>
  <c r="R21"/>
  <c r="Q39"/>
  <c r="Q98" s="1"/>
  <c r="J29" i="13"/>
  <c r="N33"/>
  <c r="Q29"/>
  <c r="G29"/>
  <c r="H29"/>
  <c r="S26"/>
  <c r="D29"/>
  <c r="J33"/>
  <c r="P26"/>
  <c r="T26"/>
  <c r="K33"/>
  <c r="M29"/>
  <c r="K26"/>
  <c r="V33"/>
  <c r="R48" i="12"/>
  <c r="R52"/>
  <c r="C33" i="13"/>
  <c r="O26"/>
  <c r="U33"/>
  <c r="E29"/>
  <c r="F33"/>
  <c r="G33"/>
  <c r="G26"/>
  <c r="C29"/>
  <c r="E26"/>
  <c r="F26"/>
  <c r="I33"/>
  <c r="I26"/>
  <c r="J26"/>
  <c r="L29"/>
  <c r="Q33"/>
  <c r="T33"/>
  <c r="U29"/>
  <c r="V29"/>
  <c r="D33"/>
  <c r="I29"/>
  <c r="L33"/>
  <c r="L26"/>
  <c r="O33"/>
  <c r="S33"/>
  <c r="S29"/>
  <c r="U26"/>
  <c r="V26"/>
  <c r="E33"/>
  <c r="D26"/>
  <c r="H33"/>
  <c r="H26"/>
  <c r="M33"/>
  <c r="M26"/>
  <c r="P33"/>
  <c r="Q26"/>
  <c r="T29"/>
  <c r="O29"/>
  <c r="P29"/>
  <c r="K29"/>
  <c r="F29"/>
  <c r="R29"/>
  <c r="N29"/>
  <c r="N26"/>
  <c r="BU73" l="1"/>
  <c r="BV73"/>
  <c r="BV69"/>
  <c r="BU69"/>
  <c r="BT73"/>
  <c r="BT69"/>
  <c r="V39"/>
  <c r="V41" s="1"/>
  <c r="Q39"/>
  <c r="Q41" s="1"/>
  <c r="R39"/>
  <c r="R41" s="1"/>
  <c r="P166" i="12"/>
  <c r="Q41"/>
  <c r="Q100" s="1"/>
  <c r="P169"/>
  <c r="P173"/>
  <c r="P177"/>
  <c r="P181"/>
  <c r="P167"/>
  <c r="P170"/>
  <c r="P174"/>
  <c r="P178"/>
  <c r="P172"/>
  <c r="P176"/>
  <c r="P180"/>
  <c r="P171"/>
  <c r="P175"/>
  <c r="P168"/>
  <c r="O39" i="13"/>
  <c r="O41" s="1"/>
  <c r="P39"/>
  <c r="P41" s="1"/>
  <c r="U39"/>
  <c r="U41" s="1"/>
  <c r="S39"/>
  <c r="S41" s="1"/>
  <c r="T39"/>
  <c r="T41" s="1"/>
  <c r="G29" i="12"/>
  <c r="C36"/>
  <c r="D36"/>
  <c r="E36"/>
  <c r="F36"/>
  <c r="G36"/>
  <c r="H36"/>
  <c r="I36"/>
  <c r="J36"/>
  <c r="K36"/>
  <c r="L36"/>
  <c r="M36"/>
  <c r="N36"/>
  <c r="O36"/>
  <c r="C37"/>
  <c r="D37"/>
  <c r="E37"/>
  <c r="F37"/>
  <c r="G37"/>
  <c r="H37"/>
  <c r="I37"/>
  <c r="J37"/>
  <c r="K37"/>
  <c r="L37"/>
  <c r="M37"/>
  <c r="N37"/>
  <c r="O37"/>
  <c r="C38"/>
  <c r="D38"/>
  <c r="E38"/>
  <c r="F38"/>
  <c r="G38"/>
  <c r="H38"/>
  <c r="I38"/>
  <c r="J38"/>
  <c r="K38"/>
  <c r="L38"/>
  <c r="M38"/>
  <c r="N38"/>
  <c r="O38"/>
  <c r="B37"/>
  <c r="B38"/>
  <c r="B36"/>
  <c r="O35"/>
  <c r="N35"/>
  <c r="M35"/>
  <c r="L35"/>
  <c r="L94" s="1"/>
  <c r="K35"/>
  <c r="J35"/>
  <c r="I35"/>
  <c r="H35"/>
  <c r="G35"/>
  <c r="F35"/>
  <c r="E35"/>
  <c r="D35"/>
  <c r="C35"/>
  <c r="B35"/>
  <c r="O34"/>
  <c r="N34"/>
  <c r="N93" s="1"/>
  <c r="M34"/>
  <c r="L34"/>
  <c r="K34"/>
  <c r="J34"/>
  <c r="I34"/>
  <c r="H34"/>
  <c r="G34"/>
  <c r="G33" s="1"/>
  <c r="F34"/>
  <c r="E34"/>
  <c r="D34"/>
  <c r="C34"/>
  <c r="B34"/>
  <c r="C32"/>
  <c r="D32"/>
  <c r="E32"/>
  <c r="F32"/>
  <c r="G32"/>
  <c r="H32"/>
  <c r="I32"/>
  <c r="J32"/>
  <c r="K32"/>
  <c r="L32"/>
  <c r="M32"/>
  <c r="N32"/>
  <c r="O32"/>
  <c r="B32"/>
  <c r="O31"/>
  <c r="N31"/>
  <c r="N90" s="1"/>
  <c r="M31"/>
  <c r="L31"/>
  <c r="K31"/>
  <c r="J31"/>
  <c r="I31"/>
  <c r="H31"/>
  <c r="G31"/>
  <c r="F31"/>
  <c r="E31"/>
  <c r="D31"/>
  <c r="C31"/>
  <c r="B31"/>
  <c r="O30"/>
  <c r="N30"/>
  <c r="M30"/>
  <c r="L30"/>
  <c r="L89" s="1"/>
  <c r="K30"/>
  <c r="J30"/>
  <c r="I30"/>
  <c r="H30"/>
  <c r="G30"/>
  <c r="F30"/>
  <c r="E30"/>
  <c r="D30"/>
  <c r="C30"/>
  <c r="B30"/>
  <c r="C27"/>
  <c r="D27"/>
  <c r="E27"/>
  <c r="F27"/>
  <c r="G27"/>
  <c r="H27"/>
  <c r="I27"/>
  <c r="J27"/>
  <c r="K27"/>
  <c r="L27"/>
  <c r="M27"/>
  <c r="N27"/>
  <c r="O27"/>
  <c r="C28"/>
  <c r="D28"/>
  <c r="E28"/>
  <c r="F28"/>
  <c r="G28"/>
  <c r="G26" s="1"/>
  <c r="H28"/>
  <c r="I28"/>
  <c r="J28"/>
  <c r="K28"/>
  <c r="L28"/>
  <c r="M28"/>
  <c r="N28"/>
  <c r="O28"/>
  <c r="B28"/>
  <c r="B27"/>
  <c r="L97" l="1"/>
  <c r="M96"/>
  <c r="K33"/>
  <c r="K39" s="1"/>
  <c r="K41" s="1"/>
  <c r="M94"/>
  <c r="M97"/>
  <c r="N96"/>
  <c r="N91"/>
  <c r="K29"/>
  <c r="M90"/>
  <c r="N33"/>
  <c r="N94"/>
  <c r="N97"/>
  <c r="L95"/>
  <c r="L93"/>
  <c r="J33"/>
  <c r="N95"/>
  <c r="O33"/>
  <c r="O93"/>
  <c r="P93"/>
  <c r="O95"/>
  <c r="P95"/>
  <c r="O96"/>
  <c r="P96"/>
  <c r="O94"/>
  <c r="P94"/>
  <c r="O97"/>
  <c r="P97"/>
  <c r="M93"/>
  <c r="L96"/>
  <c r="M95"/>
  <c r="O89"/>
  <c r="P89"/>
  <c r="O91"/>
  <c r="P91"/>
  <c r="N29"/>
  <c r="N89"/>
  <c r="L29"/>
  <c r="L90"/>
  <c r="M29"/>
  <c r="M89"/>
  <c r="O90"/>
  <c r="P90"/>
  <c r="J29"/>
  <c r="J39" s="1"/>
  <c r="J41" s="1"/>
  <c r="H29"/>
  <c r="L91"/>
  <c r="O29"/>
  <c r="I29"/>
  <c r="M91"/>
  <c r="O26"/>
  <c r="H26"/>
  <c r="K26"/>
  <c r="M87"/>
  <c r="N86"/>
  <c r="J26"/>
  <c r="F26"/>
  <c r="P85"/>
  <c r="O86"/>
  <c r="P86"/>
  <c r="Q172"/>
  <c r="Q176"/>
  <c r="Q180"/>
  <c r="Q169"/>
  <c r="Q173"/>
  <c r="Q177"/>
  <c r="Q181"/>
  <c r="Q171"/>
  <c r="Q175"/>
  <c r="Q170"/>
  <c r="Q174"/>
  <c r="Q178"/>
  <c r="Q167"/>
  <c r="Q168"/>
  <c r="Q166"/>
  <c r="O87"/>
  <c r="P87"/>
  <c r="L26"/>
  <c r="L86"/>
  <c r="M26"/>
  <c r="M86"/>
  <c r="N87"/>
  <c r="L87"/>
  <c r="I26"/>
  <c r="N26"/>
  <c r="Q179"/>
  <c r="H33"/>
  <c r="L33"/>
  <c r="M33"/>
  <c r="I33"/>
  <c r="G39"/>
  <c r="G41" s="1"/>
  <c r="O92" l="1"/>
  <c r="P92"/>
  <c r="N92"/>
  <c r="L92"/>
  <c r="M92"/>
  <c r="L39"/>
  <c r="L41" s="1"/>
  <c r="O88"/>
  <c r="P88"/>
  <c r="M88"/>
  <c r="N88"/>
  <c r="L88"/>
  <c r="O39"/>
  <c r="P98" s="1"/>
  <c r="I39"/>
  <c r="I41" s="1"/>
  <c r="N85"/>
  <c r="M85"/>
  <c r="L85"/>
  <c r="O85"/>
  <c r="N39"/>
  <c r="M39"/>
  <c r="H39"/>
  <c r="H41" s="1"/>
  <c r="A39"/>
  <c r="A60" s="1"/>
  <c r="T59"/>
  <c r="U59" l="1"/>
  <c r="V59" s="1"/>
  <c r="W59" s="1"/>
  <c r="X59" s="1"/>
  <c r="Y59" s="1"/>
  <c r="L98"/>
  <c r="O41"/>
  <c r="O178" s="1"/>
  <c r="M41"/>
  <c r="M98"/>
  <c r="L100"/>
  <c r="O170"/>
  <c r="N41"/>
  <c r="N98"/>
  <c r="O98"/>
  <c r="A179"/>
  <c r="A181" s="1"/>
  <c r="A100"/>
  <c r="BJ87" i="13"/>
  <c r="BK87"/>
  <c r="BL87"/>
  <c r="BM87"/>
  <c r="BJ88"/>
  <c r="BK88"/>
  <c r="BL88"/>
  <c r="BM88"/>
  <c r="BJ90"/>
  <c r="BK90"/>
  <c r="BL90"/>
  <c r="BM90"/>
  <c r="BJ91"/>
  <c r="BK91"/>
  <c r="BL91"/>
  <c r="BM91"/>
  <c r="BJ92"/>
  <c r="BK92"/>
  <c r="BL92"/>
  <c r="BM92"/>
  <c r="BJ94"/>
  <c r="BK94"/>
  <c r="BL94"/>
  <c r="BM94"/>
  <c r="BJ95"/>
  <c r="BK95"/>
  <c r="BL95"/>
  <c r="BM95"/>
  <c r="BJ96"/>
  <c r="BK96"/>
  <c r="BL96"/>
  <c r="BM96"/>
  <c r="BJ97"/>
  <c r="BK97"/>
  <c r="BL97"/>
  <c r="BM97"/>
  <c r="BJ98"/>
  <c r="BK98"/>
  <c r="BL98"/>
  <c r="BM98"/>
  <c r="BJ47"/>
  <c r="BK47"/>
  <c r="BL47"/>
  <c r="BM47"/>
  <c r="BJ48"/>
  <c r="BK48"/>
  <c r="BL48"/>
  <c r="BM48"/>
  <c r="BJ50"/>
  <c r="BK50"/>
  <c r="BL50"/>
  <c r="BM50"/>
  <c r="BJ51"/>
  <c r="BK51"/>
  <c r="BL51"/>
  <c r="BM51"/>
  <c r="BJ52"/>
  <c r="BK52"/>
  <c r="BL52"/>
  <c r="BM52"/>
  <c r="BJ54"/>
  <c r="BK54"/>
  <c r="BL54"/>
  <c r="BM54"/>
  <c r="BJ55"/>
  <c r="BK55"/>
  <c r="BL55"/>
  <c r="BM55"/>
  <c r="BJ56"/>
  <c r="BK56"/>
  <c r="BL56"/>
  <c r="BM56"/>
  <c r="BJ57"/>
  <c r="BK57"/>
  <c r="BL57"/>
  <c r="BM57"/>
  <c r="BJ58"/>
  <c r="BK58"/>
  <c r="BL58"/>
  <c r="BM58"/>
  <c r="BY6"/>
  <c r="BY9"/>
  <c r="BY13"/>
  <c r="BS13"/>
  <c r="BS9"/>
  <c r="BS6"/>
  <c r="BT53" l="1"/>
  <c r="BT49"/>
  <c r="BT46"/>
  <c r="O100" i="12"/>
  <c r="O173"/>
  <c r="O177"/>
  <c r="O168"/>
  <c r="O180"/>
  <c r="O176"/>
  <c r="P100"/>
  <c r="O171"/>
  <c r="O166"/>
  <c r="O181"/>
  <c r="O175"/>
  <c r="O174"/>
  <c r="O179"/>
  <c r="O167"/>
  <c r="O172"/>
  <c r="O169"/>
  <c r="M100"/>
  <c r="N100"/>
  <c r="BY19" i="13"/>
  <c r="BS19"/>
  <c r="BT59" l="1"/>
  <c r="BY21"/>
  <c r="BS21"/>
  <c r="BT61" l="1"/>
  <c r="A45" i="20"/>
  <c r="A45" i="19"/>
  <c r="A46" i="18"/>
  <c r="A43" i="17"/>
  <c r="A44"/>
  <c r="A45"/>
  <c r="BR25" i="13" l="1"/>
  <c r="BR45" s="1"/>
  <c r="BR65" s="1"/>
  <c r="BR85" s="1"/>
  <c r="BR105" s="1"/>
  <c r="BR13"/>
  <c r="BV93" s="1"/>
  <c r="BR9"/>
  <c r="BV89" s="1"/>
  <c r="BR6"/>
  <c r="BV86" s="1"/>
  <c r="A24" i="21"/>
  <c r="A25"/>
  <c r="A26"/>
  <c r="A27"/>
  <c r="A28"/>
  <c r="A29"/>
  <c r="A30"/>
  <c r="A31"/>
  <c r="A32"/>
  <c r="A33"/>
  <c r="A23"/>
  <c r="A12" i="20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42"/>
  <c r="A43"/>
  <c r="A44"/>
  <c r="A11"/>
  <c r="A12" i="19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42"/>
  <c r="A43"/>
  <c r="A44"/>
  <c r="A11"/>
  <c r="A12" i="18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42"/>
  <c r="A43"/>
  <c r="A44"/>
  <c r="A45"/>
  <c r="A11"/>
  <c r="A12" i="17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42"/>
  <c r="A11"/>
  <c r="AH25" i="13"/>
  <c r="AI25"/>
  <c r="AJ25"/>
  <c r="AK25"/>
  <c r="AL25"/>
  <c r="AM25"/>
  <c r="AN25"/>
  <c r="AO25"/>
  <c r="AP25"/>
  <c r="AQ25"/>
  <c r="AR25"/>
  <c r="AS25"/>
  <c r="AT25"/>
  <c r="AU25"/>
  <c r="AV25"/>
  <c r="AW25"/>
  <c r="AX25"/>
  <c r="AY25"/>
  <c r="AZ25"/>
  <c r="BA25"/>
  <c r="BB25"/>
  <c r="BC25"/>
  <c r="BD25"/>
  <c r="BE25"/>
  <c r="BF25"/>
  <c r="BG25"/>
  <c r="BH25"/>
  <c r="BI25"/>
  <c r="BJ25"/>
  <c r="BK25"/>
  <c r="BL25"/>
  <c r="BM25"/>
  <c r="BM45" s="1"/>
  <c r="BM65" s="1"/>
  <c r="BM85" s="1"/>
  <c r="BM105" s="1"/>
  <c r="BN25"/>
  <c r="BN45" s="1"/>
  <c r="BN65" s="1"/>
  <c r="BN85" s="1"/>
  <c r="BN105" s="1"/>
  <c r="BO25"/>
  <c r="BO45" s="1"/>
  <c r="BO65" s="1"/>
  <c r="BO85" s="1"/>
  <c r="BO105" s="1"/>
  <c r="BP25"/>
  <c r="BP45" s="1"/>
  <c r="BP65" s="1"/>
  <c r="BP85" s="1"/>
  <c r="BP105" s="1"/>
  <c r="BQ25"/>
  <c r="BQ45" s="1"/>
  <c r="BQ65" s="1"/>
  <c r="BQ85" s="1"/>
  <c r="BQ105" s="1"/>
  <c r="BQ13"/>
  <c r="BU93" s="1"/>
  <c r="BQ9"/>
  <c r="BU89" s="1"/>
  <c r="BQ6"/>
  <c r="BU86" s="1"/>
  <c r="BS53" l="1"/>
  <c r="BS49"/>
  <c r="BS46"/>
  <c r="BR53"/>
  <c r="BR49"/>
  <c r="BR46"/>
  <c r="D46" i="18"/>
  <c r="E46"/>
  <c r="BR19" i="13"/>
  <c r="BV99" s="1"/>
  <c r="BQ33"/>
  <c r="BU113" s="1"/>
  <c r="BQ29"/>
  <c r="BU109" s="1"/>
  <c r="BQ19"/>
  <c r="BU99" s="1"/>
  <c r="A27" i="23"/>
  <c r="A28"/>
  <c r="A77" s="1"/>
  <c r="A29"/>
  <c r="A78" s="1"/>
  <c r="A30"/>
  <c r="A79" s="1"/>
  <c r="A31"/>
  <c r="A80" s="1"/>
  <c r="A32"/>
  <c r="A33"/>
  <c r="A34"/>
  <c r="A35"/>
  <c r="T13" i="12"/>
  <c r="T9"/>
  <c r="T6"/>
  <c r="N21" i="3"/>
  <c r="Q59" i="12"/>
  <c r="BP6" i="13"/>
  <c r="BT86" s="1"/>
  <c r="BP9"/>
  <c r="BT89" s="1"/>
  <c r="BP13"/>
  <c r="BT93" s="1"/>
  <c r="B29" i="12"/>
  <c r="C29"/>
  <c r="B33"/>
  <c r="C33"/>
  <c r="BO6" i="13"/>
  <c r="BS86" s="1"/>
  <c r="BO9"/>
  <c r="BS89" s="1"/>
  <c r="BO13"/>
  <c r="BS93" s="1"/>
  <c r="BN6"/>
  <c r="BN9"/>
  <c r="BN13"/>
  <c r="BR93" s="1"/>
  <c r="BQ49" l="1"/>
  <c r="BS59"/>
  <c r="BQ46"/>
  <c r="BO53"/>
  <c r="BP53"/>
  <c r="BQ53"/>
  <c r="BO49"/>
  <c r="BP49"/>
  <c r="BR89"/>
  <c r="BR59"/>
  <c r="BO46"/>
  <c r="BP46"/>
  <c r="BR86"/>
  <c r="E45" i="17"/>
  <c r="E45" i="19"/>
  <c r="E45" i="20"/>
  <c r="D44" i="17"/>
  <c r="D43"/>
  <c r="E44"/>
  <c r="E43"/>
  <c r="D45"/>
  <c r="D45" i="19"/>
  <c r="D45" i="20"/>
  <c r="D41"/>
  <c r="D41" i="19"/>
  <c r="D41" i="17"/>
  <c r="D41" i="18"/>
  <c r="D42" i="19"/>
  <c r="D42" i="20"/>
  <c r="D42" i="18"/>
  <c r="D42" i="17"/>
  <c r="D44" i="19"/>
  <c r="D44" i="18"/>
  <c r="D44" i="20"/>
  <c r="D43" i="18"/>
  <c r="D43" i="20"/>
  <c r="D43" i="19"/>
  <c r="D45" i="18"/>
  <c r="E44" i="20"/>
  <c r="E44" i="19"/>
  <c r="E44" i="18"/>
  <c r="E42" i="19"/>
  <c r="E42" i="20"/>
  <c r="E42" i="18"/>
  <c r="E42" i="17"/>
  <c r="E45" i="18"/>
  <c r="E43" i="20"/>
  <c r="E43" i="19"/>
  <c r="E43" i="18"/>
  <c r="BR21" i="13"/>
  <c r="BV101" s="1"/>
  <c r="BQ21"/>
  <c r="BU101" s="1"/>
  <c r="T19" i="12"/>
  <c r="BP19" i="13"/>
  <c r="BO19"/>
  <c r="BS99" s="1"/>
  <c r="BN19"/>
  <c r="BR99" s="1"/>
  <c r="A4" i="8"/>
  <c r="A5" s="1"/>
  <c r="A6" s="1"/>
  <c r="A7" s="1"/>
  <c r="A8" s="1"/>
  <c r="A9" s="1"/>
  <c r="A10" s="1"/>
  <c r="A11" s="1"/>
  <c r="A12" s="1"/>
  <c r="A13" s="1"/>
  <c r="A14" s="1"/>
  <c r="A15" s="1"/>
  <c r="A16" s="1"/>
  <c r="A17" s="1"/>
  <c r="A18" s="1"/>
  <c r="G166" i="12"/>
  <c r="H166"/>
  <c r="I166"/>
  <c r="J166"/>
  <c r="K166"/>
  <c r="L166"/>
  <c r="M166"/>
  <c r="N166"/>
  <c r="G167"/>
  <c r="H167"/>
  <c r="I167"/>
  <c r="J167"/>
  <c r="K167"/>
  <c r="L167"/>
  <c r="M167"/>
  <c r="N167"/>
  <c r="G168"/>
  <c r="H168"/>
  <c r="I168"/>
  <c r="J168"/>
  <c r="K168"/>
  <c r="L168"/>
  <c r="M168"/>
  <c r="N168"/>
  <c r="G169"/>
  <c r="H169"/>
  <c r="I169"/>
  <c r="J169"/>
  <c r="K169"/>
  <c r="L169"/>
  <c r="M169"/>
  <c r="N169"/>
  <c r="G170"/>
  <c r="H170"/>
  <c r="I170"/>
  <c r="J170"/>
  <c r="K170"/>
  <c r="L170"/>
  <c r="M170"/>
  <c r="N170"/>
  <c r="G171"/>
  <c r="H171"/>
  <c r="I171"/>
  <c r="J171"/>
  <c r="K171"/>
  <c r="L171"/>
  <c r="M171"/>
  <c r="N171"/>
  <c r="G172"/>
  <c r="H172"/>
  <c r="I172"/>
  <c r="J172"/>
  <c r="K172"/>
  <c r="L172"/>
  <c r="M172"/>
  <c r="N172"/>
  <c r="G173"/>
  <c r="H173"/>
  <c r="I173"/>
  <c r="J173"/>
  <c r="K173"/>
  <c r="L173"/>
  <c r="M173"/>
  <c r="N173"/>
  <c r="G174"/>
  <c r="H174"/>
  <c r="I174"/>
  <c r="J174"/>
  <c r="K174"/>
  <c r="L174"/>
  <c r="M174"/>
  <c r="N174"/>
  <c r="G175"/>
  <c r="H175"/>
  <c r="I175"/>
  <c r="J175"/>
  <c r="K175"/>
  <c r="L175"/>
  <c r="M175"/>
  <c r="N175"/>
  <c r="G176"/>
  <c r="H176"/>
  <c r="I176"/>
  <c r="J176"/>
  <c r="K176"/>
  <c r="L176"/>
  <c r="M176"/>
  <c r="N176"/>
  <c r="G177"/>
  <c r="H177"/>
  <c r="I177"/>
  <c r="J177"/>
  <c r="K177"/>
  <c r="L177"/>
  <c r="M177"/>
  <c r="N177"/>
  <c r="G178"/>
  <c r="H178"/>
  <c r="I178"/>
  <c r="J178"/>
  <c r="K178"/>
  <c r="L178"/>
  <c r="M178"/>
  <c r="N178"/>
  <c r="G179"/>
  <c r="H179"/>
  <c r="I179"/>
  <c r="J179"/>
  <c r="K179"/>
  <c r="L179"/>
  <c r="M179"/>
  <c r="N179"/>
  <c r="G180"/>
  <c r="H180"/>
  <c r="I180"/>
  <c r="J180"/>
  <c r="K180"/>
  <c r="L180"/>
  <c r="M180"/>
  <c r="N180"/>
  <c r="G181"/>
  <c r="H181"/>
  <c r="I181"/>
  <c r="J181"/>
  <c r="K181"/>
  <c r="L181"/>
  <c r="M181"/>
  <c r="N181"/>
  <c r="A4" i="3"/>
  <c r="A5" s="1"/>
  <c r="A6" s="1"/>
  <c r="A7" s="1"/>
  <c r="A8" s="1"/>
  <c r="A9" s="1"/>
  <c r="A10" s="1"/>
  <c r="A11" s="1"/>
  <c r="A12" s="1"/>
  <c r="A13" s="1"/>
  <c r="A14" s="1"/>
  <c r="A15" s="1"/>
  <c r="A16" s="1"/>
  <c r="A17" s="1"/>
  <c r="BF27" i="13"/>
  <c r="BF28"/>
  <c r="BF30"/>
  <c r="BF31"/>
  <c r="BF32"/>
  <c r="BF34"/>
  <c r="BF35"/>
  <c r="BF36"/>
  <c r="BF37"/>
  <c r="BF38"/>
  <c r="P59" i="12"/>
  <c r="BM6" i="13"/>
  <c r="BQ86" s="1"/>
  <c r="BM9"/>
  <c r="BQ89" s="1"/>
  <c r="BM13"/>
  <c r="BQ93" s="1"/>
  <c r="Q6" i="12"/>
  <c r="Q9"/>
  <c r="Q13"/>
  <c r="BN53" i="13" l="1"/>
  <c r="BN49"/>
  <c r="BS61"/>
  <c r="BQ59"/>
  <c r="BT99"/>
  <c r="BP59"/>
  <c r="BO59"/>
  <c r="BR61"/>
  <c r="BN46"/>
  <c r="Q52" i="12"/>
  <c r="T21"/>
  <c r="Q48"/>
  <c r="T48" s="1"/>
  <c r="U48" s="1"/>
  <c r="Q45"/>
  <c r="BN21" i="13"/>
  <c r="BR101" s="1"/>
  <c r="BP21"/>
  <c r="BO21"/>
  <c r="BS101" s="1"/>
  <c r="Q19" i="12"/>
  <c r="BM19" i="13"/>
  <c r="BQ99" s="1"/>
  <c r="BL6"/>
  <c r="BP86" s="1"/>
  <c r="BL9"/>
  <c r="BP89" s="1"/>
  <c r="BL13"/>
  <c r="BL45"/>
  <c r="BL65" s="1"/>
  <c r="BL85" s="1"/>
  <c r="BL105" s="1"/>
  <c r="BH87"/>
  <c r="BI87"/>
  <c r="BH88"/>
  <c r="BI88"/>
  <c r="BH90"/>
  <c r="BI90"/>
  <c r="BH91"/>
  <c r="BI91"/>
  <c r="BH92"/>
  <c r="BI92"/>
  <c r="BH94"/>
  <c r="BI94"/>
  <c r="BH95"/>
  <c r="BI95"/>
  <c r="BH96"/>
  <c r="BI96"/>
  <c r="BH97"/>
  <c r="BI97"/>
  <c r="BH98"/>
  <c r="BI98"/>
  <c r="BH47"/>
  <c r="BI47"/>
  <c r="BH48"/>
  <c r="BI48"/>
  <c r="BH50"/>
  <c r="BI50"/>
  <c r="BH51"/>
  <c r="BI51"/>
  <c r="BH52"/>
  <c r="BI52"/>
  <c r="BH54"/>
  <c r="BI54"/>
  <c r="BH55"/>
  <c r="BI55"/>
  <c r="BH56"/>
  <c r="BI56"/>
  <c r="BH57"/>
  <c r="BI57"/>
  <c r="BH58"/>
  <c r="BI58"/>
  <c r="BJ45"/>
  <c r="BJ65" s="1"/>
  <c r="BJ85" s="1"/>
  <c r="BJ105" s="1"/>
  <c r="BJ13"/>
  <c r="BN93" s="1"/>
  <c r="BJ9"/>
  <c r="BN89" s="1"/>
  <c r="BJ6"/>
  <c r="BN86" s="1"/>
  <c r="O75" i="15"/>
  <c r="P75"/>
  <c r="Q75"/>
  <c r="E4" i="6"/>
  <c r="E5"/>
  <c r="E6"/>
  <c r="E7"/>
  <c r="E8"/>
  <c r="E9"/>
  <c r="E10"/>
  <c r="E11"/>
  <c r="E12"/>
  <c r="E13"/>
  <c r="E14"/>
  <c r="B10" i="23" s="1"/>
  <c r="E15" i="6"/>
  <c r="B11" i="23" s="1"/>
  <c r="E16" i="6"/>
  <c r="B12" i="23" s="1"/>
  <c r="E17" i="6"/>
  <c r="B13" i="23" s="1"/>
  <c r="E18" i="6"/>
  <c r="B14" i="23" s="1"/>
  <c r="E19" i="6"/>
  <c r="B15" i="23" s="1"/>
  <c r="E20" i="6"/>
  <c r="B16" i="23" s="1"/>
  <c r="E21" i="6"/>
  <c r="B17" i="23" s="1"/>
  <c r="E22" i="6"/>
  <c r="B18" i="23" s="1"/>
  <c r="E23" i="6"/>
  <c r="B19" i="23" s="1"/>
  <c r="E24" i="6"/>
  <c r="B20" i="23" s="1"/>
  <c r="E25" i="6"/>
  <c r="B21" i="23" s="1"/>
  <c r="E26" i="6"/>
  <c r="B22" i="23" s="1"/>
  <c r="E27" i="6"/>
  <c r="B23" i="23" s="1"/>
  <c r="E28" i="6"/>
  <c r="B24" i="23" s="1"/>
  <c r="E29" i="6"/>
  <c r="B25" i="23" s="1"/>
  <c r="E30" i="6"/>
  <c r="B26" i="23" s="1"/>
  <c r="E31" i="6"/>
  <c r="B27" i="23" s="1"/>
  <c r="E32" i="6"/>
  <c r="B28" i="23" s="1"/>
  <c r="E33" i="6"/>
  <c r="B29" i="23" s="1"/>
  <c r="E34" i="6"/>
  <c r="B30" i="23" s="1"/>
  <c r="E35" i="6"/>
  <c r="B31" i="23" s="1"/>
  <c r="E3" i="6"/>
  <c r="D4"/>
  <c r="D5"/>
  <c r="D6"/>
  <c r="D7"/>
  <c r="D8"/>
  <c r="D9"/>
  <c r="D10"/>
  <c r="D11"/>
  <c r="D11" i="18" s="1"/>
  <c r="D12" i="6"/>
  <c r="D12" i="18" s="1"/>
  <c r="D13" i="6"/>
  <c r="D13" i="18" s="1"/>
  <c r="D14" i="6"/>
  <c r="D15"/>
  <c r="D16"/>
  <c r="D17"/>
  <c r="D18"/>
  <c r="D19"/>
  <c r="D20"/>
  <c r="D21"/>
  <c r="D22"/>
  <c r="D23"/>
  <c r="D24"/>
  <c r="D25"/>
  <c r="D26"/>
  <c r="D27"/>
  <c r="D28"/>
  <c r="D29"/>
  <c r="D30"/>
  <c r="D31"/>
  <c r="D32"/>
  <c r="D33"/>
  <c r="D34"/>
  <c r="D35"/>
  <c r="D3"/>
  <c r="BK6" i="13"/>
  <c r="BO86" s="1"/>
  <c r="BK9"/>
  <c r="BO89" s="1"/>
  <c r="BK13"/>
  <c r="BO93" s="1"/>
  <c r="BK45"/>
  <c r="BK65" s="1"/>
  <c r="BK85" s="1"/>
  <c r="BK105" s="1"/>
  <c r="R13" i="6"/>
  <c r="R14" s="1"/>
  <c r="R15" s="1"/>
  <c r="R16" s="1"/>
  <c r="R17" s="1"/>
  <c r="R18" s="1"/>
  <c r="R19" s="1"/>
  <c r="R20" s="1"/>
  <c r="R21" s="1"/>
  <c r="R22" s="1"/>
  <c r="R13" i="17"/>
  <c r="R14" s="1"/>
  <c r="R15" s="1"/>
  <c r="R16" s="1"/>
  <c r="R17" s="1"/>
  <c r="R18" s="1"/>
  <c r="R19" s="1"/>
  <c r="R20" s="1"/>
  <c r="R21" s="1"/>
  <c r="R22" s="1"/>
  <c r="R13" i="18"/>
  <c r="R14"/>
  <c r="R15"/>
  <c r="R16" s="1"/>
  <c r="R17" s="1"/>
  <c r="R18" s="1"/>
  <c r="R19" s="1"/>
  <c r="R20" s="1"/>
  <c r="R21" s="1"/>
  <c r="R22" s="1"/>
  <c r="R13" i="20"/>
  <c r="R14"/>
  <c r="R15" s="1"/>
  <c r="R16" s="1"/>
  <c r="R17" s="1"/>
  <c r="R18" s="1"/>
  <c r="R19" s="1"/>
  <c r="R20" s="1"/>
  <c r="R21" s="1"/>
  <c r="R22" s="1"/>
  <c r="I38"/>
  <c r="R13" i="19"/>
  <c r="R14" s="1"/>
  <c r="R15" s="1"/>
  <c r="R16" s="1"/>
  <c r="R17" s="1"/>
  <c r="R18" s="1"/>
  <c r="R19" s="1"/>
  <c r="R20" s="1"/>
  <c r="R21" s="1"/>
  <c r="R22" s="1"/>
  <c r="I38" i="18"/>
  <c r="I38" i="17"/>
  <c r="L15"/>
  <c r="L16"/>
  <c r="L17"/>
  <c r="L18"/>
  <c r="L19"/>
  <c r="L20"/>
  <c r="L14"/>
  <c r="L19" i="6"/>
  <c r="L20"/>
  <c r="L21"/>
  <c r="L22"/>
  <c r="L23"/>
  <c r="L24"/>
  <c r="L18"/>
  <c r="L25" i="20"/>
  <c r="I37"/>
  <c r="I36"/>
  <c r="I35"/>
  <c r="I34"/>
  <c r="I33"/>
  <c r="I32"/>
  <c r="I31"/>
  <c r="I30"/>
  <c r="I29"/>
  <c r="I28"/>
  <c r="I27"/>
  <c r="I26"/>
  <c r="I25"/>
  <c r="I24"/>
  <c r="I23"/>
  <c r="I22"/>
  <c r="I21"/>
  <c r="I20"/>
  <c r="I19"/>
  <c r="I18"/>
  <c r="I17"/>
  <c r="I16"/>
  <c r="I15"/>
  <c r="I14"/>
  <c r="I13"/>
  <c r="I12"/>
  <c r="I11"/>
  <c r="I10"/>
  <c r="I9"/>
  <c r="I8"/>
  <c r="I7"/>
  <c r="L25" i="19"/>
  <c r="I38"/>
  <c r="I37"/>
  <c r="I36"/>
  <c r="I35"/>
  <c r="I34"/>
  <c r="I33"/>
  <c r="I32"/>
  <c r="I31"/>
  <c r="I30"/>
  <c r="I29"/>
  <c r="I28"/>
  <c r="I27"/>
  <c r="I26"/>
  <c r="I25"/>
  <c r="I24"/>
  <c r="I23"/>
  <c r="I22"/>
  <c r="I21"/>
  <c r="I20"/>
  <c r="I19"/>
  <c r="I18"/>
  <c r="I17"/>
  <c r="I16"/>
  <c r="I15"/>
  <c r="I14"/>
  <c r="I13"/>
  <c r="I12"/>
  <c r="I11"/>
  <c r="I10"/>
  <c r="I9"/>
  <c r="I8"/>
  <c r="I7"/>
  <c r="I37" i="18"/>
  <c r="I36"/>
  <c r="I35"/>
  <c r="I34"/>
  <c r="I33"/>
  <c r="I32"/>
  <c r="I31"/>
  <c r="I30"/>
  <c r="I29"/>
  <c r="I28"/>
  <c r="I27"/>
  <c r="I26"/>
  <c r="I25"/>
  <c r="I24"/>
  <c r="I23"/>
  <c r="I22"/>
  <c r="I21"/>
  <c r="I20"/>
  <c r="I19"/>
  <c r="I18"/>
  <c r="I17"/>
  <c r="I16"/>
  <c r="I15"/>
  <c r="I14"/>
  <c r="I13"/>
  <c r="I12"/>
  <c r="I11"/>
  <c r="I10"/>
  <c r="I9"/>
  <c r="I8"/>
  <c r="I7"/>
  <c r="I37" i="17"/>
  <c r="I36"/>
  <c r="I35"/>
  <c r="I34"/>
  <c r="I33"/>
  <c r="I32"/>
  <c r="I31"/>
  <c r="I30"/>
  <c r="I29"/>
  <c r="I28"/>
  <c r="I27"/>
  <c r="I26"/>
  <c r="I25"/>
  <c r="I24"/>
  <c r="I23"/>
  <c r="I22"/>
  <c r="I21"/>
  <c r="I20"/>
  <c r="I19"/>
  <c r="I18"/>
  <c r="I17"/>
  <c r="I16"/>
  <c r="I15"/>
  <c r="I14"/>
  <c r="I13"/>
  <c r="I12"/>
  <c r="I11"/>
  <c r="I10"/>
  <c r="I9"/>
  <c r="I8"/>
  <c r="I7"/>
  <c r="C22" i="8"/>
  <c r="D22"/>
  <c r="E22"/>
  <c r="F22"/>
  <c r="G22"/>
  <c r="H22"/>
  <c r="I22"/>
  <c r="J22"/>
  <c r="K22"/>
  <c r="L22"/>
  <c r="M22"/>
  <c r="N22"/>
  <c r="B22"/>
  <c r="C149" i="12"/>
  <c r="D149"/>
  <c r="E149"/>
  <c r="F149"/>
  <c r="G149"/>
  <c r="H149"/>
  <c r="I149"/>
  <c r="J149"/>
  <c r="K149"/>
  <c r="L149"/>
  <c r="M149"/>
  <c r="N149"/>
  <c r="O149"/>
  <c r="C150"/>
  <c r="D150"/>
  <c r="E150"/>
  <c r="F150"/>
  <c r="G150"/>
  <c r="H150"/>
  <c r="I150"/>
  <c r="J150"/>
  <c r="K150"/>
  <c r="L150"/>
  <c r="M150"/>
  <c r="N150"/>
  <c r="O150"/>
  <c r="C152"/>
  <c r="D152"/>
  <c r="E152"/>
  <c r="F152"/>
  <c r="G152"/>
  <c r="H152"/>
  <c r="I152"/>
  <c r="J152"/>
  <c r="K152"/>
  <c r="L152"/>
  <c r="M152"/>
  <c r="N152"/>
  <c r="O152"/>
  <c r="C153"/>
  <c r="D153"/>
  <c r="E153"/>
  <c r="F153"/>
  <c r="G153"/>
  <c r="H153"/>
  <c r="I153"/>
  <c r="J153"/>
  <c r="K153"/>
  <c r="L153"/>
  <c r="M153"/>
  <c r="N153"/>
  <c r="O153"/>
  <c r="C154"/>
  <c r="D154"/>
  <c r="E154"/>
  <c r="F154"/>
  <c r="G154"/>
  <c r="H154"/>
  <c r="I154"/>
  <c r="J154"/>
  <c r="K154"/>
  <c r="L154"/>
  <c r="M154"/>
  <c r="N154"/>
  <c r="O154"/>
  <c r="C156"/>
  <c r="D156"/>
  <c r="E156"/>
  <c r="F156"/>
  <c r="G156"/>
  <c r="H156"/>
  <c r="I156"/>
  <c r="J156"/>
  <c r="K156"/>
  <c r="L156"/>
  <c r="M156"/>
  <c r="N156"/>
  <c r="O156"/>
  <c r="C157"/>
  <c r="D157"/>
  <c r="E157"/>
  <c r="F157"/>
  <c r="G157"/>
  <c r="H157"/>
  <c r="I157"/>
  <c r="J157"/>
  <c r="K157"/>
  <c r="L157"/>
  <c r="M157"/>
  <c r="N157"/>
  <c r="O157"/>
  <c r="C158"/>
  <c r="D158"/>
  <c r="E158"/>
  <c r="F158"/>
  <c r="G158"/>
  <c r="H158"/>
  <c r="I158"/>
  <c r="J158"/>
  <c r="K158"/>
  <c r="L158"/>
  <c r="M158"/>
  <c r="N158"/>
  <c r="O158"/>
  <c r="C159"/>
  <c r="D159"/>
  <c r="E159"/>
  <c r="F159"/>
  <c r="G159"/>
  <c r="H159"/>
  <c r="I159"/>
  <c r="J159"/>
  <c r="K159"/>
  <c r="L159"/>
  <c r="M159"/>
  <c r="N159"/>
  <c r="O159"/>
  <c r="C160"/>
  <c r="D160"/>
  <c r="E160"/>
  <c r="F160"/>
  <c r="G160"/>
  <c r="H160"/>
  <c r="I160"/>
  <c r="J160"/>
  <c r="K160"/>
  <c r="L160"/>
  <c r="M160"/>
  <c r="N160"/>
  <c r="O160"/>
  <c r="B160"/>
  <c r="B149"/>
  <c r="B150"/>
  <c r="B152"/>
  <c r="B153"/>
  <c r="B154"/>
  <c r="B156"/>
  <c r="B157"/>
  <c r="B158"/>
  <c r="B159"/>
  <c r="Q21" i="2"/>
  <c r="K21"/>
  <c r="L21"/>
  <c r="M21"/>
  <c r="N21"/>
  <c r="J21"/>
  <c r="I21"/>
  <c r="G21"/>
  <c r="H21"/>
  <c r="F21"/>
  <c r="E21"/>
  <c r="D21"/>
  <c r="C21"/>
  <c r="BI45" i="13"/>
  <c r="BI65" s="1"/>
  <c r="BI85" s="1"/>
  <c r="BI105" s="1"/>
  <c r="BI6"/>
  <c r="BM86" s="1"/>
  <c r="BI9"/>
  <c r="BM89" s="1"/>
  <c r="BI13"/>
  <c r="BM93" s="1"/>
  <c r="O67" i="12"/>
  <c r="G87" i="13"/>
  <c r="H87"/>
  <c r="I87"/>
  <c r="J87"/>
  <c r="K87"/>
  <c r="L87"/>
  <c r="M87"/>
  <c r="N87"/>
  <c r="O87"/>
  <c r="P87"/>
  <c r="Q87"/>
  <c r="R87"/>
  <c r="S87"/>
  <c r="T87"/>
  <c r="U87"/>
  <c r="V87"/>
  <c r="W87"/>
  <c r="X87"/>
  <c r="Y87"/>
  <c r="Z87"/>
  <c r="AA87"/>
  <c r="AB87"/>
  <c r="AC87"/>
  <c r="AD87"/>
  <c r="AE87"/>
  <c r="AF87"/>
  <c r="AG87"/>
  <c r="AH87"/>
  <c r="AI87"/>
  <c r="AJ87"/>
  <c r="AK87"/>
  <c r="AL87"/>
  <c r="AM87"/>
  <c r="AN87"/>
  <c r="AO87"/>
  <c r="AP87"/>
  <c r="AQ87"/>
  <c r="AR87"/>
  <c r="AS87"/>
  <c r="AT87"/>
  <c r="AU87"/>
  <c r="AV87"/>
  <c r="AW87"/>
  <c r="AX87"/>
  <c r="AY87"/>
  <c r="AZ87"/>
  <c r="BA87"/>
  <c r="BB87"/>
  <c r="BC87"/>
  <c r="BD87"/>
  <c r="BE87"/>
  <c r="BF87"/>
  <c r="BG87"/>
  <c r="G88"/>
  <c r="H88"/>
  <c r="I88"/>
  <c r="J88"/>
  <c r="K88"/>
  <c r="L88"/>
  <c r="M88"/>
  <c r="N88"/>
  <c r="O88"/>
  <c r="P88"/>
  <c r="Q88"/>
  <c r="R88"/>
  <c r="S88"/>
  <c r="T88"/>
  <c r="U88"/>
  <c r="V88"/>
  <c r="W88"/>
  <c r="X88"/>
  <c r="Y88"/>
  <c r="Z88"/>
  <c r="AA88"/>
  <c r="AB88"/>
  <c r="AC88"/>
  <c r="AD88"/>
  <c r="AE88"/>
  <c r="AF88"/>
  <c r="AG88"/>
  <c r="AH88"/>
  <c r="AI88"/>
  <c r="AJ88"/>
  <c r="AK88"/>
  <c r="AL88"/>
  <c r="AM88"/>
  <c r="AN88"/>
  <c r="AO88"/>
  <c r="AP88"/>
  <c r="AQ88"/>
  <c r="AR88"/>
  <c r="AS88"/>
  <c r="AT88"/>
  <c r="AU88"/>
  <c r="AV88"/>
  <c r="AW88"/>
  <c r="AX88"/>
  <c r="AY88"/>
  <c r="AZ88"/>
  <c r="BA88"/>
  <c r="BB88"/>
  <c r="BC88"/>
  <c r="BD88"/>
  <c r="BE88"/>
  <c r="BF88"/>
  <c r="BG88"/>
  <c r="G90"/>
  <c r="H90"/>
  <c r="I90"/>
  <c r="J90"/>
  <c r="K90"/>
  <c r="L90"/>
  <c r="M90"/>
  <c r="N90"/>
  <c r="O90"/>
  <c r="P90"/>
  <c r="Q90"/>
  <c r="R90"/>
  <c r="S90"/>
  <c r="T90"/>
  <c r="U90"/>
  <c r="V90"/>
  <c r="W90"/>
  <c r="X90"/>
  <c r="Y90"/>
  <c r="Z90"/>
  <c r="AA90"/>
  <c r="AB90"/>
  <c r="AC90"/>
  <c r="AD90"/>
  <c r="AE90"/>
  <c r="AF90"/>
  <c r="AG90"/>
  <c r="AH90"/>
  <c r="AI90"/>
  <c r="AJ90"/>
  <c r="AK90"/>
  <c r="AL90"/>
  <c r="AM90"/>
  <c r="AN90"/>
  <c r="AO90"/>
  <c r="AP90"/>
  <c r="AQ90"/>
  <c r="AR90"/>
  <c r="AS90"/>
  <c r="AT90"/>
  <c r="AU90"/>
  <c r="AV90"/>
  <c r="AW90"/>
  <c r="AX90"/>
  <c r="AY90"/>
  <c r="AZ90"/>
  <c r="BA90"/>
  <c r="BB90"/>
  <c r="BC90"/>
  <c r="BD90"/>
  <c r="BE90"/>
  <c r="BF90"/>
  <c r="BG90"/>
  <c r="G91"/>
  <c r="H91"/>
  <c r="I91"/>
  <c r="J91"/>
  <c r="K91"/>
  <c r="L91"/>
  <c r="M91"/>
  <c r="N91"/>
  <c r="O91"/>
  <c r="P91"/>
  <c r="Q91"/>
  <c r="R91"/>
  <c r="S91"/>
  <c r="T91"/>
  <c r="U91"/>
  <c r="V91"/>
  <c r="W91"/>
  <c r="X91"/>
  <c r="Y91"/>
  <c r="Z91"/>
  <c r="AA91"/>
  <c r="AB91"/>
  <c r="AC91"/>
  <c r="AD91"/>
  <c r="AE91"/>
  <c r="AF91"/>
  <c r="AG91"/>
  <c r="AH91"/>
  <c r="AI91"/>
  <c r="AJ91"/>
  <c r="AK91"/>
  <c r="AL91"/>
  <c r="AM91"/>
  <c r="AN91"/>
  <c r="AO91"/>
  <c r="AP91"/>
  <c r="AQ91"/>
  <c r="AR91"/>
  <c r="AS91"/>
  <c r="AT91"/>
  <c r="AU91"/>
  <c r="AV91"/>
  <c r="AW91"/>
  <c r="AX91"/>
  <c r="AY91"/>
  <c r="AZ91"/>
  <c r="BA91"/>
  <c r="BB91"/>
  <c r="BC91"/>
  <c r="BD91"/>
  <c r="BE91"/>
  <c r="BF91"/>
  <c r="BG91"/>
  <c r="G92"/>
  <c r="H92"/>
  <c r="I92"/>
  <c r="J92"/>
  <c r="K92"/>
  <c r="L92"/>
  <c r="M92"/>
  <c r="N92"/>
  <c r="O92"/>
  <c r="P92"/>
  <c r="Q92"/>
  <c r="R92"/>
  <c r="S92"/>
  <c r="T92"/>
  <c r="U92"/>
  <c r="V92"/>
  <c r="W92"/>
  <c r="X92"/>
  <c r="Y92"/>
  <c r="Z92"/>
  <c r="AA92"/>
  <c r="AB92"/>
  <c r="AC92"/>
  <c r="AD92"/>
  <c r="AE92"/>
  <c r="AF92"/>
  <c r="AG92"/>
  <c r="AH92"/>
  <c r="AI92"/>
  <c r="AJ92"/>
  <c r="AK92"/>
  <c r="AL92"/>
  <c r="AM92"/>
  <c r="AN92"/>
  <c r="AO92"/>
  <c r="AP92"/>
  <c r="AQ92"/>
  <c r="AR92"/>
  <c r="AS92"/>
  <c r="AT92"/>
  <c r="AU92"/>
  <c r="AV92"/>
  <c r="AW92"/>
  <c r="AX92"/>
  <c r="AY92"/>
  <c r="AZ92"/>
  <c r="BA92"/>
  <c r="BB92"/>
  <c r="BC92"/>
  <c r="BD92"/>
  <c r="BE92"/>
  <c r="BF92"/>
  <c r="BG92"/>
  <c r="G94"/>
  <c r="H94"/>
  <c r="I94"/>
  <c r="J94"/>
  <c r="K94"/>
  <c r="L94"/>
  <c r="M94"/>
  <c r="N94"/>
  <c r="O94"/>
  <c r="P94"/>
  <c r="Q94"/>
  <c r="R94"/>
  <c r="S94"/>
  <c r="T94"/>
  <c r="U94"/>
  <c r="V94"/>
  <c r="W94"/>
  <c r="X94"/>
  <c r="Y94"/>
  <c r="Z94"/>
  <c r="AA94"/>
  <c r="AB94"/>
  <c r="AC94"/>
  <c r="AD94"/>
  <c r="AE94"/>
  <c r="AF94"/>
  <c r="AG94"/>
  <c r="AH94"/>
  <c r="AI94"/>
  <c r="AJ94"/>
  <c r="AK94"/>
  <c r="AL94"/>
  <c r="AM94"/>
  <c r="AN94"/>
  <c r="AO94"/>
  <c r="AP94"/>
  <c r="AQ94"/>
  <c r="AR94"/>
  <c r="AS94"/>
  <c r="AT94"/>
  <c r="AU94"/>
  <c r="AV94"/>
  <c r="AW94"/>
  <c r="AX94"/>
  <c r="AY94"/>
  <c r="AZ94"/>
  <c r="BA94"/>
  <c r="BB94"/>
  <c r="BC94"/>
  <c r="BD94"/>
  <c r="BE94"/>
  <c r="BF94"/>
  <c r="BG94"/>
  <c r="G95"/>
  <c r="H95"/>
  <c r="I95"/>
  <c r="J95"/>
  <c r="K95"/>
  <c r="L95"/>
  <c r="M95"/>
  <c r="N95"/>
  <c r="O95"/>
  <c r="P95"/>
  <c r="Q95"/>
  <c r="R95"/>
  <c r="S95"/>
  <c r="T95"/>
  <c r="U95"/>
  <c r="V95"/>
  <c r="W95"/>
  <c r="X95"/>
  <c r="Y95"/>
  <c r="Z95"/>
  <c r="AA95"/>
  <c r="AB95"/>
  <c r="AC95"/>
  <c r="AD95"/>
  <c r="AE95"/>
  <c r="AF95"/>
  <c r="AG95"/>
  <c r="AH95"/>
  <c r="AI95"/>
  <c r="AJ95"/>
  <c r="AK95"/>
  <c r="AL95"/>
  <c r="AM95"/>
  <c r="AN95"/>
  <c r="AO95"/>
  <c r="AP95"/>
  <c r="AQ95"/>
  <c r="AR95"/>
  <c r="AS95"/>
  <c r="AT95"/>
  <c r="AU95"/>
  <c r="AV95"/>
  <c r="AW95"/>
  <c r="AX95"/>
  <c r="AY95"/>
  <c r="AZ95"/>
  <c r="BA95"/>
  <c r="BB95"/>
  <c r="BC95"/>
  <c r="BD95"/>
  <c r="BE95"/>
  <c r="BF95"/>
  <c r="BG95"/>
  <c r="G96"/>
  <c r="H96"/>
  <c r="I96"/>
  <c r="J96"/>
  <c r="K96"/>
  <c r="L96"/>
  <c r="M96"/>
  <c r="N96"/>
  <c r="O96"/>
  <c r="P96"/>
  <c r="Q96"/>
  <c r="R96"/>
  <c r="S96"/>
  <c r="T96"/>
  <c r="U96"/>
  <c r="V96"/>
  <c r="W96"/>
  <c r="X96"/>
  <c r="Y96"/>
  <c r="Z96"/>
  <c r="AA96"/>
  <c r="AB96"/>
  <c r="AC96"/>
  <c r="AD96"/>
  <c r="AE96"/>
  <c r="AF96"/>
  <c r="AG96"/>
  <c r="AH96"/>
  <c r="AI96"/>
  <c r="AJ96"/>
  <c r="AK96"/>
  <c r="AL96"/>
  <c r="AM96"/>
  <c r="AN96"/>
  <c r="AO96"/>
  <c r="AP96"/>
  <c r="AQ96"/>
  <c r="AR96"/>
  <c r="AS96"/>
  <c r="AT96"/>
  <c r="AU96"/>
  <c r="AV96"/>
  <c r="AW96"/>
  <c r="AX96"/>
  <c r="AY96"/>
  <c r="AZ96"/>
  <c r="BA96"/>
  <c r="BB96"/>
  <c r="BC96"/>
  <c r="BD96"/>
  <c r="BE96"/>
  <c r="BF96"/>
  <c r="BG96"/>
  <c r="G97"/>
  <c r="H97"/>
  <c r="I97"/>
  <c r="J97"/>
  <c r="K97"/>
  <c r="L97"/>
  <c r="M97"/>
  <c r="N97"/>
  <c r="O97"/>
  <c r="P97"/>
  <c r="Q97"/>
  <c r="R97"/>
  <c r="S97"/>
  <c r="T97"/>
  <c r="U97"/>
  <c r="V97"/>
  <c r="W97"/>
  <c r="X97"/>
  <c r="Y97"/>
  <c r="Z97"/>
  <c r="AA97"/>
  <c r="AB97"/>
  <c r="AC97"/>
  <c r="AD97"/>
  <c r="AE97"/>
  <c r="AF97"/>
  <c r="AG97"/>
  <c r="AH97"/>
  <c r="AI97"/>
  <c r="AJ97"/>
  <c r="AK97"/>
  <c r="AL97"/>
  <c r="AM97"/>
  <c r="AN97"/>
  <c r="AO97"/>
  <c r="AP97"/>
  <c r="AQ97"/>
  <c r="AR97"/>
  <c r="AS97"/>
  <c r="AT97"/>
  <c r="AU97"/>
  <c r="AV97"/>
  <c r="AW97"/>
  <c r="AX97"/>
  <c r="AY97"/>
  <c r="AZ97"/>
  <c r="BA97"/>
  <c r="BB97"/>
  <c r="BC97"/>
  <c r="BD97"/>
  <c r="BE97"/>
  <c r="BF97"/>
  <c r="BG97"/>
  <c r="G98"/>
  <c r="H98"/>
  <c r="I98"/>
  <c r="J98"/>
  <c r="K98"/>
  <c r="L98"/>
  <c r="M98"/>
  <c r="N98"/>
  <c r="O98"/>
  <c r="P98"/>
  <c r="Q98"/>
  <c r="R98"/>
  <c r="S98"/>
  <c r="T98"/>
  <c r="U98"/>
  <c r="V98"/>
  <c r="W98"/>
  <c r="X98"/>
  <c r="Y98"/>
  <c r="Z98"/>
  <c r="AA98"/>
  <c r="AB98"/>
  <c r="AC98"/>
  <c r="AD98"/>
  <c r="AE98"/>
  <c r="AF98"/>
  <c r="AG98"/>
  <c r="AH98"/>
  <c r="AI98"/>
  <c r="AJ98"/>
  <c r="AK98"/>
  <c r="AL98"/>
  <c r="AM98"/>
  <c r="AN98"/>
  <c r="AO98"/>
  <c r="AP98"/>
  <c r="AQ98"/>
  <c r="AR98"/>
  <c r="AS98"/>
  <c r="AT98"/>
  <c r="AU98"/>
  <c r="AV98"/>
  <c r="AW98"/>
  <c r="AX98"/>
  <c r="AY98"/>
  <c r="AZ98"/>
  <c r="BA98"/>
  <c r="BB98"/>
  <c r="BC98"/>
  <c r="BD98"/>
  <c r="BE98"/>
  <c r="BF98"/>
  <c r="BG98"/>
  <c r="F97"/>
  <c r="F98"/>
  <c r="F96"/>
  <c r="F95"/>
  <c r="F94"/>
  <c r="F90"/>
  <c r="F91"/>
  <c r="F92"/>
  <c r="F87"/>
  <c r="F88"/>
  <c r="C47"/>
  <c r="D47"/>
  <c r="E47"/>
  <c r="F47"/>
  <c r="G47"/>
  <c r="H47"/>
  <c r="I47"/>
  <c r="J47"/>
  <c r="K47"/>
  <c r="L47"/>
  <c r="M47"/>
  <c r="N47"/>
  <c r="O47"/>
  <c r="P47"/>
  <c r="Q47"/>
  <c r="R47"/>
  <c r="S47"/>
  <c r="T47"/>
  <c r="U47"/>
  <c r="V47"/>
  <c r="W47"/>
  <c r="X47"/>
  <c r="Y47"/>
  <c r="Z47"/>
  <c r="C48"/>
  <c r="D48"/>
  <c r="E48"/>
  <c r="F48"/>
  <c r="G48"/>
  <c r="H48"/>
  <c r="I48"/>
  <c r="J48"/>
  <c r="K48"/>
  <c r="L48"/>
  <c r="M48"/>
  <c r="N48"/>
  <c r="O48"/>
  <c r="P48"/>
  <c r="Q48"/>
  <c r="R48"/>
  <c r="S48"/>
  <c r="T48"/>
  <c r="U48"/>
  <c r="V48"/>
  <c r="W48"/>
  <c r="X48"/>
  <c r="Y48"/>
  <c r="Z48"/>
  <c r="C50"/>
  <c r="D50"/>
  <c r="E50"/>
  <c r="F50"/>
  <c r="G50"/>
  <c r="H50"/>
  <c r="I50"/>
  <c r="J50"/>
  <c r="K50"/>
  <c r="L50"/>
  <c r="M50"/>
  <c r="N50"/>
  <c r="O50"/>
  <c r="P50"/>
  <c r="Q50"/>
  <c r="R50"/>
  <c r="S50"/>
  <c r="T50"/>
  <c r="U50"/>
  <c r="V50"/>
  <c r="W50"/>
  <c r="X50"/>
  <c r="Y50"/>
  <c r="Z50"/>
  <c r="C51"/>
  <c r="D51"/>
  <c r="E51"/>
  <c r="F51"/>
  <c r="G51"/>
  <c r="H51"/>
  <c r="I51"/>
  <c r="J51"/>
  <c r="K51"/>
  <c r="L51"/>
  <c r="M51"/>
  <c r="N51"/>
  <c r="O51"/>
  <c r="P51"/>
  <c r="Q51"/>
  <c r="R51"/>
  <c r="S51"/>
  <c r="T51"/>
  <c r="U51"/>
  <c r="V51"/>
  <c r="W51"/>
  <c r="X51"/>
  <c r="Y51"/>
  <c r="Z51"/>
  <c r="C52"/>
  <c r="D52"/>
  <c r="E52"/>
  <c r="F52"/>
  <c r="G52"/>
  <c r="H52"/>
  <c r="I52"/>
  <c r="J52"/>
  <c r="K52"/>
  <c r="L52"/>
  <c r="M52"/>
  <c r="N52"/>
  <c r="O52"/>
  <c r="P52"/>
  <c r="Q52"/>
  <c r="R52"/>
  <c r="S52"/>
  <c r="T52"/>
  <c r="U52"/>
  <c r="V52"/>
  <c r="W52"/>
  <c r="X52"/>
  <c r="Y52"/>
  <c r="Z52"/>
  <c r="C54"/>
  <c r="D54"/>
  <c r="E54"/>
  <c r="F54"/>
  <c r="G54"/>
  <c r="H54"/>
  <c r="I54"/>
  <c r="J54"/>
  <c r="K54"/>
  <c r="L54"/>
  <c r="M54"/>
  <c r="N54"/>
  <c r="O54"/>
  <c r="P54"/>
  <c r="Q54"/>
  <c r="R54"/>
  <c r="S54"/>
  <c r="T54"/>
  <c r="U54"/>
  <c r="V54"/>
  <c r="W54"/>
  <c r="X54"/>
  <c r="Y54"/>
  <c r="Z54"/>
  <c r="C55"/>
  <c r="D55"/>
  <c r="E55"/>
  <c r="F55"/>
  <c r="G55"/>
  <c r="H55"/>
  <c r="I55"/>
  <c r="J55"/>
  <c r="K55"/>
  <c r="L55"/>
  <c r="M55"/>
  <c r="N55"/>
  <c r="O55"/>
  <c r="P55"/>
  <c r="Q55"/>
  <c r="R55"/>
  <c r="S55"/>
  <c r="T55"/>
  <c r="U55"/>
  <c r="V55"/>
  <c r="W55"/>
  <c r="X55"/>
  <c r="Y55"/>
  <c r="Z55"/>
  <c r="C56"/>
  <c r="D56"/>
  <c r="E56"/>
  <c r="F56"/>
  <c r="G56"/>
  <c r="H56"/>
  <c r="I56"/>
  <c r="J56"/>
  <c r="K56"/>
  <c r="L56"/>
  <c r="M56"/>
  <c r="N56"/>
  <c r="O56"/>
  <c r="P56"/>
  <c r="Q56"/>
  <c r="R56"/>
  <c r="S56"/>
  <c r="T56"/>
  <c r="U56"/>
  <c r="V56"/>
  <c r="W56"/>
  <c r="X56"/>
  <c r="Y56"/>
  <c r="Z56"/>
  <c r="C57"/>
  <c r="D57"/>
  <c r="E57"/>
  <c r="F57"/>
  <c r="G57"/>
  <c r="H57"/>
  <c r="I57"/>
  <c r="J57"/>
  <c r="K57"/>
  <c r="L57"/>
  <c r="M57"/>
  <c r="N57"/>
  <c r="O57"/>
  <c r="P57"/>
  <c r="Q57"/>
  <c r="R57"/>
  <c r="S57"/>
  <c r="T57"/>
  <c r="U57"/>
  <c r="V57"/>
  <c r="W57"/>
  <c r="X57"/>
  <c r="Y57"/>
  <c r="Z57"/>
  <c r="C58"/>
  <c r="D58"/>
  <c r="E58"/>
  <c r="F58"/>
  <c r="G58"/>
  <c r="H58"/>
  <c r="I58"/>
  <c r="J58"/>
  <c r="K58"/>
  <c r="L58"/>
  <c r="M58"/>
  <c r="N58"/>
  <c r="O58"/>
  <c r="P58"/>
  <c r="Q58"/>
  <c r="R58"/>
  <c r="S58"/>
  <c r="T58"/>
  <c r="U58"/>
  <c r="V58"/>
  <c r="W58"/>
  <c r="X58"/>
  <c r="Y58"/>
  <c r="Z58"/>
  <c r="O59" i="12"/>
  <c r="BD34" i="13"/>
  <c r="BB35"/>
  <c r="BD36"/>
  <c r="BB38"/>
  <c r="BC30"/>
  <c r="BE31"/>
  <c r="BE32"/>
  <c r="V25"/>
  <c r="V45" s="1"/>
  <c r="V65" s="1"/>
  <c r="V85" s="1"/>
  <c r="V105" s="1"/>
  <c r="W25"/>
  <c r="W45" s="1"/>
  <c r="W65" s="1"/>
  <c r="W85" s="1"/>
  <c r="W105" s="1"/>
  <c r="X25"/>
  <c r="X45" s="1"/>
  <c r="X65" s="1"/>
  <c r="X85" s="1"/>
  <c r="X105" s="1"/>
  <c r="Y25"/>
  <c r="Y45" s="1"/>
  <c r="Y65" s="1"/>
  <c r="Y85" s="1"/>
  <c r="Y105" s="1"/>
  <c r="V13"/>
  <c r="W13"/>
  <c r="W53" s="1"/>
  <c r="X13"/>
  <c r="Y13"/>
  <c r="V9"/>
  <c r="W9"/>
  <c r="X9"/>
  <c r="X89" s="1"/>
  <c r="Y9"/>
  <c r="Z9"/>
  <c r="Z89" s="1"/>
  <c r="V6"/>
  <c r="W6"/>
  <c r="X6"/>
  <c r="Y6"/>
  <c r="B6"/>
  <c r="C6"/>
  <c r="D6"/>
  <c r="E6"/>
  <c r="F6"/>
  <c r="F86" s="1"/>
  <c r="G6"/>
  <c r="H6"/>
  <c r="H86" s="1"/>
  <c r="I6"/>
  <c r="J6"/>
  <c r="K6"/>
  <c r="K86" s="1"/>
  <c r="L6"/>
  <c r="M6"/>
  <c r="N6"/>
  <c r="O6"/>
  <c r="P6"/>
  <c r="Q6"/>
  <c r="Q86" s="1"/>
  <c r="R6"/>
  <c r="S6"/>
  <c r="T6"/>
  <c r="T86" s="1"/>
  <c r="U6"/>
  <c r="B9"/>
  <c r="C9"/>
  <c r="D9"/>
  <c r="E9"/>
  <c r="F9"/>
  <c r="F89" s="1"/>
  <c r="G9"/>
  <c r="G89" s="1"/>
  <c r="H9"/>
  <c r="H89" s="1"/>
  <c r="I9"/>
  <c r="J9"/>
  <c r="J89" s="1"/>
  <c r="K9"/>
  <c r="K89" s="1"/>
  <c r="L9"/>
  <c r="L89" s="1"/>
  <c r="M9"/>
  <c r="N9"/>
  <c r="O9"/>
  <c r="P9"/>
  <c r="P89" s="1"/>
  <c r="Q9"/>
  <c r="R9"/>
  <c r="R89" s="1"/>
  <c r="S9"/>
  <c r="S89" s="1"/>
  <c r="T9"/>
  <c r="T89" s="1"/>
  <c r="U9"/>
  <c r="B13"/>
  <c r="C13"/>
  <c r="D13"/>
  <c r="E13"/>
  <c r="F13"/>
  <c r="F93" s="1"/>
  <c r="G13"/>
  <c r="H13"/>
  <c r="I13"/>
  <c r="J13"/>
  <c r="K13"/>
  <c r="L13"/>
  <c r="M13"/>
  <c r="N13"/>
  <c r="O13"/>
  <c r="P13"/>
  <c r="Q13"/>
  <c r="Q93" s="1"/>
  <c r="R13"/>
  <c r="R93" s="1"/>
  <c r="S13"/>
  <c r="T13"/>
  <c r="U13"/>
  <c r="C25"/>
  <c r="C45" s="1"/>
  <c r="C65" s="1"/>
  <c r="C85" s="1"/>
  <c r="C105" s="1"/>
  <c r="D25"/>
  <c r="D45" s="1"/>
  <c r="D65" s="1"/>
  <c r="D85" s="1"/>
  <c r="D105" s="1"/>
  <c r="E25"/>
  <c r="E45" s="1"/>
  <c r="E65" s="1"/>
  <c r="E85" s="1"/>
  <c r="E105" s="1"/>
  <c r="F25"/>
  <c r="F45" s="1"/>
  <c r="F65" s="1"/>
  <c r="F85" s="1"/>
  <c r="F105" s="1"/>
  <c r="G25"/>
  <c r="G45" s="1"/>
  <c r="G65" s="1"/>
  <c r="G85" s="1"/>
  <c r="G105" s="1"/>
  <c r="H25"/>
  <c r="H45" s="1"/>
  <c r="H65" s="1"/>
  <c r="H85" s="1"/>
  <c r="H105" s="1"/>
  <c r="I25"/>
  <c r="I45" s="1"/>
  <c r="I65" s="1"/>
  <c r="I85" s="1"/>
  <c r="I105" s="1"/>
  <c r="J25"/>
  <c r="J45" s="1"/>
  <c r="J65" s="1"/>
  <c r="J85" s="1"/>
  <c r="J105" s="1"/>
  <c r="K25"/>
  <c r="K45" s="1"/>
  <c r="K65" s="1"/>
  <c r="K85" s="1"/>
  <c r="K105" s="1"/>
  <c r="L25"/>
  <c r="L45" s="1"/>
  <c r="L65" s="1"/>
  <c r="L85" s="1"/>
  <c r="L105" s="1"/>
  <c r="M25"/>
  <c r="M45" s="1"/>
  <c r="M65" s="1"/>
  <c r="M85" s="1"/>
  <c r="M105" s="1"/>
  <c r="N25"/>
  <c r="N45" s="1"/>
  <c r="N65" s="1"/>
  <c r="N85" s="1"/>
  <c r="N105" s="1"/>
  <c r="O25"/>
  <c r="O45" s="1"/>
  <c r="O65" s="1"/>
  <c r="O85" s="1"/>
  <c r="O105" s="1"/>
  <c r="P25"/>
  <c r="P45" s="1"/>
  <c r="P65" s="1"/>
  <c r="P85" s="1"/>
  <c r="P105" s="1"/>
  <c r="Q25"/>
  <c r="Q45" s="1"/>
  <c r="Q65" s="1"/>
  <c r="Q85" s="1"/>
  <c r="Q105" s="1"/>
  <c r="R25"/>
  <c r="R45" s="1"/>
  <c r="R65" s="1"/>
  <c r="R85" s="1"/>
  <c r="R105" s="1"/>
  <c r="S25"/>
  <c r="S45" s="1"/>
  <c r="S65" s="1"/>
  <c r="S85" s="1"/>
  <c r="S105" s="1"/>
  <c r="T25"/>
  <c r="T45" s="1"/>
  <c r="T65" s="1"/>
  <c r="T85" s="1"/>
  <c r="T105" s="1"/>
  <c r="U25"/>
  <c r="U45" s="1"/>
  <c r="U65" s="1"/>
  <c r="U85" s="1"/>
  <c r="U105" s="1"/>
  <c r="Z25"/>
  <c r="Z45" s="1"/>
  <c r="Z65" s="1"/>
  <c r="Z85" s="1"/>
  <c r="Z105" s="1"/>
  <c r="AA25"/>
  <c r="AA45" s="1"/>
  <c r="AA65" s="1"/>
  <c r="AA85" s="1"/>
  <c r="AA105" s="1"/>
  <c r="AB25"/>
  <c r="AB45" s="1"/>
  <c r="AB65" s="1"/>
  <c r="AB85" s="1"/>
  <c r="AB105" s="1"/>
  <c r="AC25"/>
  <c r="AC45" s="1"/>
  <c r="AC65" s="1"/>
  <c r="AC85" s="1"/>
  <c r="AC105" s="1"/>
  <c r="AD25"/>
  <c r="AD45" s="1"/>
  <c r="AD65" s="1"/>
  <c r="AD85" s="1"/>
  <c r="AD105" s="1"/>
  <c r="AE25"/>
  <c r="AE45" s="1"/>
  <c r="AE65" s="1"/>
  <c r="AE85" s="1"/>
  <c r="AE105" s="1"/>
  <c r="AF25"/>
  <c r="AF45" s="1"/>
  <c r="AF65" s="1"/>
  <c r="AF85" s="1"/>
  <c r="AF105" s="1"/>
  <c r="AG25"/>
  <c r="AG45" s="1"/>
  <c r="AG65" s="1"/>
  <c r="AG85" s="1"/>
  <c r="AG105" s="1"/>
  <c r="AH45"/>
  <c r="AH65" s="1"/>
  <c r="AH85" s="1"/>
  <c r="AH105" s="1"/>
  <c r="AI45"/>
  <c r="AI65" s="1"/>
  <c r="AI85" s="1"/>
  <c r="AI105" s="1"/>
  <c r="AJ45"/>
  <c r="AJ65" s="1"/>
  <c r="AJ85" s="1"/>
  <c r="AJ105" s="1"/>
  <c r="AK45"/>
  <c r="AK65" s="1"/>
  <c r="AK85" s="1"/>
  <c r="AK105" s="1"/>
  <c r="AL45"/>
  <c r="AL65" s="1"/>
  <c r="AL85" s="1"/>
  <c r="AL105" s="1"/>
  <c r="AM45"/>
  <c r="AM65" s="1"/>
  <c r="AM85" s="1"/>
  <c r="AM105" s="1"/>
  <c r="AN45"/>
  <c r="AN65" s="1"/>
  <c r="AN85" s="1"/>
  <c r="AN105" s="1"/>
  <c r="AO45"/>
  <c r="AO65" s="1"/>
  <c r="AO85" s="1"/>
  <c r="AO105" s="1"/>
  <c r="AP45"/>
  <c r="AP65" s="1"/>
  <c r="AP85" s="1"/>
  <c r="AP105" s="1"/>
  <c r="AQ45"/>
  <c r="AQ65" s="1"/>
  <c r="AQ85" s="1"/>
  <c r="AQ105" s="1"/>
  <c r="AR45"/>
  <c r="AR65" s="1"/>
  <c r="AR85" s="1"/>
  <c r="AR105" s="1"/>
  <c r="AS45"/>
  <c r="AS65" s="1"/>
  <c r="AS85" s="1"/>
  <c r="AS105" s="1"/>
  <c r="AT45"/>
  <c r="AT65" s="1"/>
  <c r="AT85" s="1"/>
  <c r="AT105" s="1"/>
  <c r="AU45"/>
  <c r="AU65" s="1"/>
  <c r="AU85" s="1"/>
  <c r="AU105" s="1"/>
  <c r="AV45"/>
  <c r="AV65" s="1"/>
  <c r="AV85" s="1"/>
  <c r="AV105" s="1"/>
  <c r="AW45"/>
  <c r="AW65" s="1"/>
  <c r="AW85" s="1"/>
  <c r="AW105" s="1"/>
  <c r="AX45"/>
  <c r="AX65" s="1"/>
  <c r="AX85" s="1"/>
  <c r="AX105" s="1"/>
  <c r="AY45"/>
  <c r="AY65" s="1"/>
  <c r="AY85" s="1"/>
  <c r="AY105" s="1"/>
  <c r="AZ45"/>
  <c r="AZ65" s="1"/>
  <c r="AZ85" s="1"/>
  <c r="AZ105" s="1"/>
  <c r="BA45"/>
  <c r="BA65" s="1"/>
  <c r="BA85" s="1"/>
  <c r="BA105" s="1"/>
  <c r="BB45"/>
  <c r="BB65" s="1"/>
  <c r="BB85" s="1"/>
  <c r="BB105" s="1"/>
  <c r="BC45"/>
  <c r="BC65" s="1"/>
  <c r="BC85" s="1"/>
  <c r="BC105" s="1"/>
  <c r="BD45"/>
  <c r="BD65" s="1"/>
  <c r="BD85" s="1"/>
  <c r="BD105" s="1"/>
  <c r="BE45"/>
  <c r="BE65" s="1"/>
  <c r="BE85" s="1"/>
  <c r="BE105" s="1"/>
  <c r="BF45"/>
  <c r="BF65" s="1"/>
  <c r="BF85" s="1"/>
  <c r="BF105" s="1"/>
  <c r="BG45"/>
  <c r="BG65" s="1"/>
  <c r="BG85" s="1"/>
  <c r="BG105" s="1"/>
  <c r="BH45"/>
  <c r="BH65" s="1"/>
  <c r="BH85" s="1"/>
  <c r="BH105" s="1"/>
  <c r="B25"/>
  <c r="B45" s="1"/>
  <c r="B65" s="1"/>
  <c r="B85" s="1"/>
  <c r="B105" s="1"/>
  <c r="D33" i="12"/>
  <c r="E33"/>
  <c r="F33"/>
  <c r="B26"/>
  <c r="C26"/>
  <c r="D26"/>
  <c r="E26"/>
  <c r="D29"/>
  <c r="E29"/>
  <c r="F29"/>
  <c r="C86"/>
  <c r="D86"/>
  <c r="E86"/>
  <c r="F86"/>
  <c r="G86"/>
  <c r="C87"/>
  <c r="D87"/>
  <c r="E87"/>
  <c r="F87"/>
  <c r="G87"/>
  <c r="G88"/>
  <c r="C89"/>
  <c r="D89"/>
  <c r="E89"/>
  <c r="F89"/>
  <c r="G89"/>
  <c r="C90"/>
  <c r="D90"/>
  <c r="E90"/>
  <c r="F90"/>
  <c r="G90"/>
  <c r="C91"/>
  <c r="D91"/>
  <c r="E91"/>
  <c r="F91"/>
  <c r="G91"/>
  <c r="C92"/>
  <c r="C93"/>
  <c r="D93"/>
  <c r="E93"/>
  <c r="F93"/>
  <c r="G93"/>
  <c r="C94"/>
  <c r="D94"/>
  <c r="E94"/>
  <c r="F94"/>
  <c r="G94"/>
  <c r="C95"/>
  <c r="D95"/>
  <c r="E95"/>
  <c r="F95"/>
  <c r="G95"/>
  <c r="C96"/>
  <c r="D96"/>
  <c r="E96"/>
  <c r="F96"/>
  <c r="G96"/>
  <c r="C97"/>
  <c r="D97"/>
  <c r="E97"/>
  <c r="F97"/>
  <c r="G97"/>
  <c r="C99"/>
  <c r="D99"/>
  <c r="E99"/>
  <c r="F99"/>
  <c r="G99"/>
  <c r="C66"/>
  <c r="D66"/>
  <c r="E66"/>
  <c r="F66"/>
  <c r="G66"/>
  <c r="C67"/>
  <c r="D67"/>
  <c r="E67"/>
  <c r="F67"/>
  <c r="G67"/>
  <c r="C69"/>
  <c r="D69"/>
  <c r="E69"/>
  <c r="F69"/>
  <c r="G69"/>
  <c r="C70"/>
  <c r="D70"/>
  <c r="E70"/>
  <c r="F70"/>
  <c r="G70"/>
  <c r="C71"/>
  <c r="D71"/>
  <c r="E71"/>
  <c r="F71"/>
  <c r="G71"/>
  <c r="C73"/>
  <c r="D73"/>
  <c r="E73"/>
  <c r="F73"/>
  <c r="G73"/>
  <c r="C74"/>
  <c r="D74"/>
  <c r="E74"/>
  <c r="F74"/>
  <c r="G74"/>
  <c r="C75"/>
  <c r="D75"/>
  <c r="E75"/>
  <c r="F75"/>
  <c r="G75"/>
  <c r="C76"/>
  <c r="D76"/>
  <c r="E76"/>
  <c r="F76"/>
  <c r="G76"/>
  <c r="C77"/>
  <c r="D77"/>
  <c r="E77"/>
  <c r="F77"/>
  <c r="G77"/>
  <c r="C79"/>
  <c r="D79"/>
  <c r="E79"/>
  <c r="F79"/>
  <c r="G79"/>
  <c r="B59"/>
  <c r="C59"/>
  <c r="D59"/>
  <c r="E59"/>
  <c r="F59"/>
  <c r="B6"/>
  <c r="C6"/>
  <c r="D6"/>
  <c r="E6"/>
  <c r="F6"/>
  <c r="F45" s="1"/>
  <c r="B9"/>
  <c r="C9"/>
  <c r="C48" s="1"/>
  <c r="D9"/>
  <c r="D68" s="1"/>
  <c r="E9"/>
  <c r="F9"/>
  <c r="B13"/>
  <c r="C13"/>
  <c r="D13"/>
  <c r="E13"/>
  <c r="F13"/>
  <c r="A4" i="23"/>
  <c r="A53" s="1"/>
  <c r="A5"/>
  <c r="A54" s="1"/>
  <c r="A6"/>
  <c r="A55" s="1"/>
  <c r="A7"/>
  <c r="A56" s="1"/>
  <c r="A8"/>
  <c r="A57" s="1"/>
  <c r="A9"/>
  <c r="A58" s="1"/>
  <c r="A10"/>
  <c r="A59" s="1"/>
  <c r="A11"/>
  <c r="A60" s="1"/>
  <c r="A12"/>
  <c r="A61" s="1"/>
  <c r="A13"/>
  <c r="A62" s="1"/>
  <c r="A14"/>
  <c r="A63" s="1"/>
  <c r="A15"/>
  <c r="A64" s="1"/>
  <c r="A16"/>
  <c r="A65" s="1"/>
  <c r="A17"/>
  <c r="A66" s="1"/>
  <c r="A18"/>
  <c r="A67" s="1"/>
  <c r="A19"/>
  <c r="A68" s="1"/>
  <c r="A20"/>
  <c r="A69" s="1"/>
  <c r="A21"/>
  <c r="A70" s="1"/>
  <c r="A22"/>
  <c r="A71" s="1"/>
  <c r="A23"/>
  <c r="A72" s="1"/>
  <c r="A24"/>
  <c r="A73" s="1"/>
  <c r="A25"/>
  <c r="A74" s="1"/>
  <c r="A26"/>
  <c r="A75" s="1"/>
  <c r="A76"/>
  <c r="A3"/>
  <c r="A52" s="1"/>
  <c r="I8" i="6"/>
  <c r="I9"/>
  <c r="I10"/>
  <c r="I11"/>
  <c r="I12"/>
  <c r="I13"/>
  <c r="I14"/>
  <c r="I15"/>
  <c r="I16"/>
  <c r="I17"/>
  <c r="I18"/>
  <c r="I19"/>
  <c r="I20"/>
  <c r="I21"/>
  <c r="I22"/>
  <c r="I23"/>
  <c r="I24"/>
  <c r="I25"/>
  <c r="I26"/>
  <c r="I27"/>
  <c r="I28"/>
  <c r="I29"/>
  <c r="I30"/>
  <c r="I31"/>
  <c r="I32"/>
  <c r="I33"/>
  <c r="I34"/>
  <c r="I35"/>
  <c r="I7"/>
  <c r="AA47" i="13"/>
  <c r="AB47"/>
  <c r="AC47"/>
  <c r="AD47"/>
  <c r="AE47"/>
  <c r="AF47"/>
  <c r="AG47"/>
  <c r="AH47"/>
  <c r="AI47"/>
  <c r="AJ47"/>
  <c r="AK47"/>
  <c r="AL47"/>
  <c r="AM47"/>
  <c r="AN47"/>
  <c r="AO47"/>
  <c r="AP47"/>
  <c r="AQ47"/>
  <c r="AR47"/>
  <c r="AS47"/>
  <c r="AT47"/>
  <c r="AU47"/>
  <c r="AV47"/>
  <c r="AW47"/>
  <c r="AX47"/>
  <c r="AY47"/>
  <c r="AZ47"/>
  <c r="BA47"/>
  <c r="BB47"/>
  <c r="AA48"/>
  <c r="AB48"/>
  <c r="AC48"/>
  <c r="AD48"/>
  <c r="AE48"/>
  <c r="AF48"/>
  <c r="AG48"/>
  <c r="AH48"/>
  <c r="AI48"/>
  <c r="AJ48"/>
  <c r="AK48"/>
  <c r="AL48"/>
  <c r="AM48"/>
  <c r="AN48"/>
  <c r="AO48"/>
  <c r="AP48"/>
  <c r="AQ48"/>
  <c r="AR48"/>
  <c r="AS48"/>
  <c r="AT48"/>
  <c r="AU48"/>
  <c r="AV48"/>
  <c r="AW48"/>
  <c r="AX48"/>
  <c r="AY48"/>
  <c r="AZ48"/>
  <c r="BA48"/>
  <c r="BB48"/>
  <c r="AA50"/>
  <c r="AB50"/>
  <c r="AC50"/>
  <c r="AD50"/>
  <c r="AE50"/>
  <c r="AF50"/>
  <c r="AG50"/>
  <c r="AH50"/>
  <c r="AI50"/>
  <c r="AJ50"/>
  <c r="AK50"/>
  <c r="AL50"/>
  <c r="AM50"/>
  <c r="AN50"/>
  <c r="AO50"/>
  <c r="AP50"/>
  <c r="AQ50"/>
  <c r="AR50"/>
  <c r="AS50"/>
  <c r="AT50"/>
  <c r="AU50"/>
  <c r="AV50"/>
  <c r="AW50"/>
  <c r="AX50"/>
  <c r="AY50"/>
  <c r="AZ50"/>
  <c r="BA50"/>
  <c r="BB50"/>
  <c r="AA51"/>
  <c r="AB51"/>
  <c r="AC51"/>
  <c r="AD51"/>
  <c r="AE51"/>
  <c r="AF51"/>
  <c r="AG51"/>
  <c r="AH51"/>
  <c r="AI51"/>
  <c r="AJ51"/>
  <c r="AK51"/>
  <c r="AL51"/>
  <c r="AM51"/>
  <c r="AN51"/>
  <c r="AO51"/>
  <c r="AP51"/>
  <c r="AQ51"/>
  <c r="AR51"/>
  <c r="AS51"/>
  <c r="AT51"/>
  <c r="AU51"/>
  <c r="AV51"/>
  <c r="AW51"/>
  <c r="AX51"/>
  <c r="AY51"/>
  <c r="AZ51"/>
  <c r="BA51"/>
  <c r="BB51"/>
  <c r="AA52"/>
  <c r="AB52"/>
  <c r="AC52"/>
  <c r="AD52"/>
  <c r="AE52"/>
  <c r="AF52"/>
  <c r="AG52"/>
  <c r="AH52"/>
  <c r="AI52"/>
  <c r="AJ52"/>
  <c r="AK52"/>
  <c r="AL52"/>
  <c r="AM52"/>
  <c r="AN52"/>
  <c r="AO52"/>
  <c r="AP52"/>
  <c r="AQ52"/>
  <c r="AR52"/>
  <c r="AS52"/>
  <c r="AT52"/>
  <c r="AU52"/>
  <c r="AV52"/>
  <c r="AW52"/>
  <c r="AX52"/>
  <c r="AY52"/>
  <c r="AZ52"/>
  <c r="BA52"/>
  <c r="BB52"/>
  <c r="AA54"/>
  <c r="AB54"/>
  <c r="AC54"/>
  <c r="AD54"/>
  <c r="AE54"/>
  <c r="AF54"/>
  <c r="AG54"/>
  <c r="AH54"/>
  <c r="AI54"/>
  <c r="AJ54"/>
  <c r="AK54"/>
  <c r="AL54"/>
  <c r="AM54"/>
  <c r="AN54"/>
  <c r="AO54"/>
  <c r="AP54"/>
  <c r="AQ54"/>
  <c r="AR54"/>
  <c r="AS54"/>
  <c r="AT54"/>
  <c r="AU54"/>
  <c r="AV54"/>
  <c r="AW54"/>
  <c r="AX54"/>
  <c r="AY54"/>
  <c r="AZ54"/>
  <c r="BA54"/>
  <c r="BB54"/>
  <c r="AA55"/>
  <c r="AB55"/>
  <c r="AC55"/>
  <c r="AD55"/>
  <c r="AE55"/>
  <c r="AF55"/>
  <c r="AG55"/>
  <c r="AH55"/>
  <c r="AI55"/>
  <c r="AJ55"/>
  <c r="AK55"/>
  <c r="AL55"/>
  <c r="AM55"/>
  <c r="AN55"/>
  <c r="AO55"/>
  <c r="AP55"/>
  <c r="AQ55"/>
  <c r="AR55"/>
  <c r="AS55"/>
  <c r="AT55"/>
  <c r="AU55"/>
  <c r="AV55"/>
  <c r="AW55"/>
  <c r="AX55"/>
  <c r="AY55"/>
  <c r="AZ55"/>
  <c r="BA55"/>
  <c r="BB55"/>
  <c r="AA56"/>
  <c r="AB56"/>
  <c r="AC56"/>
  <c r="AD56"/>
  <c r="AE56"/>
  <c r="AF56"/>
  <c r="AG56"/>
  <c r="AH56"/>
  <c r="AI56"/>
  <c r="AJ56"/>
  <c r="AK56"/>
  <c r="AL56"/>
  <c r="AM56"/>
  <c r="AN56"/>
  <c r="AO56"/>
  <c r="AP56"/>
  <c r="AQ56"/>
  <c r="AR56"/>
  <c r="AS56"/>
  <c r="AT56"/>
  <c r="AU56"/>
  <c r="AV56"/>
  <c r="AW56"/>
  <c r="AX56"/>
  <c r="AY56"/>
  <c r="AZ56"/>
  <c r="BA56"/>
  <c r="BB56"/>
  <c r="AA57"/>
  <c r="AB57"/>
  <c r="AC57"/>
  <c r="AD57"/>
  <c r="AE57"/>
  <c r="AF57"/>
  <c r="AG57"/>
  <c r="AH57"/>
  <c r="AI57"/>
  <c r="AJ57"/>
  <c r="AK57"/>
  <c r="AL57"/>
  <c r="AM57"/>
  <c r="AN57"/>
  <c r="AO57"/>
  <c r="AP57"/>
  <c r="AQ57"/>
  <c r="AR57"/>
  <c r="AS57"/>
  <c r="AT57"/>
  <c r="AU57"/>
  <c r="AV57"/>
  <c r="AW57"/>
  <c r="AX57"/>
  <c r="AY57"/>
  <c r="AZ57"/>
  <c r="BA57"/>
  <c r="BB57"/>
  <c r="AA58"/>
  <c r="AB58"/>
  <c r="AC58"/>
  <c r="AD58"/>
  <c r="AE58"/>
  <c r="AF58"/>
  <c r="AG58"/>
  <c r="AH58"/>
  <c r="AI58"/>
  <c r="AJ58"/>
  <c r="AK58"/>
  <c r="AL58"/>
  <c r="AM58"/>
  <c r="AN58"/>
  <c r="AO58"/>
  <c r="AP58"/>
  <c r="AQ58"/>
  <c r="AR58"/>
  <c r="AS58"/>
  <c r="AT58"/>
  <c r="AU58"/>
  <c r="AV58"/>
  <c r="AW58"/>
  <c r="AX58"/>
  <c r="AY58"/>
  <c r="AZ58"/>
  <c r="BA58"/>
  <c r="BB58"/>
  <c r="Z6"/>
  <c r="Z46" s="1"/>
  <c r="AA6"/>
  <c r="AB6"/>
  <c r="AC6"/>
  <c r="AD6"/>
  <c r="AD86" s="1"/>
  <c r="AE6"/>
  <c r="AF6"/>
  <c r="AF86" s="1"/>
  <c r="AG6"/>
  <c r="AG86" s="1"/>
  <c r="AH6"/>
  <c r="AH86" s="1"/>
  <c r="AI6"/>
  <c r="AI86" s="1"/>
  <c r="AJ6"/>
  <c r="AK6"/>
  <c r="AL6"/>
  <c r="AM6"/>
  <c r="AN6"/>
  <c r="AO6"/>
  <c r="AO86" s="1"/>
  <c r="AP6"/>
  <c r="AQ6"/>
  <c r="AQ86" s="1"/>
  <c r="AR6"/>
  <c r="AS6"/>
  <c r="AT6"/>
  <c r="AU6"/>
  <c r="AV6"/>
  <c r="AW6"/>
  <c r="AX6"/>
  <c r="AY6"/>
  <c r="AY86" s="1"/>
  <c r="AZ6"/>
  <c r="AA9"/>
  <c r="AB9"/>
  <c r="AC9"/>
  <c r="AD9"/>
  <c r="AE9"/>
  <c r="AE89" s="1"/>
  <c r="AF9"/>
  <c r="AF89" s="1"/>
  <c r="AG9"/>
  <c r="AH9"/>
  <c r="AI9"/>
  <c r="AJ9"/>
  <c r="AJ89" s="1"/>
  <c r="AK9"/>
  <c r="AL9"/>
  <c r="AL89" s="1"/>
  <c r="AM9"/>
  <c r="AN9"/>
  <c r="AN89" s="1"/>
  <c r="AO9"/>
  <c r="AO89" s="1"/>
  <c r="AP9"/>
  <c r="AP89" s="1"/>
  <c r="AQ9"/>
  <c r="AQ89" s="1"/>
  <c r="AR9"/>
  <c r="AS9"/>
  <c r="AT9"/>
  <c r="AT89" s="1"/>
  <c r="AU9"/>
  <c r="AU89" s="1"/>
  <c r="AV9"/>
  <c r="AV89" s="1"/>
  <c r="AW9"/>
  <c r="AX9"/>
  <c r="AX89" s="1"/>
  <c r="AY9"/>
  <c r="AY89" s="1"/>
  <c r="AZ9"/>
  <c r="AZ89" s="1"/>
  <c r="Z13"/>
  <c r="AA13"/>
  <c r="AB13"/>
  <c r="AC13"/>
  <c r="AD13"/>
  <c r="AE13"/>
  <c r="AE93" s="1"/>
  <c r="AF13"/>
  <c r="AF93" s="1"/>
  <c r="AG13"/>
  <c r="AH13"/>
  <c r="AI13"/>
  <c r="AJ13"/>
  <c r="AJ93" s="1"/>
  <c r="AK13"/>
  <c r="AK93" s="1"/>
  <c r="AL13"/>
  <c r="AM13"/>
  <c r="AM93" s="1"/>
  <c r="AN13"/>
  <c r="AN93" s="1"/>
  <c r="AO13"/>
  <c r="AP13"/>
  <c r="AQ13"/>
  <c r="AR13"/>
  <c r="AS13"/>
  <c r="AT13"/>
  <c r="AU13"/>
  <c r="AU93" s="1"/>
  <c r="AV13"/>
  <c r="AV93" s="1"/>
  <c r="AW13"/>
  <c r="AX13"/>
  <c r="AY13"/>
  <c r="AY93" s="1"/>
  <c r="AZ13"/>
  <c r="AZ93" s="1"/>
  <c r="BA13"/>
  <c r="BA9"/>
  <c r="BA6"/>
  <c r="BC47"/>
  <c r="BD47"/>
  <c r="BE47"/>
  <c r="BF47"/>
  <c r="BG47"/>
  <c r="BC48"/>
  <c r="BD48"/>
  <c r="BE48"/>
  <c r="BF48"/>
  <c r="BG48"/>
  <c r="BC50"/>
  <c r="BD50"/>
  <c r="BE50"/>
  <c r="BF50"/>
  <c r="BG50"/>
  <c r="BC51"/>
  <c r="BD51"/>
  <c r="BE51"/>
  <c r="BF51"/>
  <c r="BG51"/>
  <c r="BC52"/>
  <c r="BD52"/>
  <c r="BE52"/>
  <c r="BF52"/>
  <c r="BG52"/>
  <c r="BC54"/>
  <c r="BD54"/>
  <c r="BE54"/>
  <c r="BF54"/>
  <c r="BG54"/>
  <c r="BC55"/>
  <c r="BD55"/>
  <c r="BE55"/>
  <c r="BF55"/>
  <c r="BG55"/>
  <c r="BC56"/>
  <c r="BD56"/>
  <c r="BE56"/>
  <c r="BF56"/>
  <c r="BG56"/>
  <c r="BC57"/>
  <c r="BD57"/>
  <c r="BE57"/>
  <c r="BF57"/>
  <c r="BG57"/>
  <c r="BC58"/>
  <c r="BD58"/>
  <c r="BE58"/>
  <c r="BF58"/>
  <c r="BG58"/>
  <c r="K99" i="12"/>
  <c r="J99"/>
  <c r="I99"/>
  <c r="H99"/>
  <c r="K97"/>
  <c r="J97"/>
  <c r="I97"/>
  <c r="H97"/>
  <c r="K96"/>
  <c r="J96"/>
  <c r="I96"/>
  <c r="H96"/>
  <c r="K95"/>
  <c r="J95"/>
  <c r="I95"/>
  <c r="H95"/>
  <c r="K94"/>
  <c r="J94"/>
  <c r="I94"/>
  <c r="H94"/>
  <c r="K93"/>
  <c r="J93"/>
  <c r="I93"/>
  <c r="H93"/>
  <c r="I92"/>
  <c r="H92"/>
  <c r="K91"/>
  <c r="J91"/>
  <c r="I91"/>
  <c r="H91"/>
  <c r="K90"/>
  <c r="J90"/>
  <c r="I90"/>
  <c r="H90"/>
  <c r="K89"/>
  <c r="J89"/>
  <c r="I89"/>
  <c r="H89"/>
  <c r="I88"/>
  <c r="H88"/>
  <c r="K87"/>
  <c r="J87"/>
  <c r="I87"/>
  <c r="H87"/>
  <c r="K86"/>
  <c r="J86"/>
  <c r="I86"/>
  <c r="H86"/>
  <c r="I85"/>
  <c r="H85"/>
  <c r="I66"/>
  <c r="J66"/>
  <c r="K66"/>
  <c r="L66"/>
  <c r="M66"/>
  <c r="N66"/>
  <c r="O66"/>
  <c r="I67"/>
  <c r="J67"/>
  <c r="K67"/>
  <c r="L67"/>
  <c r="M67"/>
  <c r="N67"/>
  <c r="I69"/>
  <c r="J69"/>
  <c r="K69"/>
  <c r="L69"/>
  <c r="M69"/>
  <c r="N69"/>
  <c r="O69"/>
  <c r="I70"/>
  <c r="J70"/>
  <c r="K70"/>
  <c r="L70"/>
  <c r="M70"/>
  <c r="N70"/>
  <c r="O70"/>
  <c r="I71"/>
  <c r="J71"/>
  <c r="K71"/>
  <c r="L71"/>
  <c r="M71"/>
  <c r="N71"/>
  <c r="O71"/>
  <c r="I73"/>
  <c r="J73"/>
  <c r="K73"/>
  <c r="L73"/>
  <c r="M73"/>
  <c r="N73"/>
  <c r="O73"/>
  <c r="I74"/>
  <c r="J74"/>
  <c r="K74"/>
  <c r="L74"/>
  <c r="M74"/>
  <c r="N74"/>
  <c r="O74"/>
  <c r="I75"/>
  <c r="J75"/>
  <c r="K75"/>
  <c r="L75"/>
  <c r="M75"/>
  <c r="N75"/>
  <c r="O75"/>
  <c r="I76"/>
  <c r="J76"/>
  <c r="K76"/>
  <c r="L76"/>
  <c r="M76"/>
  <c r="N76"/>
  <c r="O76"/>
  <c r="I77"/>
  <c r="J77"/>
  <c r="K77"/>
  <c r="L77"/>
  <c r="M77"/>
  <c r="N77"/>
  <c r="O77"/>
  <c r="I79"/>
  <c r="J79"/>
  <c r="K79"/>
  <c r="L79"/>
  <c r="M79"/>
  <c r="N79"/>
  <c r="O79"/>
  <c r="H66"/>
  <c r="H67"/>
  <c r="H69"/>
  <c r="H70"/>
  <c r="H71"/>
  <c r="H73"/>
  <c r="H74"/>
  <c r="H75"/>
  <c r="H76"/>
  <c r="H77"/>
  <c r="H79"/>
  <c r="BH6" i="13"/>
  <c r="BH9"/>
  <c r="BH13"/>
  <c r="BG13"/>
  <c r="BF13"/>
  <c r="BE13"/>
  <c r="BD13"/>
  <c r="BC13"/>
  <c r="BB13"/>
  <c r="BG9"/>
  <c r="BF9"/>
  <c r="BE9"/>
  <c r="BD9"/>
  <c r="BC9"/>
  <c r="BB9"/>
  <c r="BG6"/>
  <c r="BF6"/>
  <c r="BE6"/>
  <c r="BD6"/>
  <c r="BC6"/>
  <c r="BB6"/>
  <c r="AC27"/>
  <c r="AE27"/>
  <c r="AI27"/>
  <c r="AM27"/>
  <c r="AV27"/>
  <c r="AZ27"/>
  <c r="AG28"/>
  <c r="AI28"/>
  <c r="AM28"/>
  <c r="AT28"/>
  <c r="BA28"/>
  <c r="AB30"/>
  <c r="AG30"/>
  <c r="AJ30"/>
  <c r="AN30"/>
  <c r="AR30"/>
  <c r="AT30"/>
  <c r="AX30"/>
  <c r="AC31"/>
  <c r="AD31"/>
  <c r="AH31"/>
  <c r="AN31"/>
  <c r="AQ31"/>
  <c r="AV31"/>
  <c r="AA32"/>
  <c r="AE32"/>
  <c r="AI32"/>
  <c r="AM32"/>
  <c r="AQ32"/>
  <c r="AU32"/>
  <c r="BA32"/>
  <c r="AE34"/>
  <c r="AK34"/>
  <c r="AL34"/>
  <c r="AQ34"/>
  <c r="AU34"/>
  <c r="AX34"/>
  <c r="Z35"/>
  <c r="AF35"/>
  <c r="AK35"/>
  <c r="AL35"/>
  <c r="AS35"/>
  <c r="AW35"/>
  <c r="BA35"/>
  <c r="AC36"/>
  <c r="AD36"/>
  <c r="AH36"/>
  <c r="AM36"/>
  <c r="AS36"/>
  <c r="AW36"/>
  <c r="BA36"/>
  <c r="AA37"/>
  <c r="AE37"/>
  <c r="AJ37"/>
  <c r="AL37"/>
  <c r="AQ37"/>
  <c r="AU37"/>
  <c r="AX37"/>
  <c r="AF38"/>
  <c r="AK38"/>
  <c r="AM38"/>
  <c r="AQ38"/>
  <c r="AV38"/>
  <c r="AZ38"/>
  <c r="H59" i="12"/>
  <c r="I59"/>
  <c r="J59"/>
  <c r="K59"/>
  <c r="L59"/>
  <c r="M59"/>
  <c r="N59"/>
  <c r="W27" i="13"/>
  <c r="X28"/>
  <c r="Y30"/>
  <c r="X31"/>
  <c r="W32"/>
  <c r="X34"/>
  <c r="W37"/>
  <c r="G59" i="12"/>
  <c r="J85"/>
  <c r="P6"/>
  <c r="P9"/>
  <c r="P13"/>
  <c r="O13"/>
  <c r="O52" s="1"/>
  <c r="N13"/>
  <c r="M13"/>
  <c r="L13"/>
  <c r="K13"/>
  <c r="K52" s="1"/>
  <c r="J13"/>
  <c r="I13"/>
  <c r="H13"/>
  <c r="G13"/>
  <c r="G52" s="1"/>
  <c r="O9"/>
  <c r="N9"/>
  <c r="M9"/>
  <c r="L9"/>
  <c r="L48" s="1"/>
  <c r="K9"/>
  <c r="J9"/>
  <c r="I9"/>
  <c r="H9"/>
  <c r="H48" s="1"/>
  <c r="G9"/>
  <c r="O6"/>
  <c r="N6"/>
  <c r="M6"/>
  <c r="L6"/>
  <c r="K6"/>
  <c r="K45" s="1"/>
  <c r="J6"/>
  <c r="I6"/>
  <c r="I45" s="1"/>
  <c r="H6"/>
  <c r="G6"/>
  <c r="G45" s="1"/>
  <c r="C21" i="3"/>
  <c r="D21"/>
  <c r="E21"/>
  <c r="F21"/>
  <c r="G21"/>
  <c r="H21"/>
  <c r="I21"/>
  <c r="J21"/>
  <c r="K21"/>
  <c r="L21"/>
  <c r="M21"/>
  <c r="B21"/>
  <c r="AP49" i="13"/>
  <c r="AD27"/>
  <c r="AL27"/>
  <c r="AN27"/>
  <c r="AO27"/>
  <c r="J68" i="12"/>
  <c r="K88"/>
  <c r="K85"/>
  <c r="J88"/>
  <c r="J92"/>
  <c r="K92"/>
  <c r="Y38" i="13"/>
  <c r="W38"/>
  <c r="Y36"/>
  <c r="W34"/>
  <c r="Y34"/>
  <c r="W28"/>
  <c r="AR38"/>
  <c r="AB35"/>
  <c r="AC35"/>
  <c r="AY31"/>
  <c r="BA31"/>
  <c r="AJ31"/>
  <c r="AI31"/>
  <c r="Z31"/>
  <c r="AV30"/>
  <c r="AW30"/>
  <c r="AC30"/>
  <c r="Y35"/>
  <c r="W35"/>
  <c r="X35"/>
  <c r="Y32"/>
  <c r="W30"/>
  <c r="Y27"/>
  <c r="AA38"/>
  <c r="AB38"/>
  <c r="Z38"/>
  <c r="AC38"/>
  <c r="AM37"/>
  <c r="Z36"/>
  <c r="AB34"/>
  <c r="AA34"/>
  <c r="AC34"/>
  <c r="Z34"/>
  <c r="AN32"/>
  <c r="AO32"/>
  <c r="Z32"/>
  <c r="AE30"/>
  <c r="AD30"/>
  <c r="AP28"/>
  <c r="AQ28"/>
  <c r="AR28"/>
  <c r="AS28"/>
  <c r="Z28"/>
  <c r="AA28"/>
  <c r="AB28"/>
  <c r="AC28"/>
  <c r="C68" i="12"/>
  <c r="BD28" i="13"/>
  <c r="BC28"/>
  <c r="C88" i="12"/>
  <c r="G85"/>
  <c r="L136"/>
  <c r="L138"/>
  <c r="L140"/>
  <c r="L142"/>
  <c r="L144"/>
  <c r="L146"/>
  <c r="L135"/>
  <c r="L139"/>
  <c r="L143"/>
  <c r="L145"/>
  <c r="L134"/>
  <c r="N134"/>
  <c r="L137"/>
  <c r="N137"/>
  <c r="L141"/>
  <c r="N141"/>
  <c r="J137"/>
  <c r="H137"/>
  <c r="J134"/>
  <c r="H134"/>
  <c r="J141"/>
  <c r="H141"/>
  <c r="N136"/>
  <c r="N138"/>
  <c r="N140"/>
  <c r="N142"/>
  <c r="N144"/>
  <c r="N146"/>
  <c r="N135"/>
  <c r="N139"/>
  <c r="N143"/>
  <c r="N145"/>
  <c r="H136"/>
  <c r="H138"/>
  <c r="H140"/>
  <c r="H142"/>
  <c r="H144"/>
  <c r="H146"/>
  <c r="H135"/>
  <c r="H139"/>
  <c r="H143"/>
  <c r="H145"/>
  <c r="J136"/>
  <c r="J138"/>
  <c r="J140"/>
  <c r="J142"/>
  <c r="J144"/>
  <c r="J146"/>
  <c r="J135"/>
  <c r="J139"/>
  <c r="J143"/>
  <c r="J145"/>
  <c r="A4" i="2"/>
  <c r="A5" s="1"/>
  <c r="A6" s="1"/>
  <c r="A7" s="1"/>
  <c r="A8" s="1"/>
  <c r="A9" s="1"/>
  <c r="A10" s="1"/>
  <c r="A11" s="1"/>
  <c r="A12" s="1"/>
  <c r="A13" s="1"/>
  <c r="A14" s="1"/>
  <c r="A15" s="1"/>
  <c r="A16" s="1"/>
  <c r="BG86" i="13" l="1"/>
  <c r="T52" i="12"/>
  <c r="U52" s="1"/>
  <c r="V52" s="1"/>
  <c r="W52" s="1"/>
  <c r="X52" s="1"/>
  <c r="Y52" s="1"/>
  <c r="BQ61" i="13"/>
  <c r="BT101"/>
  <c r="V48" i="12"/>
  <c r="W48" s="1"/>
  <c r="X48" s="1"/>
  <c r="Y48" s="1"/>
  <c r="E12" i="18"/>
  <c r="B8" i="23"/>
  <c r="E13" i="18"/>
  <c r="B9" i="23"/>
  <c r="D10" i="20"/>
  <c r="J10" s="1"/>
  <c r="D10" i="19"/>
  <c r="J10" s="1"/>
  <c r="E11" i="18"/>
  <c r="B7" i="23"/>
  <c r="D7" i="20"/>
  <c r="J7" s="1"/>
  <c r="D7" i="19"/>
  <c r="J7" s="1"/>
  <c r="E8" i="20"/>
  <c r="E8" i="19"/>
  <c r="B4" i="23"/>
  <c r="D9" i="20"/>
  <c r="J9" s="1"/>
  <c r="D9" i="19"/>
  <c r="J9" s="1"/>
  <c r="D5" i="20"/>
  <c r="D5" i="19"/>
  <c r="E10" i="20"/>
  <c r="E10" i="19"/>
  <c r="B6" i="23"/>
  <c r="E6" i="20"/>
  <c r="E6" i="19"/>
  <c r="D6" i="20"/>
  <c r="D6" i="19"/>
  <c r="E7" i="20"/>
  <c r="E7" i="19"/>
  <c r="E3" i="20"/>
  <c r="E3" i="19"/>
  <c r="E4" i="20"/>
  <c r="E4" i="19"/>
  <c r="D3"/>
  <c r="D3" i="20"/>
  <c r="D8"/>
  <c r="J8" s="1"/>
  <c r="D8" i="19"/>
  <c r="J8" s="1"/>
  <c r="D4" i="20"/>
  <c r="D4" i="19"/>
  <c r="B5" i="23"/>
  <c r="E9" i="20"/>
  <c r="E9" i="19"/>
  <c r="E5"/>
  <c r="E5" i="20"/>
  <c r="BM53" i="13"/>
  <c r="BP93"/>
  <c r="O53"/>
  <c r="BE53"/>
  <c r="S49"/>
  <c r="AS49"/>
  <c r="G86"/>
  <c r="G46"/>
  <c r="BP61"/>
  <c r="BN59"/>
  <c r="BO61"/>
  <c r="J155" i="12"/>
  <c r="J52"/>
  <c r="M155"/>
  <c r="M52"/>
  <c r="H155"/>
  <c r="H52"/>
  <c r="L155"/>
  <c r="L52"/>
  <c r="P72"/>
  <c r="P52"/>
  <c r="B155"/>
  <c r="B52"/>
  <c r="N155"/>
  <c r="N52"/>
  <c r="I155"/>
  <c r="I52"/>
  <c r="C155"/>
  <c r="C52"/>
  <c r="G151"/>
  <c r="G48"/>
  <c r="K151"/>
  <c r="K48"/>
  <c r="O151"/>
  <c r="O48"/>
  <c r="J151"/>
  <c r="J48"/>
  <c r="N151"/>
  <c r="N48"/>
  <c r="P68"/>
  <c r="P48"/>
  <c r="B151"/>
  <c r="B48"/>
  <c r="I151"/>
  <c r="I48"/>
  <c r="M151"/>
  <c r="M48"/>
  <c r="D48"/>
  <c r="E48"/>
  <c r="F48"/>
  <c r="H19"/>
  <c r="H21" s="1"/>
  <c r="H60" s="1"/>
  <c r="E65"/>
  <c r="M148"/>
  <c r="M45"/>
  <c r="F85"/>
  <c r="E45"/>
  <c r="H148"/>
  <c r="H45"/>
  <c r="L148"/>
  <c r="L45"/>
  <c r="P65"/>
  <c r="P45"/>
  <c r="B39"/>
  <c r="B41" s="1"/>
  <c r="B45"/>
  <c r="O148"/>
  <c r="O45"/>
  <c r="J148"/>
  <c r="J45"/>
  <c r="N148"/>
  <c r="N45"/>
  <c r="E85"/>
  <c r="D45"/>
  <c r="E19"/>
  <c r="E21" s="1"/>
  <c r="C45"/>
  <c r="F19"/>
  <c r="F21" s="1"/>
  <c r="D65"/>
  <c r="E92"/>
  <c r="E52"/>
  <c r="G92"/>
  <c r="F52"/>
  <c r="D92"/>
  <c r="D52"/>
  <c r="D5" i="17"/>
  <c r="D5" i="18"/>
  <c r="E6" i="17"/>
  <c r="E6" i="18"/>
  <c r="D6" i="17"/>
  <c r="D6" i="18"/>
  <c r="D3" i="17"/>
  <c r="D3" i="18"/>
  <c r="D8" i="17"/>
  <c r="J8" s="1"/>
  <c r="D8" i="18"/>
  <c r="J8" s="1"/>
  <c r="D4" i="17"/>
  <c r="D4" i="18"/>
  <c r="E9" i="17"/>
  <c r="M9" s="1"/>
  <c r="D5" i="23" s="1"/>
  <c r="E9" i="18"/>
  <c r="E5" i="17"/>
  <c r="E5" i="18"/>
  <c r="D9" i="17"/>
  <c r="J9" s="1"/>
  <c r="D9" i="18"/>
  <c r="J9" s="1"/>
  <c r="E10"/>
  <c r="D10" i="17"/>
  <c r="J10" s="1"/>
  <c r="D10" i="18"/>
  <c r="J10" s="1"/>
  <c r="B3" i="23"/>
  <c r="E7" i="18"/>
  <c r="J7" i="6"/>
  <c r="D7" i="18"/>
  <c r="J7" s="1"/>
  <c r="E3" i="17"/>
  <c r="E3" i="18"/>
  <c r="K8" i="6"/>
  <c r="E8" i="18"/>
  <c r="E4" i="17"/>
  <c r="E4" i="18"/>
  <c r="BJ53" i="13"/>
  <c r="BJ93"/>
  <c r="AI93"/>
  <c r="V53"/>
  <c r="BG93"/>
  <c r="BK53"/>
  <c r="BK93"/>
  <c r="BL93"/>
  <c r="BL53"/>
  <c r="M53"/>
  <c r="BK49"/>
  <c r="BK89"/>
  <c r="O89"/>
  <c r="BJ89"/>
  <c r="BJ49"/>
  <c r="BL49"/>
  <c r="BL89"/>
  <c r="BM49"/>
  <c r="G49"/>
  <c r="X19"/>
  <c r="X21" s="1"/>
  <c r="BL86"/>
  <c r="BL46"/>
  <c r="BM46"/>
  <c r="BK46"/>
  <c r="BK86"/>
  <c r="C46"/>
  <c r="W46"/>
  <c r="BJ46"/>
  <c r="BJ86"/>
  <c r="E72" i="12"/>
  <c r="C72"/>
  <c r="C19"/>
  <c r="C21" s="1"/>
  <c r="E68"/>
  <c r="E88"/>
  <c r="C65"/>
  <c r="E148"/>
  <c r="F155"/>
  <c r="D151"/>
  <c r="F88"/>
  <c r="AU36" i="13"/>
  <c r="AA35"/>
  <c r="Y37"/>
  <c r="Y33" s="1"/>
  <c r="N72" i="12"/>
  <c r="AA36" i="13"/>
  <c r="BA37"/>
  <c r="X38"/>
  <c r="B19" i="12"/>
  <c r="B21" s="1"/>
  <c r="AB31" i="13"/>
  <c r="AB111" s="1"/>
  <c r="X32"/>
  <c r="X72" s="1"/>
  <c r="AA31"/>
  <c r="F65" i="12"/>
  <c r="AA27" i="13"/>
  <c r="AY38"/>
  <c r="AS30"/>
  <c r="AK28"/>
  <c r="AG27"/>
  <c r="AG107" s="1"/>
  <c r="BA53"/>
  <c r="AG19"/>
  <c r="AG21" s="1"/>
  <c r="AE19"/>
  <c r="AE21" s="1"/>
  <c r="AK53"/>
  <c r="BE46"/>
  <c r="BC89"/>
  <c r="AS53"/>
  <c r="Q46"/>
  <c r="P49"/>
  <c r="AN53"/>
  <c r="BD93"/>
  <c r="BE36"/>
  <c r="AT37"/>
  <c r="AN35"/>
  <c r="AJ35"/>
  <c r="AH34"/>
  <c r="AJ38"/>
  <c r="AZ34"/>
  <c r="BB36"/>
  <c r="AP36"/>
  <c r="AF37"/>
  <c r="BC36"/>
  <c r="AQ36"/>
  <c r="AD37"/>
  <c r="AV37"/>
  <c r="AJ34"/>
  <c r="AO35"/>
  <c r="AI38"/>
  <c r="AM118" s="1"/>
  <c r="BR29"/>
  <c r="BV109" s="1"/>
  <c r="AO30"/>
  <c r="AU31"/>
  <c r="BE37"/>
  <c r="AH37"/>
  <c r="AN38"/>
  <c r="AN34"/>
  <c r="AF36"/>
  <c r="AY36"/>
  <c r="AQ35"/>
  <c r="AK36"/>
  <c r="AO37"/>
  <c r="BC34"/>
  <c r="AU35"/>
  <c r="AJ36"/>
  <c r="AS34"/>
  <c r="AG35"/>
  <c r="AK115" s="1"/>
  <c r="BE38"/>
  <c r="AX36"/>
  <c r="AP38"/>
  <c r="AT35"/>
  <c r="AT75" s="1"/>
  <c r="AP34"/>
  <c r="AE35"/>
  <c r="AO28"/>
  <c r="BC37"/>
  <c r="AG36"/>
  <c r="J72" i="12"/>
  <c r="BD37" i="13"/>
  <c r="AO34"/>
  <c r="AV35"/>
  <c r="AE36"/>
  <c r="AI36"/>
  <c r="AV36"/>
  <c r="AZ36"/>
  <c r="AN37"/>
  <c r="AO38"/>
  <c r="AR34"/>
  <c r="AD35"/>
  <c r="AD115" s="1"/>
  <c r="AR35"/>
  <c r="AI37"/>
  <c r="AZ37"/>
  <c r="AS38"/>
  <c r="AM34"/>
  <c r="AT36"/>
  <c r="AL38"/>
  <c r="AP35"/>
  <c r="AK37"/>
  <c r="AY37"/>
  <c r="BB37"/>
  <c r="BB32"/>
  <c r="AJ32"/>
  <c r="AF31"/>
  <c r="AS31"/>
  <c r="N68" i="12"/>
  <c r="BC32" i="13"/>
  <c r="AV32"/>
  <c r="AP31"/>
  <c r="AM30"/>
  <c r="AF32"/>
  <c r="AW32"/>
  <c r="AK30"/>
  <c r="AG32"/>
  <c r="AI30"/>
  <c r="AH30"/>
  <c r="AL30"/>
  <c r="AD32"/>
  <c r="AP32"/>
  <c r="AT32"/>
  <c r="AR31"/>
  <c r="O68" i="12"/>
  <c r="AZ30" i="13"/>
  <c r="AE28"/>
  <c r="M65" i="12"/>
  <c r="AF28" i="13"/>
  <c r="AL28"/>
  <c r="AD28"/>
  <c r="AA118"/>
  <c r="AN46"/>
  <c r="AB46"/>
  <c r="I53"/>
  <c r="BR33"/>
  <c r="BV113" s="1"/>
  <c r="K19" i="12"/>
  <c r="K21" s="1"/>
  <c r="K60" s="1"/>
  <c r="K46" i="13"/>
  <c r="V86"/>
  <c r="W93"/>
  <c r="W118"/>
  <c r="Z115"/>
  <c r="X74"/>
  <c r="G68" i="12"/>
  <c r="BG49" i="13"/>
  <c r="AU46"/>
  <c r="AE46"/>
  <c r="B24" i="21"/>
  <c r="D32" i="19"/>
  <c r="J32" s="1"/>
  <c r="D32" i="18"/>
  <c r="J32" s="1"/>
  <c r="D32" i="20"/>
  <c r="J32" s="1"/>
  <c r="D32" i="17"/>
  <c r="J32" s="1"/>
  <c r="D24" i="19"/>
  <c r="J24" s="1"/>
  <c r="D24" i="18"/>
  <c r="J24" s="1"/>
  <c r="D24" i="20"/>
  <c r="J24" s="1"/>
  <c r="D24" i="17"/>
  <c r="J24" s="1"/>
  <c r="D16" i="19"/>
  <c r="J16" s="1"/>
  <c r="D16" i="20"/>
  <c r="J16" s="1"/>
  <c r="D16" i="17"/>
  <c r="J16" s="1"/>
  <c r="D16" i="18"/>
  <c r="J16" s="1"/>
  <c r="B29" i="21"/>
  <c r="D37" i="20"/>
  <c r="J37" s="1"/>
  <c r="D37" i="19"/>
  <c r="J37" s="1"/>
  <c r="D37" i="17"/>
  <c r="J37" s="1"/>
  <c r="D37" i="18"/>
  <c r="J37" s="1"/>
  <c r="D29" i="20"/>
  <c r="J29" s="1"/>
  <c r="D29" i="19"/>
  <c r="J29" s="1"/>
  <c r="D29" i="17"/>
  <c r="D29" i="18"/>
  <c r="J29" s="1"/>
  <c r="D21" i="17"/>
  <c r="J21" s="1"/>
  <c r="D21" i="20"/>
  <c r="J21" s="1"/>
  <c r="D21" i="19"/>
  <c r="J21" s="1"/>
  <c r="D21" i="18"/>
  <c r="J21" s="1"/>
  <c r="D17" i="20"/>
  <c r="J17" s="1"/>
  <c r="D17" i="19"/>
  <c r="J17" s="1"/>
  <c r="D17" i="17"/>
  <c r="J17" s="1"/>
  <c r="D17" i="18"/>
  <c r="J17" s="1"/>
  <c r="D40" i="19"/>
  <c r="D40" i="18"/>
  <c r="D40" i="20"/>
  <c r="D40" i="17"/>
  <c r="D38" i="19"/>
  <c r="J38" s="1"/>
  <c r="D38" i="20"/>
  <c r="J38" s="1"/>
  <c r="D38" i="18"/>
  <c r="J38" s="1"/>
  <c r="D38" i="17"/>
  <c r="B30" i="21"/>
  <c r="D34" i="19"/>
  <c r="J34" s="1"/>
  <c r="D34" i="20"/>
  <c r="J34" s="1"/>
  <c r="D34" i="18"/>
  <c r="J34" s="1"/>
  <c r="D34" i="17"/>
  <c r="J34" s="1"/>
  <c r="B26" i="21"/>
  <c r="J30" i="6"/>
  <c r="D30" i="19"/>
  <c r="J30" s="1"/>
  <c r="D30" i="20"/>
  <c r="J30" s="1"/>
  <c r="D30" i="18"/>
  <c r="J30" s="1"/>
  <c r="D30" i="17"/>
  <c r="J30" s="1"/>
  <c r="D26" i="19"/>
  <c r="J26" s="1"/>
  <c r="D26" i="20"/>
  <c r="J26" s="1"/>
  <c r="D26" i="18"/>
  <c r="J26" s="1"/>
  <c r="D26" i="17"/>
  <c r="J26" s="1"/>
  <c r="J22" i="6"/>
  <c r="D22" i="19"/>
  <c r="J22" s="1"/>
  <c r="D22" i="18"/>
  <c r="J22" s="1"/>
  <c r="D22" i="17"/>
  <c r="J22" s="1"/>
  <c r="D22" i="20"/>
  <c r="J22" s="1"/>
  <c r="D18" i="19"/>
  <c r="J18" s="1"/>
  <c r="D18" i="18"/>
  <c r="J18" s="1"/>
  <c r="D18" i="17"/>
  <c r="J18" s="1"/>
  <c r="D18" i="20"/>
  <c r="J18" s="1"/>
  <c r="J14" i="6"/>
  <c r="D14" i="19"/>
  <c r="J14" s="1"/>
  <c r="D14" i="18"/>
  <c r="J14" s="1"/>
  <c r="D14" i="17"/>
  <c r="J14" s="1"/>
  <c r="D14" i="20"/>
  <c r="J14" s="1"/>
  <c r="B28" i="21"/>
  <c r="D36" i="19"/>
  <c r="J36" s="1"/>
  <c r="D36" i="17"/>
  <c r="J36" s="1"/>
  <c r="D36" i="18"/>
  <c r="J36" s="1"/>
  <c r="D36" i="20"/>
  <c r="J36" s="1"/>
  <c r="D28" i="19"/>
  <c r="J28" s="1"/>
  <c r="D28" i="17"/>
  <c r="J28" s="1"/>
  <c r="D28" i="18"/>
  <c r="J28" s="1"/>
  <c r="D28" i="20"/>
  <c r="J28" s="1"/>
  <c r="D20" i="19"/>
  <c r="J20" s="1"/>
  <c r="D20" i="20"/>
  <c r="J20" s="1"/>
  <c r="D20" i="18"/>
  <c r="J20" s="1"/>
  <c r="D20" i="17"/>
  <c r="J20" s="1"/>
  <c r="D12" i="19"/>
  <c r="J12" s="1"/>
  <c r="D12" i="20"/>
  <c r="J12" s="1"/>
  <c r="J12" i="18"/>
  <c r="D12" i="17"/>
  <c r="J12" s="1"/>
  <c r="D33"/>
  <c r="J33" s="1"/>
  <c r="D33" i="20"/>
  <c r="J33" s="1"/>
  <c r="D33" i="19"/>
  <c r="J33" s="1"/>
  <c r="B25" i="21"/>
  <c r="D33" i="18"/>
  <c r="J33" s="1"/>
  <c r="D25" i="20"/>
  <c r="J25" s="1"/>
  <c r="D25" i="19"/>
  <c r="J25" s="1"/>
  <c r="D25" i="17"/>
  <c r="J25" s="1"/>
  <c r="D25" i="18"/>
  <c r="J25" s="1"/>
  <c r="D13" i="20"/>
  <c r="J13" s="1"/>
  <c r="D13" i="19"/>
  <c r="J13" s="1"/>
  <c r="D13" i="17"/>
  <c r="J13" s="1"/>
  <c r="J13" i="18"/>
  <c r="D39" i="17"/>
  <c r="D39" i="19"/>
  <c r="D39" i="18"/>
  <c r="B31" i="21"/>
  <c r="D39" i="20"/>
  <c r="D35" i="17"/>
  <c r="J35" s="1"/>
  <c r="D35" i="18"/>
  <c r="J35" s="1"/>
  <c r="B27" i="21"/>
  <c r="D35" i="20"/>
  <c r="J35" s="1"/>
  <c r="D35" i="19"/>
  <c r="J35" s="1"/>
  <c r="B23" i="21"/>
  <c r="D31" i="17"/>
  <c r="J31" s="1"/>
  <c r="D31" i="18"/>
  <c r="J31" s="1"/>
  <c r="D31" i="20"/>
  <c r="J31" s="1"/>
  <c r="D31" i="19"/>
  <c r="J31" s="1"/>
  <c r="D27" i="17"/>
  <c r="J27" s="1"/>
  <c r="D27" i="18"/>
  <c r="J27" s="1"/>
  <c r="D27" i="20"/>
  <c r="J27" s="1"/>
  <c r="D27" i="19"/>
  <c r="J27" s="1"/>
  <c r="D23" i="17"/>
  <c r="J23" s="1"/>
  <c r="D23" i="18"/>
  <c r="J23" s="1"/>
  <c r="D23" i="20"/>
  <c r="J23" s="1"/>
  <c r="D23" i="19"/>
  <c r="J23" s="1"/>
  <c r="D19" i="17"/>
  <c r="J19" s="1"/>
  <c r="D19" i="18"/>
  <c r="J19" s="1"/>
  <c r="D19" i="20"/>
  <c r="J19" s="1"/>
  <c r="D19" i="19"/>
  <c r="J19" s="1"/>
  <c r="D15" i="17"/>
  <c r="J15" s="1"/>
  <c r="D15" i="18"/>
  <c r="J15" s="1"/>
  <c r="D15" i="20"/>
  <c r="J15" s="1"/>
  <c r="D15" i="19"/>
  <c r="J15" s="1"/>
  <c r="D11" i="17"/>
  <c r="J11" s="1"/>
  <c r="D11" i="19"/>
  <c r="J11" s="1"/>
  <c r="J11" i="18"/>
  <c r="D11" i="20"/>
  <c r="J11" s="1"/>
  <c r="E38" i="19"/>
  <c r="E38" i="18"/>
  <c r="C30" i="21"/>
  <c r="E38" i="20"/>
  <c r="E38" i="17"/>
  <c r="K38" s="1"/>
  <c r="M38" s="1"/>
  <c r="D34" i="23" s="1"/>
  <c r="E34" i="19"/>
  <c r="E34" i="17"/>
  <c r="K34" s="1"/>
  <c r="M34" s="1"/>
  <c r="D30" i="23" s="1"/>
  <c r="C26" i="21"/>
  <c r="E34" i="20"/>
  <c r="E34" i="18"/>
  <c r="E26" i="19"/>
  <c r="E26" i="18"/>
  <c r="E26" i="17"/>
  <c r="M26" s="1"/>
  <c r="E26" i="20"/>
  <c r="K18" i="6"/>
  <c r="E18" i="19"/>
  <c r="E18" i="18"/>
  <c r="E18" i="20"/>
  <c r="E18" i="17"/>
  <c r="M18" s="1"/>
  <c r="D14" i="23" s="1"/>
  <c r="C31" i="21"/>
  <c r="E39" i="20"/>
  <c r="E39" i="17"/>
  <c r="E39" i="19"/>
  <c r="E39" i="18"/>
  <c r="E27" i="20"/>
  <c r="E27" i="17"/>
  <c r="K27" s="1"/>
  <c r="E27" i="18"/>
  <c r="E27" i="19"/>
  <c r="E19" i="20"/>
  <c r="E19" i="17"/>
  <c r="K19" s="1"/>
  <c r="E19" i="19"/>
  <c r="E19" i="18"/>
  <c r="E15" i="20"/>
  <c r="E15" i="17"/>
  <c r="K15" s="1"/>
  <c r="E15" i="18"/>
  <c r="E15" i="19"/>
  <c r="E37" i="18"/>
  <c r="E37" i="17"/>
  <c r="E37" i="19"/>
  <c r="C29" i="21"/>
  <c r="E37" i="20"/>
  <c r="E33" i="18"/>
  <c r="E33" i="17"/>
  <c r="K33" s="1"/>
  <c r="M33" s="1"/>
  <c r="D29" i="23" s="1"/>
  <c r="E33" i="20"/>
  <c r="E33" i="19"/>
  <c r="C25" i="21"/>
  <c r="E29" i="18"/>
  <c r="E29" i="17"/>
  <c r="K29" s="1"/>
  <c r="E29" i="19"/>
  <c r="E29" i="20"/>
  <c r="E25" i="18"/>
  <c r="E25" i="17"/>
  <c r="E25" i="19"/>
  <c r="E25" i="20"/>
  <c r="E21" i="18"/>
  <c r="E21" i="17"/>
  <c r="K21" s="1"/>
  <c r="E21" i="19"/>
  <c r="E21" i="20"/>
  <c r="K17" i="6"/>
  <c r="E17" i="18"/>
  <c r="E17" i="17"/>
  <c r="E17" i="19"/>
  <c r="E17" i="20"/>
  <c r="E13" i="17"/>
  <c r="K13" s="1"/>
  <c r="E13" i="19"/>
  <c r="E13" i="20"/>
  <c r="E40" i="17"/>
  <c r="E40" i="18"/>
  <c r="E40" i="20"/>
  <c r="E40" i="19"/>
  <c r="E30"/>
  <c r="E30" i="17"/>
  <c r="K30" s="1"/>
  <c r="E30" i="20"/>
  <c r="E30" i="18"/>
  <c r="K22" i="6"/>
  <c r="E22" i="19"/>
  <c r="E22" i="20"/>
  <c r="E22" i="18"/>
  <c r="E22" i="17"/>
  <c r="E14" i="19"/>
  <c r="E14" i="20"/>
  <c r="E14" i="18"/>
  <c r="E14" i="17"/>
  <c r="K14" s="1"/>
  <c r="C27" i="21"/>
  <c r="E35" i="20"/>
  <c r="E35" i="17"/>
  <c r="K35" s="1"/>
  <c r="M35" s="1"/>
  <c r="D31" i="23" s="1"/>
  <c r="E35" i="19"/>
  <c r="E35" i="18"/>
  <c r="E31" i="20"/>
  <c r="E31" i="17"/>
  <c r="K31" s="1"/>
  <c r="M31" s="1"/>
  <c r="D27" i="23" s="1"/>
  <c r="E31" i="19"/>
  <c r="E31" i="18"/>
  <c r="E23" i="20"/>
  <c r="E23" i="17"/>
  <c r="K23" s="1"/>
  <c r="E23" i="19"/>
  <c r="E23" i="18"/>
  <c r="E11" i="17"/>
  <c r="K11" s="1"/>
  <c r="E11" i="19"/>
  <c r="E11" i="20"/>
  <c r="E41" i="18"/>
  <c r="E41" i="17"/>
  <c r="E41" i="20"/>
  <c r="E41" i="19"/>
  <c r="E36"/>
  <c r="E36" i="18"/>
  <c r="C28" i="21"/>
  <c r="E36" i="20"/>
  <c r="E36" i="17"/>
  <c r="K36" s="1"/>
  <c r="M36" s="1"/>
  <c r="D32" i="23" s="1"/>
  <c r="E32" i="20"/>
  <c r="E32" i="18"/>
  <c r="C24" i="21"/>
  <c r="E32" i="19"/>
  <c r="E32" i="17"/>
  <c r="K32" s="1"/>
  <c r="M32" s="1"/>
  <c r="D28" i="23" s="1"/>
  <c r="K28" i="6"/>
  <c r="E28" i="18"/>
  <c r="E28" i="20"/>
  <c r="E28" i="19"/>
  <c r="E28" i="17"/>
  <c r="K28" s="1"/>
  <c r="K24" i="6"/>
  <c r="E24" i="20"/>
  <c r="E24" i="19"/>
  <c r="E24" i="18"/>
  <c r="E24" i="17"/>
  <c r="K24" s="1"/>
  <c r="K20" i="6"/>
  <c r="E20" i="17"/>
  <c r="K20" s="1"/>
  <c r="E20" i="18"/>
  <c r="E20" i="20"/>
  <c r="E20" i="19"/>
  <c r="K16" i="6"/>
  <c r="E16" i="17"/>
  <c r="K16" s="1"/>
  <c r="E16" i="18"/>
  <c r="E16" i="20"/>
  <c r="E16" i="19"/>
  <c r="K12" i="6"/>
  <c r="E12" i="20"/>
  <c r="E12" i="19"/>
  <c r="E12" i="17"/>
  <c r="K12" s="1"/>
  <c r="C67" i="13"/>
  <c r="T108"/>
  <c r="I49"/>
  <c r="AO49"/>
  <c r="BD19"/>
  <c r="BD21" s="1"/>
  <c r="BF89"/>
  <c r="AA19"/>
  <c r="AA21" s="1"/>
  <c r="M93"/>
  <c r="I93"/>
  <c r="D46"/>
  <c r="L49"/>
  <c r="U86"/>
  <c r="N86"/>
  <c r="X49"/>
  <c r="X53"/>
  <c r="H46"/>
  <c r="AQ19"/>
  <c r="H49"/>
  <c r="AQ46"/>
  <c r="AH89"/>
  <c r="AG46"/>
  <c r="T49"/>
  <c r="BF49"/>
  <c r="AF46"/>
  <c r="AI89"/>
  <c r="AB49"/>
  <c r="AY46"/>
  <c r="J19"/>
  <c r="J21" s="1"/>
  <c r="J46"/>
  <c r="K33" i="6"/>
  <c r="M33" s="1"/>
  <c r="Z78" i="13"/>
  <c r="AD116"/>
  <c r="W115"/>
  <c r="E8" i="17"/>
  <c r="K26" i="6"/>
  <c r="AN72" i="13"/>
  <c r="Q70"/>
  <c r="AH116"/>
  <c r="V115"/>
  <c r="AD76"/>
  <c r="K29" i="6"/>
  <c r="K34"/>
  <c r="M34" s="1"/>
  <c r="O38" s="1"/>
  <c r="K21"/>
  <c r="K13"/>
  <c r="K10"/>
  <c r="K9"/>
  <c r="K25"/>
  <c r="BD53" i="13"/>
  <c r="BD46"/>
  <c r="BE86"/>
  <c r="BA46"/>
  <c r="AX46"/>
  <c r="Y116"/>
  <c r="AV34"/>
  <c r="O114"/>
  <c r="M75"/>
  <c r="F92" i="12"/>
  <c r="T76" i="13"/>
  <c r="J117"/>
  <c r="BE34"/>
  <c r="BD38"/>
  <c r="O115"/>
  <c r="T116"/>
  <c r="AF34"/>
  <c r="AB36"/>
  <c r="AR36"/>
  <c r="AG37"/>
  <c r="AW37"/>
  <c r="X37"/>
  <c r="AI34"/>
  <c r="AY34"/>
  <c r="AM35"/>
  <c r="AH38"/>
  <c r="AX38"/>
  <c r="BB118" s="1"/>
  <c r="BC38"/>
  <c r="BC78" s="1"/>
  <c r="N116"/>
  <c r="BB34"/>
  <c r="I76"/>
  <c r="AZ35"/>
  <c r="BA34"/>
  <c r="BA38"/>
  <c r="BB31"/>
  <c r="BD31"/>
  <c r="J71"/>
  <c r="AX32"/>
  <c r="AA30"/>
  <c r="AE31"/>
  <c r="AW31"/>
  <c r="F39" i="12"/>
  <c r="F135" s="1"/>
  <c r="AI71" i="13"/>
  <c r="BD32"/>
  <c r="S111"/>
  <c r="K72"/>
  <c r="BC31"/>
  <c r="AF30"/>
  <c r="AH32"/>
  <c r="AL32"/>
  <c r="AY32"/>
  <c r="X30"/>
  <c r="Y70" s="1"/>
  <c r="Z30"/>
  <c r="AP30"/>
  <c r="AU30"/>
  <c r="AG31"/>
  <c r="AG111" s="1"/>
  <c r="AK31"/>
  <c r="AT31"/>
  <c r="AX31"/>
  <c r="AX70"/>
  <c r="F151" i="12"/>
  <c r="AK32" i="13"/>
  <c r="AQ30"/>
  <c r="AZ32"/>
  <c r="AZ31"/>
  <c r="E39" i="12"/>
  <c r="W26" i="13"/>
  <c r="W67"/>
  <c r="AH28"/>
  <c r="AH68" s="1"/>
  <c r="AF27"/>
  <c r="W108"/>
  <c r="BE28"/>
  <c r="AN28"/>
  <c r="X27"/>
  <c r="AJ28"/>
  <c r="AZ28"/>
  <c r="Y28"/>
  <c r="BA27"/>
  <c r="AX28"/>
  <c r="AW27"/>
  <c r="F148" i="12"/>
  <c r="BB28" i="13"/>
  <c r="BC68" s="1"/>
  <c r="AY28"/>
  <c r="AT27"/>
  <c r="AU27"/>
  <c r="AH27"/>
  <c r="C85" i="12"/>
  <c r="L114" i="13"/>
  <c r="C39" i="12"/>
  <c r="C134" s="1"/>
  <c r="J107" i="13"/>
  <c r="C148" i="12"/>
  <c r="K107" i="13"/>
  <c r="G107"/>
  <c r="B148" i="12"/>
  <c r="E77" i="13"/>
  <c r="L110"/>
  <c r="E71"/>
  <c r="M117"/>
  <c r="G78"/>
  <c r="P19" i="12"/>
  <c r="O86" i="13"/>
  <c r="S86"/>
  <c r="P46"/>
  <c r="AC89"/>
  <c r="Y49"/>
  <c r="Z49"/>
  <c r="BC27"/>
  <c r="BB27"/>
  <c r="BD27"/>
  <c r="BE27"/>
  <c r="BB30"/>
  <c r="BD30"/>
  <c r="BE30"/>
  <c r="BE35"/>
  <c r="BD35"/>
  <c r="BC35"/>
  <c r="L70"/>
  <c r="O110"/>
  <c r="H117"/>
  <c r="AC75"/>
  <c r="BK19"/>
  <c r="BO99" s="1"/>
  <c r="K19" i="6"/>
  <c r="E7" i="17"/>
  <c r="K7" i="6"/>
  <c r="R77" i="13"/>
  <c r="K110"/>
  <c r="AT68"/>
  <c r="AF49"/>
  <c r="G148" i="12"/>
  <c r="G65"/>
  <c r="H65"/>
  <c r="K148"/>
  <c r="L65"/>
  <c r="D155"/>
  <c r="D19"/>
  <c r="E151"/>
  <c r="F68"/>
  <c r="J77" i="13"/>
  <c r="P78"/>
  <c r="AB68"/>
  <c r="H151" i="12"/>
  <c r="H68"/>
  <c r="I68"/>
  <c r="L151"/>
  <c r="M68"/>
  <c r="L19"/>
  <c r="L58" s="1"/>
  <c r="G155"/>
  <c r="G19"/>
  <c r="G58" s="1"/>
  <c r="K155"/>
  <c r="K72"/>
  <c r="O155"/>
  <c r="O19"/>
  <c r="O21" s="1"/>
  <c r="O60" s="1"/>
  <c r="W36" i="13"/>
  <c r="X36"/>
  <c r="Y31"/>
  <c r="W31"/>
  <c r="AW38"/>
  <c r="AT38"/>
  <c r="AU38"/>
  <c r="AG38"/>
  <c r="AD38"/>
  <c r="AE38"/>
  <c r="AP37"/>
  <c r="AR37"/>
  <c r="AS37"/>
  <c r="Z37"/>
  <c r="AA77" s="1"/>
  <c r="AB37"/>
  <c r="AC37"/>
  <c r="AN36"/>
  <c r="AL36"/>
  <c r="AO36"/>
  <c r="AX35"/>
  <c r="AY35"/>
  <c r="AH35"/>
  <c r="AI35"/>
  <c r="AT34"/>
  <c r="AW34"/>
  <c r="AD34"/>
  <c r="AD74" s="1"/>
  <c r="AG34"/>
  <c r="AS32"/>
  <c r="AR32"/>
  <c r="AC32"/>
  <c r="AB32"/>
  <c r="AO31"/>
  <c r="AM31"/>
  <c r="AL31"/>
  <c r="BJ30"/>
  <c r="BN110" s="1"/>
  <c r="AY30"/>
  <c r="BA30"/>
  <c r="AV28"/>
  <c r="AU28"/>
  <c r="AW28"/>
  <c r="AQ27"/>
  <c r="AP27"/>
  <c r="AP67" s="1"/>
  <c r="AW93"/>
  <c r="AW53"/>
  <c r="AO93"/>
  <c r="AO53"/>
  <c r="AG93"/>
  <c r="AH53"/>
  <c r="AG53"/>
  <c r="AC93"/>
  <c r="AC53"/>
  <c r="AC46"/>
  <c r="AD46"/>
  <c r="D39" i="12"/>
  <c r="D85"/>
  <c r="AK19" i="13"/>
  <c r="AK21" s="1"/>
  <c r="U67"/>
  <c r="L23" i="17"/>
  <c r="BL36" i="13"/>
  <c r="BP116" s="1"/>
  <c r="BL31"/>
  <c r="BP111" s="1"/>
  <c r="Y93"/>
  <c r="BL38"/>
  <c r="BP118" s="1"/>
  <c r="BL34"/>
  <c r="BP114" s="1"/>
  <c r="BL28"/>
  <c r="BE49"/>
  <c r="BF93"/>
  <c r="BA49"/>
  <c r="AG89"/>
  <c r="AD49"/>
  <c r="E155" i="12"/>
  <c r="D148"/>
  <c r="D88"/>
  <c r="K93" i="13"/>
  <c r="R86"/>
  <c r="L86"/>
  <c r="E19"/>
  <c r="E21" s="1"/>
  <c r="Y19"/>
  <c r="Y21" s="1"/>
  <c r="V89"/>
  <c r="V19"/>
  <c r="V21" s="1"/>
  <c r="BL37"/>
  <c r="BP117" s="1"/>
  <c r="BL32"/>
  <c r="BP112" s="1"/>
  <c r="AC114"/>
  <c r="BG19"/>
  <c r="BG21" s="1"/>
  <c r="AR53"/>
  <c r="T53"/>
  <c r="L53"/>
  <c r="P86"/>
  <c r="K23" i="6"/>
  <c r="H35"/>
  <c r="K35"/>
  <c r="M35" s="1"/>
  <c r="H19"/>
  <c r="J34"/>
  <c r="J18"/>
  <c r="J10"/>
  <c r="H15"/>
  <c r="H31"/>
  <c r="J26"/>
  <c r="H18"/>
  <c r="H14"/>
  <c r="H22"/>
  <c r="J21"/>
  <c r="K14"/>
  <c r="K30"/>
  <c r="H7"/>
  <c r="K11"/>
  <c r="H23"/>
  <c r="K27"/>
  <c r="H30"/>
  <c r="J29"/>
  <c r="J13"/>
  <c r="E10" i="17"/>
  <c r="L26" i="6"/>
  <c r="M17" s="1"/>
  <c r="C13" i="23" s="1"/>
  <c r="H10" i="6"/>
  <c r="H26"/>
  <c r="H34"/>
  <c r="H11"/>
  <c r="K15"/>
  <c r="H27"/>
  <c r="K31"/>
  <c r="M31" s="1"/>
  <c r="C27" i="23" s="1"/>
  <c r="J33" i="6"/>
  <c r="J25"/>
  <c r="J17"/>
  <c r="J9"/>
  <c r="C23" i="21"/>
  <c r="J35" i="6"/>
  <c r="J27"/>
  <c r="J19"/>
  <c r="J11"/>
  <c r="H8"/>
  <c r="H12"/>
  <c r="H16"/>
  <c r="H20"/>
  <c r="H24"/>
  <c r="H28"/>
  <c r="K32"/>
  <c r="M32" s="1"/>
  <c r="H9"/>
  <c r="H13"/>
  <c r="H17"/>
  <c r="H21"/>
  <c r="H25"/>
  <c r="H29"/>
  <c r="H33"/>
  <c r="J32"/>
  <c r="J28"/>
  <c r="J24"/>
  <c r="J20"/>
  <c r="J16"/>
  <c r="J12"/>
  <c r="J8"/>
  <c r="H32"/>
  <c r="J31"/>
  <c r="J23"/>
  <c r="J15"/>
  <c r="D7" i="17"/>
  <c r="J7" s="1"/>
  <c r="N89" i="13"/>
  <c r="M46"/>
  <c r="U46"/>
  <c r="K49"/>
  <c r="G53"/>
  <c r="Q53"/>
  <c r="AI19"/>
  <c r="AI21" s="1"/>
  <c r="L46"/>
  <c r="T46"/>
  <c r="N53"/>
  <c r="E46"/>
  <c r="I86"/>
  <c r="L67"/>
  <c r="Y107"/>
  <c r="S71"/>
  <c r="AE112"/>
  <c r="AA74"/>
  <c r="AF118"/>
  <c r="Y112"/>
  <c r="AN111"/>
  <c r="AQ118"/>
  <c r="X114"/>
  <c r="AJ49"/>
  <c r="AV53"/>
  <c r="AI46"/>
  <c r="AI49"/>
  <c r="AB53"/>
  <c r="BB89"/>
  <c r="AF19"/>
  <c r="AR89"/>
  <c r="AM49"/>
  <c r="AL49"/>
  <c r="AE49"/>
  <c r="AM86"/>
  <c r="N19"/>
  <c r="N21" s="1"/>
  <c r="X46"/>
  <c r="S46"/>
  <c r="X86"/>
  <c r="AY19"/>
  <c r="AY21" s="1"/>
  <c r="R46"/>
  <c r="F53"/>
  <c r="I46"/>
  <c r="E67"/>
  <c r="K67"/>
  <c r="AH49"/>
  <c r="AF53"/>
  <c r="AG49"/>
  <c r="BE89"/>
  <c r="BC93"/>
  <c r="BG53"/>
  <c r="AM89"/>
  <c r="AK89"/>
  <c r="AA49"/>
  <c r="AH46"/>
  <c r="F19"/>
  <c r="F21" s="1"/>
  <c r="R49"/>
  <c r="M86"/>
  <c r="BJ19"/>
  <c r="BN99" s="1"/>
  <c r="O46"/>
  <c r="O49"/>
  <c r="U53"/>
  <c r="N46"/>
  <c r="L117"/>
  <c r="H76"/>
  <c r="AP46"/>
  <c r="AN49"/>
  <c r="AJ53"/>
  <c r="AZ53"/>
  <c r="AK49"/>
  <c r="AA46"/>
  <c r="K19"/>
  <c r="J93"/>
  <c r="C53"/>
  <c r="C49"/>
  <c r="Q68"/>
  <c r="X108"/>
  <c r="Y74"/>
  <c r="AT108"/>
  <c r="V70"/>
  <c r="AB114"/>
  <c r="W75"/>
  <c r="AU114"/>
  <c r="AE114"/>
  <c r="P116"/>
  <c r="K118"/>
  <c r="BB75"/>
  <c r="T72"/>
  <c r="P74"/>
  <c r="AF115"/>
  <c r="C72"/>
  <c r="AJ71"/>
  <c r="Z76"/>
  <c r="Z72"/>
  <c r="AR68"/>
  <c r="AZ118"/>
  <c r="W70"/>
  <c r="AV118"/>
  <c r="AA114"/>
  <c r="D77"/>
  <c r="AB108"/>
  <c r="AD70"/>
  <c r="X68"/>
  <c r="AB74"/>
  <c r="D67"/>
  <c r="I114"/>
  <c r="U74"/>
  <c r="BC46"/>
  <c r="BB46"/>
  <c r="BF46"/>
  <c r="BF86"/>
  <c r="BF19"/>
  <c r="BG46"/>
  <c r="D53"/>
  <c r="D19"/>
  <c r="D21" s="1"/>
  <c r="AO67"/>
  <c r="AX93"/>
  <c r="AY53"/>
  <c r="AX53"/>
  <c r="AX19"/>
  <c r="AT93"/>
  <c r="AT53"/>
  <c r="AU53"/>
  <c r="AP93"/>
  <c r="AQ53"/>
  <c r="AP53"/>
  <c r="AL93"/>
  <c r="AL53"/>
  <c r="AM53"/>
  <c r="AH93"/>
  <c r="AI53"/>
  <c r="AD93"/>
  <c r="AD53"/>
  <c r="AD19"/>
  <c r="AE53"/>
  <c r="Z93"/>
  <c r="AA53"/>
  <c r="Z53"/>
  <c r="AW89"/>
  <c r="AX49"/>
  <c r="AW49"/>
  <c r="AS89"/>
  <c r="AT49"/>
  <c r="AS19"/>
  <c r="H53"/>
  <c r="G93"/>
  <c r="G19"/>
  <c r="V46"/>
  <c r="Z86"/>
  <c r="W89"/>
  <c r="W49"/>
  <c r="AW19"/>
  <c r="G114"/>
  <c r="BB19"/>
  <c r="AO46"/>
  <c r="W19"/>
  <c r="AQ21"/>
  <c r="P53"/>
  <c r="O93"/>
  <c r="I111"/>
  <c r="AW86"/>
  <c r="AW46"/>
  <c r="BA86"/>
  <c r="AL86"/>
  <c r="AL46"/>
  <c r="L93"/>
  <c r="L19"/>
  <c r="L21" s="1"/>
  <c r="U89"/>
  <c r="V49"/>
  <c r="U49"/>
  <c r="Q89"/>
  <c r="Q19"/>
  <c r="Q21" s="1"/>
  <c r="M89"/>
  <c r="N49"/>
  <c r="M49"/>
  <c r="I89"/>
  <c r="I19"/>
  <c r="I21" s="1"/>
  <c r="E49"/>
  <c r="F49"/>
  <c r="F110"/>
  <c r="F71"/>
  <c r="F111"/>
  <c r="K76"/>
  <c r="J118"/>
  <c r="P110"/>
  <c r="O68"/>
  <c r="C71"/>
  <c r="T71"/>
  <c r="X111"/>
  <c r="X115"/>
  <c r="AG110"/>
  <c r="AW115"/>
  <c r="AC116"/>
  <c r="BA116"/>
  <c r="AE117"/>
  <c r="AM77"/>
  <c r="AQ117"/>
  <c r="AU117"/>
  <c r="AB78"/>
  <c r="AA78"/>
  <c r="W107"/>
  <c r="AC110"/>
  <c r="Y110"/>
  <c r="Y75"/>
  <c r="AA117"/>
  <c r="AV110"/>
  <c r="AD111"/>
  <c r="Z75"/>
  <c r="W68"/>
  <c r="V111"/>
  <c r="V114"/>
  <c r="W74"/>
  <c r="AT86"/>
  <c r="AT46"/>
  <c r="AB86"/>
  <c r="AB19"/>
  <c r="T93"/>
  <c r="T19"/>
  <c r="T21" s="1"/>
  <c r="Y46"/>
  <c r="Y86"/>
  <c r="AO19"/>
  <c r="O19"/>
  <c r="S93"/>
  <c r="E53"/>
  <c r="Q49"/>
  <c r="Y89"/>
  <c r="J49"/>
  <c r="M70"/>
  <c r="AA89"/>
  <c r="U19"/>
  <c r="U21" s="1"/>
  <c r="BE93"/>
  <c r="BE19"/>
  <c r="AZ86"/>
  <c r="AZ46"/>
  <c r="AJ86"/>
  <c r="AJ46"/>
  <c r="J68"/>
  <c r="J108"/>
  <c r="G117"/>
  <c r="S118"/>
  <c r="AM112"/>
  <c r="BA115"/>
  <c r="BH19"/>
  <c r="BH21" s="1"/>
  <c r="BA93"/>
  <c r="BB53"/>
  <c r="BA19"/>
  <c r="BA21" s="1"/>
  <c r="AR93"/>
  <c r="AR19"/>
  <c r="AR21" s="1"/>
  <c r="P93"/>
  <c r="P19"/>
  <c r="H93"/>
  <c r="H19"/>
  <c r="H21" s="1"/>
  <c r="K53"/>
  <c r="S53"/>
  <c r="AM19"/>
  <c r="AU19"/>
  <c r="J53"/>
  <c r="R53"/>
  <c r="X93"/>
  <c r="BG89"/>
  <c r="C77"/>
  <c r="AA108"/>
  <c r="AI112"/>
  <c r="AV46"/>
  <c r="AM46"/>
  <c r="BD86"/>
  <c r="AB93"/>
  <c r="AX86"/>
  <c r="AU86"/>
  <c r="AS46"/>
  <c r="AP86"/>
  <c r="AK46"/>
  <c r="R19"/>
  <c r="R21" s="1"/>
  <c r="M19"/>
  <c r="M21" s="1"/>
  <c r="U93"/>
  <c r="J86"/>
  <c r="AR86"/>
  <c r="AR46"/>
  <c r="BH89"/>
  <c r="AC86"/>
  <c r="Y53"/>
  <c r="AC19"/>
  <c r="BC49"/>
  <c r="F46"/>
  <c r="V93"/>
  <c r="W86"/>
  <c r="I77"/>
  <c r="U71"/>
  <c r="O118"/>
  <c r="AC74"/>
  <c r="AR78"/>
  <c r="BF53"/>
  <c r="BA89"/>
  <c r="AV86"/>
  <c r="AS86"/>
  <c r="AN86"/>
  <c r="AK86"/>
  <c r="AA86"/>
  <c r="S19"/>
  <c r="C19"/>
  <c r="C21" s="1"/>
  <c r="N93"/>
  <c r="D49"/>
  <c r="BM21"/>
  <c r="BQ101" s="1"/>
  <c r="P68"/>
  <c r="W110"/>
  <c r="U72"/>
  <c r="G68"/>
  <c r="BC86"/>
  <c r="BC53"/>
  <c r="AA93"/>
  <c r="AD89"/>
  <c r="AB89"/>
  <c r="AE86"/>
  <c r="B19"/>
  <c r="B21" s="1"/>
  <c r="O108"/>
  <c r="K111"/>
  <c r="Q112"/>
  <c r="O75"/>
  <c r="Q116"/>
  <c r="N76"/>
  <c r="M76"/>
  <c r="O77"/>
  <c r="R78"/>
  <c r="T107"/>
  <c r="P107"/>
  <c r="G70"/>
  <c r="G110"/>
  <c r="F74"/>
  <c r="Z114"/>
  <c r="Z74"/>
  <c r="AC78"/>
  <c r="X75"/>
  <c r="AB115"/>
  <c r="AL75"/>
  <c r="Z108"/>
  <c r="Y114"/>
  <c r="H112"/>
  <c r="AL74"/>
  <c r="AO72"/>
  <c r="N72"/>
  <c r="K116"/>
  <c r="U112"/>
  <c r="V72"/>
  <c r="W114"/>
  <c r="N67"/>
  <c r="R71"/>
  <c r="R111"/>
  <c r="P72"/>
  <c r="J115"/>
  <c r="K75"/>
  <c r="R75"/>
  <c r="R115"/>
  <c r="I117"/>
  <c r="Q118"/>
  <c r="Q78"/>
  <c r="M77"/>
  <c r="L77"/>
  <c r="G74"/>
  <c r="Q72"/>
  <c r="AD71"/>
  <c r="AC118"/>
  <c r="AG108"/>
  <c r="Q108"/>
  <c r="M108"/>
  <c r="Q111"/>
  <c r="U111"/>
  <c r="S72"/>
  <c r="U114"/>
  <c r="E78"/>
  <c r="T78"/>
  <c r="N108"/>
  <c r="N68"/>
  <c r="U110"/>
  <c r="S112"/>
  <c r="O72"/>
  <c r="T114"/>
  <c r="Q74"/>
  <c r="P114"/>
  <c r="E75"/>
  <c r="Q115"/>
  <c r="N75"/>
  <c r="T115"/>
  <c r="H116"/>
  <c r="L116"/>
  <c r="K117"/>
  <c r="K77"/>
  <c r="F78"/>
  <c r="AW116"/>
  <c r="W112"/>
  <c r="AA112"/>
  <c r="AC115"/>
  <c r="Y115"/>
  <c r="AC70"/>
  <c r="P117"/>
  <c r="AR110"/>
  <c r="AH111"/>
  <c r="Q75"/>
  <c r="R112"/>
  <c r="I71"/>
  <c r="T112"/>
  <c r="N115"/>
  <c r="O117"/>
  <c r="K78"/>
  <c r="L76"/>
  <c r="S67"/>
  <c r="M16" i="6"/>
  <c r="C12" i="23" s="1"/>
  <c r="M25" i="6"/>
  <c r="C21" i="23" s="1"/>
  <c r="BI89" i="13"/>
  <c r="BI53"/>
  <c r="BI46"/>
  <c r="F115"/>
  <c r="N71"/>
  <c r="BH86"/>
  <c r="AT19"/>
  <c r="AP19"/>
  <c r="AN19"/>
  <c r="AL19"/>
  <c r="AJ19"/>
  <c r="AH19"/>
  <c r="Z19"/>
  <c r="AS93"/>
  <c r="AQ93"/>
  <c r="AC49"/>
  <c r="S78"/>
  <c r="P70"/>
  <c r="R72"/>
  <c r="P115"/>
  <c r="H71"/>
  <c r="V118"/>
  <c r="W78"/>
  <c r="Z118"/>
  <c r="BJ37"/>
  <c r="BN117" s="1"/>
  <c r="BM37"/>
  <c r="BJ35"/>
  <c r="BN115" s="1"/>
  <c r="BJ32"/>
  <c r="BN112" s="1"/>
  <c r="BM32"/>
  <c r="BJ38"/>
  <c r="BN118" s="1"/>
  <c r="BM38"/>
  <c r="BJ36"/>
  <c r="BN116" s="1"/>
  <c r="BM36"/>
  <c r="BJ34"/>
  <c r="BN114" s="1"/>
  <c r="BM34"/>
  <c r="BJ31"/>
  <c r="BN111" s="1"/>
  <c r="BM31"/>
  <c r="BJ28"/>
  <c r="BM28"/>
  <c r="Q21" i="12"/>
  <c r="M111" i="13"/>
  <c r="Q110"/>
  <c r="R107"/>
  <c r="T67"/>
  <c r="M78"/>
  <c r="P77"/>
  <c r="H77"/>
  <c r="M67"/>
  <c r="N107"/>
  <c r="L78"/>
  <c r="P75"/>
  <c r="T74"/>
  <c r="L74"/>
  <c r="F70"/>
  <c r="R74"/>
  <c r="K70"/>
  <c r="L72" i="12"/>
  <c r="N19"/>
  <c r="J19"/>
  <c r="I65"/>
  <c r="K68"/>
  <c r="O72"/>
  <c r="H72"/>
  <c r="M19"/>
  <c r="M58" s="1"/>
  <c r="I19"/>
  <c r="I58" s="1"/>
  <c r="N65"/>
  <c r="J65"/>
  <c r="M72"/>
  <c r="I72"/>
  <c r="L68"/>
  <c r="O65"/>
  <c r="K65"/>
  <c r="AX27" i="13"/>
  <c r="AS27"/>
  <c r="AK27"/>
  <c r="AY27"/>
  <c r="AR27"/>
  <c r="AJ27"/>
  <c r="AB27"/>
  <c r="Z27"/>
  <c r="G72" i="12"/>
  <c r="BK27" i="13"/>
  <c r="G111"/>
  <c r="K68"/>
  <c r="S74"/>
  <c r="S114"/>
  <c r="K114"/>
  <c r="BD68"/>
  <c r="AA68"/>
  <c r="AM108"/>
  <c r="AS68"/>
  <c r="AQ68"/>
  <c r="AQ112"/>
  <c r="AU112"/>
  <c r="AW70"/>
  <c r="BE111"/>
  <c r="BH53"/>
  <c r="BI93"/>
  <c r="BB93"/>
  <c r="AZ19"/>
  <c r="AV19"/>
  <c r="BI19"/>
  <c r="BM99" s="1"/>
  <c r="BH93"/>
  <c r="BC19"/>
  <c r="BD49"/>
  <c r="BB49"/>
  <c r="AR49"/>
  <c r="AV49"/>
  <c r="AZ49"/>
  <c r="AQ49"/>
  <c r="AU49"/>
  <c r="AY49"/>
  <c r="BD89"/>
  <c r="BI49"/>
  <c r="BL19"/>
  <c r="BP99" s="1"/>
  <c r="BH49"/>
  <c r="BB86"/>
  <c r="BH46"/>
  <c r="BI86"/>
  <c r="F72" i="12"/>
  <c r="D72"/>
  <c r="U70" i="13"/>
  <c r="T70"/>
  <c r="T110"/>
  <c r="I110"/>
  <c r="D72"/>
  <c r="M110"/>
  <c r="C70"/>
  <c r="J70"/>
  <c r="J110"/>
  <c r="G71"/>
  <c r="S110"/>
  <c r="E72"/>
  <c r="BF71"/>
  <c r="AE70"/>
  <c r="AX110"/>
  <c r="AA72"/>
  <c r="C151" i="12"/>
  <c r="M68" i="13"/>
  <c r="L68"/>
  <c r="P108"/>
  <c r="I148" i="12"/>
  <c r="I137"/>
  <c r="I141"/>
  <c r="G134"/>
  <c r="AN110" i="13"/>
  <c r="P153" i="12"/>
  <c r="AQ108" i="13"/>
  <c r="AC68"/>
  <c r="BF72"/>
  <c r="BF29"/>
  <c r="BE112"/>
  <c r="P159" i="12"/>
  <c r="AN29" i="13"/>
  <c r="P150" i="12"/>
  <c r="P160"/>
  <c r="P158"/>
  <c r="P156"/>
  <c r="O137"/>
  <c r="O135"/>
  <c r="O143"/>
  <c r="O136"/>
  <c r="O140"/>
  <c r="O144"/>
  <c r="O141"/>
  <c r="O139"/>
  <c r="O145"/>
  <c r="O138"/>
  <c r="O142"/>
  <c r="O146"/>
  <c r="O134"/>
  <c r="M135"/>
  <c r="M143"/>
  <c r="M136"/>
  <c r="M140"/>
  <c r="M144"/>
  <c r="M139"/>
  <c r="M145"/>
  <c r="M138"/>
  <c r="M142"/>
  <c r="M146"/>
  <c r="M134"/>
  <c r="M137"/>
  <c r="M141"/>
  <c r="K139"/>
  <c r="K145"/>
  <c r="K138"/>
  <c r="K142"/>
  <c r="K146"/>
  <c r="K134"/>
  <c r="K137"/>
  <c r="K141"/>
  <c r="K98"/>
  <c r="K135"/>
  <c r="K143"/>
  <c r="K136"/>
  <c r="K140"/>
  <c r="K144"/>
  <c r="I98"/>
  <c r="I139"/>
  <c r="I145"/>
  <c r="I138"/>
  <c r="I142"/>
  <c r="I146"/>
  <c r="J98"/>
  <c r="I135"/>
  <c r="I143"/>
  <c r="I136"/>
  <c r="I140"/>
  <c r="I144"/>
  <c r="I134"/>
  <c r="G139"/>
  <c r="G145"/>
  <c r="G138"/>
  <c r="G142"/>
  <c r="G146"/>
  <c r="H98"/>
  <c r="G135"/>
  <c r="G143"/>
  <c r="G136"/>
  <c r="G140"/>
  <c r="G144"/>
  <c r="G137"/>
  <c r="G141"/>
  <c r="P149"/>
  <c r="P154"/>
  <c r="P152"/>
  <c r="P157"/>
  <c r="H100"/>
  <c r="AN67" i="13"/>
  <c r="AM67"/>
  <c r="AM107"/>
  <c r="AM26"/>
  <c r="AE67"/>
  <c r="BH27"/>
  <c r="BI27"/>
  <c r="BG27"/>
  <c r="BK32"/>
  <c r="BO112" s="1"/>
  <c r="BH32"/>
  <c r="BG32"/>
  <c r="BI32"/>
  <c r="BH30"/>
  <c r="BG30"/>
  <c r="BI30"/>
  <c r="BG37"/>
  <c r="BK37"/>
  <c r="BO117" s="1"/>
  <c r="BH37"/>
  <c r="BI37"/>
  <c r="BI35"/>
  <c r="BH35"/>
  <c r="BG35"/>
  <c r="AZ107"/>
  <c r="AI107"/>
  <c r="AI26"/>
  <c r="AD67"/>
  <c r="AC107"/>
  <c r="AC26"/>
  <c r="BK28"/>
  <c r="BG28"/>
  <c r="BI28"/>
  <c r="BH28"/>
  <c r="BG31"/>
  <c r="BI31"/>
  <c r="BK31"/>
  <c r="BO111" s="1"/>
  <c r="BH31"/>
  <c r="BK38"/>
  <c r="BO118" s="1"/>
  <c r="BH38"/>
  <c r="BG38"/>
  <c r="BI38"/>
  <c r="BK36"/>
  <c r="BO116" s="1"/>
  <c r="BG36"/>
  <c r="BI36"/>
  <c r="BH36"/>
  <c r="BK34"/>
  <c r="BO114" s="1"/>
  <c r="BH34"/>
  <c r="BG34"/>
  <c r="BI34"/>
  <c r="Y72" l="1"/>
  <c r="Y117"/>
  <c r="BS73"/>
  <c r="BS69"/>
  <c r="K9" i="17"/>
  <c r="H37"/>
  <c r="C30" i="23"/>
  <c r="C79" s="1"/>
  <c r="C28"/>
  <c r="C77" s="1"/>
  <c r="O36" i="6"/>
  <c r="D28" i="21" s="1"/>
  <c r="Q35" i="6"/>
  <c r="C31" i="23"/>
  <c r="C80" s="1"/>
  <c r="N36" i="6"/>
  <c r="C29" i="23"/>
  <c r="C78" s="1"/>
  <c r="O37" i="6"/>
  <c r="D29" i="21" s="1"/>
  <c r="Q34" i="6"/>
  <c r="K7" i="19"/>
  <c r="H7"/>
  <c r="H10" i="20"/>
  <c r="K10"/>
  <c r="K8"/>
  <c r="H8"/>
  <c r="H7"/>
  <c r="K7"/>
  <c r="K9"/>
  <c r="H9"/>
  <c r="H9" i="19"/>
  <c r="K9"/>
  <c r="K10"/>
  <c r="H10"/>
  <c r="K8"/>
  <c r="H8"/>
  <c r="K59" i="13"/>
  <c r="BD59"/>
  <c r="X112"/>
  <c r="AF59"/>
  <c r="BN61"/>
  <c r="AI101"/>
  <c r="B144" i="12"/>
  <c r="B140"/>
  <c r="B138"/>
  <c r="H58"/>
  <c r="B134"/>
  <c r="B143"/>
  <c r="B145"/>
  <c r="B136"/>
  <c r="B139"/>
  <c r="B141"/>
  <c r="B146"/>
  <c r="B135"/>
  <c r="B142"/>
  <c r="B137"/>
  <c r="P21"/>
  <c r="P78"/>
  <c r="F78"/>
  <c r="E78"/>
  <c r="B60"/>
  <c r="BM108" i="13"/>
  <c r="BM114"/>
  <c r="BQ114"/>
  <c r="BN74"/>
  <c r="BQ118"/>
  <c r="BM118"/>
  <c r="BN78"/>
  <c r="BQ111"/>
  <c r="BM111"/>
  <c r="BN71"/>
  <c r="BM116"/>
  <c r="BN76"/>
  <c r="BQ116"/>
  <c r="BM112"/>
  <c r="BN72"/>
  <c r="BQ112"/>
  <c r="Q26" i="17"/>
  <c r="D22" i="23"/>
  <c r="D71" s="1"/>
  <c r="BR73" i="13"/>
  <c r="BR69"/>
  <c r="BM117"/>
  <c r="BQ117"/>
  <c r="BN77"/>
  <c r="M28" i="17"/>
  <c r="O32" s="1"/>
  <c r="E24" i="21" s="1"/>
  <c r="M21" i="6"/>
  <c r="M28"/>
  <c r="C24" i="23" s="1"/>
  <c r="M18" i="6"/>
  <c r="C14" i="23" s="1"/>
  <c r="C63" s="1"/>
  <c r="M10" i="6"/>
  <c r="M29"/>
  <c r="M20"/>
  <c r="C16" i="23" s="1"/>
  <c r="C65" s="1"/>
  <c r="M14" i="6"/>
  <c r="C10" i="23" s="1"/>
  <c r="C59" s="1"/>
  <c r="M22" i="6"/>
  <c r="C18" i="23" s="1"/>
  <c r="C67" s="1"/>
  <c r="M27" i="6"/>
  <c r="M9"/>
  <c r="M13"/>
  <c r="C9" i="23" s="1"/>
  <c r="C58" s="1"/>
  <c r="M11" i="6"/>
  <c r="C7" i="23" s="1"/>
  <c r="C56" s="1"/>
  <c r="M23" i="6"/>
  <c r="C19" i="23" s="1"/>
  <c r="M19" i="6"/>
  <c r="M12"/>
  <c r="C8" i="23" s="1"/>
  <c r="C57" s="1"/>
  <c r="M30" i="6"/>
  <c r="C26" i="23" s="1"/>
  <c r="C75" s="1"/>
  <c r="M8" i="6"/>
  <c r="M24"/>
  <c r="M15"/>
  <c r="C11" i="23" s="1"/>
  <c r="C60" s="1"/>
  <c r="M7" i="6"/>
  <c r="C3" i="23" s="1"/>
  <c r="C52" s="1"/>
  <c r="M26" i="6"/>
  <c r="H17" i="17"/>
  <c r="H9"/>
  <c r="H8"/>
  <c r="K8" i="18"/>
  <c r="H8"/>
  <c r="K9"/>
  <c r="H9"/>
  <c r="K7"/>
  <c r="H7"/>
  <c r="K10"/>
  <c r="H10"/>
  <c r="H28" i="17"/>
  <c r="AA115" i="13"/>
  <c r="Y78"/>
  <c r="AQ99"/>
  <c r="BH101"/>
  <c r="AE101"/>
  <c r="AA33"/>
  <c r="T118"/>
  <c r="AK101"/>
  <c r="Q117"/>
  <c r="R76"/>
  <c r="Q71"/>
  <c r="BF112"/>
  <c r="AI99"/>
  <c r="Y59"/>
  <c r="T111"/>
  <c r="AC71"/>
  <c r="BL59"/>
  <c r="BL99"/>
  <c r="BK59"/>
  <c r="BK99"/>
  <c r="BM59"/>
  <c r="BJ99"/>
  <c r="BJ59"/>
  <c r="AK68"/>
  <c r="B58" i="12"/>
  <c r="C78"/>
  <c r="F146"/>
  <c r="F145"/>
  <c r="F138"/>
  <c r="F41"/>
  <c r="F144"/>
  <c r="F58"/>
  <c r="F142"/>
  <c r="AE107" i="13"/>
  <c r="AG26"/>
  <c r="AG106" s="1"/>
  <c r="AB118"/>
  <c r="U117"/>
  <c r="Z112"/>
  <c r="R108"/>
  <c r="R116"/>
  <c r="X78"/>
  <c r="AA71"/>
  <c r="W72"/>
  <c r="AA26"/>
  <c r="AA106" s="1"/>
  <c r="X118"/>
  <c r="Q77"/>
  <c r="R68"/>
  <c r="AA107"/>
  <c r="AB71"/>
  <c r="V112"/>
  <c r="W77"/>
  <c r="Z117"/>
  <c r="V75"/>
  <c r="P76"/>
  <c r="T75"/>
  <c r="AA75"/>
  <c r="V77"/>
  <c r="C80" i="12"/>
  <c r="AA76" i="13"/>
  <c r="V117"/>
  <c r="Q73"/>
  <c r="S75"/>
  <c r="AB75"/>
  <c r="N117"/>
  <c r="S115"/>
  <c r="O76"/>
  <c r="Q76"/>
  <c r="U75"/>
  <c r="U115"/>
  <c r="O116"/>
  <c r="R117"/>
  <c r="G115"/>
  <c r="V74"/>
  <c r="N77"/>
  <c r="C75"/>
  <c r="D75"/>
  <c r="M72"/>
  <c r="P112"/>
  <c r="N112"/>
  <c r="AT70"/>
  <c r="L112"/>
  <c r="B29"/>
  <c r="C69" s="1"/>
  <c r="AO111"/>
  <c r="AW110"/>
  <c r="S68"/>
  <c r="V108"/>
  <c r="Z33"/>
  <c r="Z73" s="1"/>
  <c r="D76"/>
  <c r="AR118"/>
  <c r="BD76"/>
  <c r="AZ78"/>
  <c r="AD75"/>
  <c r="BD114"/>
  <c r="AS70"/>
  <c r="AF71"/>
  <c r="AK108"/>
  <c r="BM76"/>
  <c r="BJ77"/>
  <c r="BJ117"/>
  <c r="BL76"/>
  <c r="BL116"/>
  <c r="BL118"/>
  <c r="BL78"/>
  <c r="BJ74"/>
  <c r="BJ114"/>
  <c r="BJ78"/>
  <c r="BJ118"/>
  <c r="BM77"/>
  <c r="BL114"/>
  <c r="BL74"/>
  <c r="BK117"/>
  <c r="BK77"/>
  <c r="BM74"/>
  <c r="BM78"/>
  <c r="BJ75"/>
  <c r="BJ115"/>
  <c r="BL77"/>
  <c r="BL117"/>
  <c r="BK74"/>
  <c r="BK114"/>
  <c r="BK76"/>
  <c r="BK116"/>
  <c r="BK78"/>
  <c r="BK118"/>
  <c r="BJ116"/>
  <c r="BJ76"/>
  <c r="AF77"/>
  <c r="BJ71"/>
  <c r="BJ111"/>
  <c r="BJ72"/>
  <c r="BJ112"/>
  <c r="BL72"/>
  <c r="BL112"/>
  <c r="BM72"/>
  <c r="BK71"/>
  <c r="BK111"/>
  <c r="BL111"/>
  <c r="BL71"/>
  <c r="BM71"/>
  <c r="BK72"/>
  <c r="BK112"/>
  <c r="BJ70"/>
  <c r="BJ110"/>
  <c r="BJ68"/>
  <c r="BJ108"/>
  <c r="BL108"/>
  <c r="BL68"/>
  <c r="BK107"/>
  <c r="BM68"/>
  <c r="AM68"/>
  <c r="BK108"/>
  <c r="BK68"/>
  <c r="AL68"/>
  <c r="H25" i="17"/>
  <c r="M11"/>
  <c r="H27"/>
  <c r="M12"/>
  <c r="K37"/>
  <c r="M37" s="1"/>
  <c r="H35"/>
  <c r="M25"/>
  <c r="D21" i="23" s="1"/>
  <c r="M21" i="17"/>
  <c r="D17" i="23" s="1"/>
  <c r="D66" s="1"/>
  <c r="BH99" i="13"/>
  <c r="L72"/>
  <c r="BE116"/>
  <c r="BB77"/>
  <c r="AR111"/>
  <c r="AO115"/>
  <c r="AF108"/>
  <c r="BF116"/>
  <c r="K71"/>
  <c r="AR75"/>
  <c r="Z70"/>
  <c r="N109"/>
  <c r="AJ118"/>
  <c r="AH74"/>
  <c r="AY111"/>
  <c r="O71"/>
  <c r="AJ108"/>
  <c r="AU77"/>
  <c r="BC118"/>
  <c r="C76"/>
  <c r="C39"/>
  <c r="AG68"/>
  <c r="O111"/>
  <c r="U77"/>
  <c r="T117"/>
  <c r="X29"/>
  <c r="X109" s="1"/>
  <c r="J111"/>
  <c r="AS115"/>
  <c r="AF99"/>
  <c r="AF21"/>
  <c r="F59"/>
  <c r="AI108"/>
  <c r="AF68"/>
  <c r="AH77"/>
  <c r="AE108"/>
  <c r="F72"/>
  <c r="N111"/>
  <c r="AC33"/>
  <c r="AC113" s="1"/>
  <c r="G116"/>
  <c r="AJ78"/>
  <c r="V99"/>
  <c r="K99"/>
  <c r="AL108"/>
  <c r="S108"/>
  <c r="AJ117"/>
  <c r="AO116"/>
  <c r="AP77"/>
  <c r="AP108"/>
  <c r="AN115"/>
  <c r="D70"/>
  <c r="H110"/>
  <c r="F75"/>
  <c r="AW76"/>
  <c r="F108"/>
  <c r="AY117"/>
  <c r="AJ115"/>
  <c r="C68"/>
  <c r="B26"/>
  <c r="C66" s="1"/>
  <c r="AK75"/>
  <c r="H70"/>
  <c r="AG75"/>
  <c r="BF117"/>
  <c r="AP114"/>
  <c r="BC76"/>
  <c r="BE76"/>
  <c r="BE117"/>
  <c r="AS78"/>
  <c r="BC116"/>
  <c r="AU116"/>
  <c r="AQ76"/>
  <c r="AK78"/>
  <c r="BF76"/>
  <c r="AL114"/>
  <c r="AQ74"/>
  <c r="AE76"/>
  <c r="AO75"/>
  <c r="AX117"/>
  <c r="AH115"/>
  <c r="AQ116"/>
  <c r="AE77"/>
  <c r="BD74"/>
  <c r="AV76"/>
  <c r="BD116"/>
  <c r="BB76"/>
  <c r="AG116"/>
  <c r="AU115"/>
  <c r="AZ76"/>
  <c r="AW75"/>
  <c r="BB117"/>
  <c r="AU75"/>
  <c r="AZ117"/>
  <c r="AL78"/>
  <c r="AR74"/>
  <c r="AP74"/>
  <c r="AV77"/>
  <c r="AG115"/>
  <c r="AH76"/>
  <c r="BA76"/>
  <c r="AQ33"/>
  <c r="AK74"/>
  <c r="AV75"/>
  <c r="AT116"/>
  <c r="AN78"/>
  <c r="AM78"/>
  <c r="AN114"/>
  <c r="AY116"/>
  <c r="AN118"/>
  <c r="AU111"/>
  <c r="AF111"/>
  <c r="AV71"/>
  <c r="AL70"/>
  <c r="AJ111"/>
  <c r="AS110"/>
  <c r="AO70"/>
  <c r="AO110"/>
  <c r="AO77"/>
  <c r="AG76"/>
  <c r="AQ75"/>
  <c r="AH117"/>
  <c r="AE33"/>
  <c r="AT118"/>
  <c r="AK116"/>
  <c r="BF77"/>
  <c r="AQ78"/>
  <c r="AL117"/>
  <c r="AE116"/>
  <c r="AJ33"/>
  <c r="AP115"/>
  <c r="AX76"/>
  <c r="AO118"/>
  <c r="AI77"/>
  <c r="AO78"/>
  <c r="AX116"/>
  <c r="AF76"/>
  <c r="AM74"/>
  <c r="AR115"/>
  <c r="AF75"/>
  <c r="AY76"/>
  <c r="AN77"/>
  <c r="AN117"/>
  <c r="AT115"/>
  <c r="AE115"/>
  <c r="AS114"/>
  <c r="AG77"/>
  <c r="AK76"/>
  <c r="AV115"/>
  <c r="AP75"/>
  <c r="AP118"/>
  <c r="AJ116"/>
  <c r="AS75"/>
  <c r="BB116"/>
  <c r="BB72"/>
  <c r="AJ72"/>
  <c r="AQ71"/>
  <c r="AI29"/>
  <c r="AJ29"/>
  <c r="AN109" s="1"/>
  <c r="AN112"/>
  <c r="AJ112"/>
  <c r="AO108"/>
  <c r="AS108"/>
  <c r="AO26"/>
  <c r="AP68"/>
  <c r="AE75"/>
  <c r="BC117"/>
  <c r="BD117"/>
  <c r="AI116"/>
  <c r="AM117"/>
  <c r="AJ77"/>
  <c r="BD77"/>
  <c r="BE77"/>
  <c r="AK77"/>
  <c r="AS118"/>
  <c r="AO114"/>
  <c r="AO117"/>
  <c r="AJ76"/>
  <c r="AZ77"/>
  <c r="AM116"/>
  <c r="BA77"/>
  <c r="AF114"/>
  <c r="AR114"/>
  <c r="AU76"/>
  <c r="AI76"/>
  <c r="AK33"/>
  <c r="AZ115"/>
  <c r="AN74"/>
  <c r="BC77"/>
  <c r="AL77"/>
  <c r="AY77"/>
  <c r="AS74"/>
  <c r="AZ116"/>
  <c r="AO74"/>
  <c r="AI117"/>
  <c r="AT76"/>
  <c r="AQ114"/>
  <c r="AP78"/>
  <c r="AV29"/>
  <c r="AW72"/>
  <c r="BC72"/>
  <c r="AJ70"/>
  <c r="AF112"/>
  <c r="AI110"/>
  <c r="AK111"/>
  <c r="BA112"/>
  <c r="AP71"/>
  <c r="AV72"/>
  <c r="AM110"/>
  <c r="AE72"/>
  <c r="AZ110"/>
  <c r="AS71"/>
  <c r="AN70"/>
  <c r="AK110"/>
  <c r="AR71"/>
  <c r="AF72"/>
  <c r="AD112"/>
  <c r="AD29"/>
  <c r="AF29"/>
  <c r="AV111"/>
  <c r="AM70"/>
  <c r="AG72"/>
  <c r="AK70"/>
  <c r="AE71"/>
  <c r="AQ72"/>
  <c r="AI70"/>
  <c r="K78" i="12"/>
  <c r="AP72" i="13"/>
  <c r="AU72"/>
  <c r="AH72"/>
  <c r="AL110"/>
  <c r="AT112"/>
  <c r="K58" i="12"/>
  <c r="O78"/>
  <c r="AH70" i="13"/>
  <c r="AW71"/>
  <c r="AW112"/>
  <c r="AH110"/>
  <c r="AE26"/>
  <c r="AI106" s="1"/>
  <c r="AE68"/>
  <c r="AD108"/>
  <c r="AD26"/>
  <c r="AZ67"/>
  <c r="O58" i="12"/>
  <c r="AL26" i="13"/>
  <c r="AM66" s="1"/>
  <c r="AD68"/>
  <c r="BI112"/>
  <c r="AD107"/>
  <c r="AP26"/>
  <c r="AD72"/>
  <c r="AE74"/>
  <c r="AH75"/>
  <c r="AL33"/>
  <c r="AI118"/>
  <c r="V71"/>
  <c r="W33"/>
  <c r="BD26"/>
  <c r="Z68"/>
  <c r="AN68"/>
  <c r="AT111"/>
  <c r="AP110"/>
  <c r="AP112"/>
  <c r="BC71"/>
  <c r="V110"/>
  <c r="BF111"/>
  <c r="P118"/>
  <c r="L75"/>
  <c r="BE74"/>
  <c r="S76"/>
  <c r="AU108"/>
  <c r="AK114"/>
  <c r="AJ75"/>
  <c r="AP76"/>
  <c r="AU33"/>
  <c r="I118"/>
  <c r="BA67"/>
  <c r="X26"/>
  <c r="V106"/>
  <c r="AY71"/>
  <c r="AU70"/>
  <c r="N78"/>
  <c r="AR61"/>
  <c r="M7" i="17"/>
  <c r="D3" i="23" s="1"/>
  <c r="D52" s="1"/>
  <c r="J99" i="13"/>
  <c r="M23" i="17"/>
  <c r="BH108" i="13"/>
  <c r="AZ70"/>
  <c r="AU74"/>
  <c r="AX115"/>
  <c r="AR77"/>
  <c r="BD115"/>
  <c r="BC70"/>
  <c r="I106"/>
  <c r="V68"/>
  <c r="W106"/>
  <c r="AI68"/>
  <c r="X70"/>
  <c r="AF70"/>
  <c r="O69"/>
  <c r="AE29"/>
  <c r="N110"/>
  <c r="BA74"/>
  <c r="BB33"/>
  <c r="AF116"/>
  <c r="BD78"/>
  <c r="J114"/>
  <c r="U76"/>
  <c r="AU59"/>
  <c r="AL67"/>
  <c r="AQ26"/>
  <c r="AQ106" s="1"/>
  <c r="BA70"/>
  <c r="AM29"/>
  <c r="AN69" s="1"/>
  <c r="AR29"/>
  <c r="AW114"/>
  <c r="AN116"/>
  <c r="AT77"/>
  <c r="AD78"/>
  <c r="AW78"/>
  <c r="X71"/>
  <c r="BB68"/>
  <c r="S107"/>
  <c r="BA68"/>
  <c r="BE108"/>
  <c r="AK72"/>
  <c r="AK71"/>
  <c r="BB78"/>
  <c r="AV116"/>
  <c r="W117"/>
  <c r="M29" i="17"/>
  <c r="H24"/>
  <c r="H13"/>
  <c r="M24"/>
  <c r="M30"/>
  <c r="M27"/>
  <c r="M13"/>
  <c r="O13" s="1"/>
  <c r="E5" i="21" s="1"/>
  <c r="H12" i="17"/>
  <c r="H29"/>
  <c r="H11"/>
  <c r="J29"/>
  <c r="H24" i="19"/>
  <c r="K24"/>
  <c r="H11"/>
  <c r="K11"/>
  <c r="K22" i="18"/>
  <c r="H22"/>
  <c r="K13" i="20"/>
  <c r="H13"/>
  <c r="K17"/>
  <c r="H17"/>
  <c r="K21" i="18"/>
  <c r="H21"/>
  <c r="H29"/>
  <c r="K29"/>
  <c r="H15" i="19"/>
  <c r="K15"/>
  <c r="H27"/>
  <c r="K27"/>
  <c r="K18" i="20"/>
  <c r="H18"/>
  <c r="K26"/>
  <c r="H26"/>
  <c r="H38" i="19"/>
  <c r="K38"/>
  <c r="M38" s="1"/>
  <c r="H20" i="18"/>
  <c r="K20"/>
  <c r="K32"/>
  <c r="M32" s="1"/>
  <c r="E28" i="23" s="1"/>
  <c r="H32" i="18"/>
  <c r="K11" i="20"/>
  <c r="H11"/>
  <c r="H23" i="19"/>
  <c r="K23"/>
  <c r="H31"/>
  <c r="K31"/>
  <c r="M31" s="1"/>
  <c r="H35"/>
  <c r="K35"/>
  <c r="M35" s="1"/>
  <c r="H30"/>
  <c r="K30"/>
  <c r="K13" i="18"/>
  <c r="H13"/>
  <c r="K17"/>
  <c r="H17"/>
  <c r="K33" i="20"/>
  <c r="M33" s="1"/>
  <c r="F29" i="23" s="1"/>
  <c r="H33" i="20"/>
  <c r="K37"/>
  <c r="M37" s="1"/>
  <c r="F33" i="23" s="1"/>
  <c r="H37" i="20"/>
  <c r="K37" i="18"/>
  <c r="M37" s="1"/>
  <c r="E33" i="23" s="1"/>
  <c r="H37" i="18"/>
  <c r="K15" i="20"/>
  <c r="H15"/>
  <c r="K19"/>
  <c r="H19"/>
  <c r="K27"/>
  <c r="H27"/>
  <c r="H26" i="19"/>
  <c r="K26"/>
  <c r="K38" i="18"/>
  <c r="M38" s="1"/>
  <c r="E34" i="23" s="1"/>
  <c r="H38" i="18"/>
  <c r="K12" i="20"/>
  <c r="H12"/>
  <c r="H16" i="18"/>
  <c r="K16"/>
  <c r="K20" i="20"/>
  <c r="H20"/>
  <c r="K28" i="18"/>
  <c r="H28"/>
  <c r="H36" i="19"/>
  <c r="K36"/>
  <c r="M36" s="1"/>
  <c r="K11" i="18"/>
  <c r="H11"/>
  <c r="H23"/>
  <c r="K23"/>
  <c r="H31"/>
  <c r="K31"/>
  <c r="M31" s="1"/>
  <c r="E27" i="23" s="1"/>
  <c r="H35" i="18"/>
  <c r="K35"/>
  <c r="M35" s="1"/>
  <c r="E31" i="23" s="1"/>
  <c r="H14" i="19"/>
  <c r="K14"/>
  <c r="H22"/>
  <c r="K22"/>
  <c r="H21"/>
  <c r="K21"/>
  <c r="H25"/>
  <c r="K25"/>
  <c r="H29"/>
  <c r="K29"/>
  <c r="H33"/>
  <c r="K33"/>
  <c r="M33" s="1"/>
  <c r="H18"/>
  <c r="K18"/>
  <c r="K26" i="18"/>
  <c r="H26"/>
  <c r="K34" i="20"/>
  <c r="M34" s="1"/>
  <c r="F30" i="23" s="1"/>
  <c r="H34" i="20"/>
  <c r="H23" i="17"/>
  <c r="H21"/>
  <c r="K25"/>
  <c r="H16" i="19"/>
  <c r="K16"/>
  <c r="H28"/>
  <c r="K28"/>
  <c r="K32" i="20"/>
  <c r="M32" s="1"/>
  <c r="F28" i="23" s="1"/>
  <c r="H32" i="20"/>
  <c r="K14" i="18"/>
  <c r="H14"/>
  <c r="K30"/>
  <c r="H30"/>
  <c r="H25"/>
  <c r="K25"/>
  <c r="K19"/>
  <c r="H19"/>
  <c r="K12"/>
  <c r="H12"/>
  <c r="K24"/>
  <c r="H24"/>
  <c r="K36" i="20"/>
  <c r="M36" s="1"/>
  <c r="F32" i="23" s="1"/>
  <c r="H36" i="20"/>
  <c r="H12" i="19"/>
  <c r="K12"/>
  <c r="K16" i="20"/>
  <c r="H16"/>
  <c r="H20" i="19"/>
  <c r="K20"/>
  <c r="K24" i="20"/>
  <c r="H24"/>
  <c r="K28"/>
  <c r="H28"/>
  <c r="H32" i="19"/>
  <c r="K32"/>
  <c r="M32" s="1"/>
  <c r="K36" i="18"/>
  <c r="M36" s="1"/>
  <c r="E32" i="23" s="1"/>
  <c r="H36" i="18"/>
  <c r="K23" i="20"/>
  <c r="H23"/>
  <c r="K31"/>
  <c r="M31" s="1"/>
  <c r="F27" i="23" s="1"/>
  <c r="H31" i="20"/>
  <c r="K35"/>
  <c r="M35" s="1"/>
  <c r="F31" i="23" s="1"/>
  <c r="H35" i="20"/>
  <c r="K14"/>
  <c r="H14"/>
  <c r="K22"/>
  <c r="H22"/>
  <c r="K30"/>
  <c r="H30"/>
  <c r="H13" i="19"/>
  <c r="K13"/>
  <c r="H17"/>
  <c r="K17"/>
  <c r="K21" i="20"/>
  <c r="H21"/>
  <c r="K25"/>
  <c r="H25"/>
  <c r="K29"/>
  <c r="H29"/>
  <c r="H33" i="18"/>
  <c r="K33"/>
  <c r="M33" s="1"/>
  <c r="E29" i="23" s="1"/>
  <c r="H37" i="19"/>
  <c r="K37"/>
  <c r="M37" s="1"/>
  <c r="K15" i="18"/>
  <c r="H15"/>
  <c r="H19" i="19"/>
  <c r="K19"/>
  <c r="H27" i="18"/>
  <c r="K27"/>
  <c r="H18"/>
  <c r="K18"/>
  <c r="K34"/>
  <c r="M34" s="1"/>
  <c r="E30" i="23" s="1"/>
  <c r="H34" i="18"/>
  <c r="H34" i="19"/>
  <c r="K34"/>
  <c r="M34" s="1"/>
  <c r="H38" i="20"/>
  <c r="K38"/>
  <c r="M38" s="1"/>
  <c r="F34" i="23" s="1"/>
  <c r="Q33" i="6"/>
  <c r="C81" i="23"/>
  <c r="V116" i="13"/>
  <c r="AL115"/>
  <c r="G77"/>
  <c r="AE78"/>
  <c r="AF107"/>
  <c r="AI67"/>
  <c r="BF70"/>
  <c r="AC108"/>
  <c r="AM75"/>
  <c r="AC29"/>
  <c r="Z111"/>
  <c r="AR70"/>
  <c r="AH26"/>
  <c r="AZ111"/>
  <c r="C62" i="23"/>
  <c r="D81"/>
  <c r="Q35" i="17"/>
  <c r="K8"/>
  <c r="M8"/>
  <c r="AU107" i="13"/>
  <c r="W71"/>
  <c r="AW118"/>
  <c r="AN71"/>
  <c r="O107"/>
  <c r="BD111"/>
  <c r="AQ107"/>
  <c r="BE29"/>
  <c r="BD110"/>
  <c r="P67"/>
  <c r="AL72"/>
  <c r="AN76"/>
  <c r="AQ115"/>
  <c r="Z77"/>
  <c r="AW33"/>
  <c r="AO68"/>
  <c r="I74"/>
  <c r="Q66"/>
  <c r="AF78"/>
  <c r="J59"/>
  <c r="V69"/>
  <c r="AE118"/>
  <c r="AG59"/>
  <c r="E59"/>
  <c r="AK99"/>
  <c r="P111"/>
  <c r="H107"/>
  <c r="AN26"/>
  <c r="AN66" s="1"/>
  <c r="AA116"/>
  <c r="N99"/>
  <c r="F114"/>
  <c r="BF107"/>
  <c r="BD70"/>
  <c r="D74"/>
  <c r="AN33"/>
  <c r="BF115"/>
  <c r="AV67"/>
  <c r="BA59"/>
  <c r="AG67"/>
  <c r="AY112"/>
  <c r="F77"/>
  <c r="K21"/>
  <c r="L61" s="1"/>
  <c r="AT78"/>
  <c r="O78"/>
  <c r="BA71"/>
  <c r="U116"/>
  <c r="AD117"/>
  <c r="V59"/>
  <c r="BA33"/>
  <c r="AE99"/>
  <c r="AA99"/>
  <c r="D66"/>
  <c r="G106"/>
  <c r="N34" i="6"/>
  <c r="H36" i="17"/>
  <c r="N36"/>
  <c r="C82" i="23"/>
  <c r="M19" i="17"/>
  <c r="D80" i="23"/>
  <c r="C83"/>
  <c r="N35" i="6"/>
  <c r="Q32"/>
  <c r="Q31"/>
  <c r="C76" i="23"/>
  <c r="O35" i="17"/>
  <c r="E27" i="21" s="1"/>
  <c r="Q36" i="17"/>
  <c r="Q31"/>
  <c r="K7"/>
  <c r="D83" i="23"/>
  <c r="Q33" i="17"/>
  <c r="D78" i="23"/>
  <c r="Q34" i="17"/>
  <c r="D79" i="23"/>
  <c r="Q32" i="17"/>
  <c r="D77" i="23"/>
  <c r="H19" i="17"/>
  <c r="AB116" i="13"/>
  <c r="BF118"/>
  <c r="BA114"/>
  <c r="AC76"/>
  <c r="AQ110"/>
  <c r="BD72"/>
  <c r="BE118"/>
  <c r="BE75"/>
  <c r="X110"/>
  <c r="P71"/>
  <c r="BD108"/>
  <c r="H68"/>
  <c r="F118"/>
  <c r="AG118"/>
  <c r="T77"/>
  <c r="AI78"/>
  <c r="AG71"/>
  <c r="AU29"/>
  <c r="X33"/>
  <c r="AX114"/>
  <c r="I78"/>
  <c r="BC67"/>
  <c r="AW108"/>
  <c r="BE33"/>
  <c r="O70"/>
  <c r="X116"/>
  <c r="AU118"/>
  <c r="S77"/>
  <c r="J78"/>
  <c r="H78"/>
  <c r="AU68"/>
  <c r="AV70"/>
  <c r="W76"/>
  <c r="K108"/>
  <c r="C74"/>
  <c r="BD33"/>
  <c r="AU110"/>
  <c r="AH118"/>
  <c r="M118"/>
  <c r="AB29"/>
  <c r="L71"/>
  <c r="BH118"/>
  <c r="BD75"/>
  <c r="BD29"/>
  <c r="AJ110"/>
  <c r="AF110"/>
  <c r="BE72"/>
  <c r="N70"/>
  <c r="AQ29"/>
  <c r="Q67"/>
  <c r="AP33"/>
  <c r="AV33"/>
  <c r="AB110"/>
  <c r="AG70"/>
  <c r="M115"/>
  <c r="I115"/>
  <c r="G108"/>
  <c r="Q107"/>
  <c r="AH71"/>
  <c r="X117"/>
  <c r="M116"/>
  <c r="BE71"/>
  <c r="AV78"/>
  <c r="X76"/>
  <c r="AB70"/>
  <c r="AG29"/>
  <c r="R67"/>
  <c r="M114"/>
  <c r="Y76"/>
  <c r="AZ108"/>
  <c r="BC33"/>
  <c r="BE26"/>
  <c r="AZ72"/>
  <c r="BD71"/>
  <c r="C78"/>
  <c r="O73"/>
  <c r="AW117"/>
  <c r="AH67"/>
  <c r="AY29"/>
  <c r="BC110"/>
  <c r="AK29"/>
  <c r="AY70"/>
  <c r="V67"/>
  <c r="G109"/>
  <c r="AT29"/>
  <c r="AJ114"/>
  <c r="H108"/>
  <c r="BI76"/>
  <c r="BE115"/>
  <c r="BC112"/>
  <c r="AT72"/>
  <c r="K74"/>
  <c r="J74"/>
  <c r="L111"/>
  <c r="G112"/>
  <c r="AW77"/>
  <c r="BA118"/>
  <c r="AY110"/>
  <c r="E74"/>
  <c r="X77"/>
  <c r="AS33"/>
  <c r="Z116"/>
  <c r="AL118"/>
  <c r="AN108"/>
  <c r="AS117"/>
  <c r="AB76"/>
  <c r="AT74"/>
  <c r="B33"/>
  <c r="F107"/>
  <c r="BB26"/>
  <c r="AM115"/>
  <c r="X67"/>
  <c r="AM33"/>
  <c r="AC117"/>
  <c r="AG74"/>
  <c r="BE78"/>
  <c r="T68"/>
  <c r="AG78"/>
  <c r="AA29"/>
  <c r="F116"/>
  <c r="BF33"/>
  <c r="AA110"/>
  <c r="BA29"/>
  <c r="Y77"/>
  <c r="AS111"/>
  <c r="AQ67"/>
  <c r="AL29"/>
  <c r="AH33"/>
  <c r="BF74"/>
  <c r="M71"/>
  <c r="N74"/>
  <c r="AN75"/>
  <c r="R118"/>
  <c r="F76"/>
  <c r="Y29"/>
  <c r="AS29"/>
  <c r="AT33"/>
  <c r="H72"/>
  <c r="F117"/>
  <c r="AV117"/>
  <c r="BA108"/>
  <c r="AO29"/>
  <c r="AO69" s="1"/>
  <c r="AH107"/>
  <c r="AX77"/>
  <c r="AF74"/>
  <c r="N118"/>
  <c r="H114"/>
  <c r="AW26"/>
  <c r="AV107"/>
  <c r="BB115"/>
  <c r="BD118"/>
  <c r="AS112"/>
  <c r="BA72"/>
  <c r="AS72"/>
  <c r="D78"/>
  <c r="AL107"/>
  <c r="AF33"/>
  <c r="D68"/>
  <c r="G118"/>
  <c r="AT114"/>
  <c r="V107"/>
  <c r="V76"/>
  <c r="AH78"/>
  <c r="AO71"/>
  <c r="AP29"/>
  <c r="AJ68"/>
  <c r="AK118"/>
  <c r="AG117"/>
  <c r="AS77"/>
  <c r="AH108"/>
  <c r="BF78"/>
  <c r="R110"/>
  <c r="AE110"/>
  <c r="J116"/>
  <c r="X107"/>
  <c r="Y67"/>
  <c r="BB67"/>
  <c r="AR116"/>
  <c r="AG33"/>
  <c r="G76"/>
  <c r="AA70"/>
  <c r="AZ75"/>
  <c r="J76"/>
  <c r="D54" i="23"/>
  <c r="H15" i="17"/>
  <c r="O35" i="6"/>
  <c r="D27" i="21" s="1"/>
  <c r="M15" i="17"/>
  <c r="H34"/>
  <c r="H26"/>
  <c r="H32"/>
  <c r="O36"/>
  <c r="E28" i="21" s="1"/>
  <c r="N32" i="17"/>
  <c r="AY114" i="13"/>
  <c r="AZ74"/>
  <c r="AX75"/>
  <c r="AZ33"/>
  <c r="AY33"/>
  <c r="BB74"/>
  <c r="BC114"/>
  <c r="BF75"/>
  <c r="BA75"/>
  <c r="BF59"/>
  <c r="AY115"/>
  <c r="AY74"/>
  <c r="BB110"/>
  <c r="BC29"/>
  <c r="BE70"/>
  <c r="BB111"/>
  <c r="BB29"/>
  <c r="BF109" s="1"/>
  <c r="AX112"/>
  <c r="AX71"/>
  <c r="AY99"/>
  <c r="AZ71"/>
  <c r="BL21"/>
  <c r="BF26"/>
  <c r="BB108"/>
  <c r="BK21"/>
  <c r="BO101" s="1"/>
  <c r="BC26"/>
  <c r="BH59"/>
  <c r="BA26"/>
  <c r="AX108"/>
  <c r="BA107"/>
  <c r="BF108"/>
  <c r="AY68"/>
  <c r="BE67"/>
  <c r="BA117"/>
  <c r="AO33"/>
  <c r="S117"/>
  <c r="I116"/>
  <c r="E98" i="12"/>
  <c r="AV74" i="13"/>
  <c r="BG115"/>
  <c r="BC74"/>
  <c r="M39"/>
  <c r="M41" s="1"/>
  <c r="G75"/>
  <c r="AB33"/>
  <c r="U78"/>
  <c r="O74"/>
  <c r="Y118"/>
  <c r="AX78"/>
  <c r="AQ77"/>
  <c r="AS76"/>
  <c r="AH114"/>
  <c r="BF114"/>
  <c r="AW74"/>
  <c r="AU78"/>
  <c r="Q114"/>
  <c r="BC115"/>
  <c r="I75"/>
  <c r="V113"/>
  <c r="BE114"/>
  <c r="S116"/>
  <c r="U73"/>
  <c r="U118"/>
  <c r="J75"/>
  <c r="R114"/>
  <c r="AD114"/>
  <c r="K115"/>
  <c r="AY78"/>
  <c r="AT117"/>
  <c r="AB117"/>
  <c r="AK117"/>
  <c r="AO76"/>
  <c r="AD33"/>
  <c r="AI33"/>
  <c r="AM114"/>
  <c r="AD77"/>
  <c r="AI74"/>
  <c r="M74"/>
  <c r="BC75"/>
  <c r="V78"/>
  <c r="AI114"/>
  <c r="AY118"/>
  <c r="AJ74"/>
  <c r="BA78"/>
  <c r="AX33"/>
  <c r="N114"/>
  <c r="AR33"/>
  <c r="AX118"/>
  <c r="AP117"/>
  <c r="AR76"/>
  <c r="BB114"/>
  <c r="AC77"/>
  <c r="AV114"/>
  <c r="AZ114"/>
  <c r="AF117"/>
  <c r="F98" i="12"/>
  <c r="AW29" i="13"/>
  <c r="AW111"/>
  <c r="AL71"/>
  <c r="AM71"/>
  <c r="AL111"/>
  <c r="Z29"/>
  <c r="G98" i="12"/>
  <c r="G100" s="1"/>
  <c r="AK112" i="13"/>
  <c r="BF110"/>
  <c r="AM72"/>
  <c r="AI72"/>
  <c r="K69"/>
  <c r="AX72"/>
  <c r="I109"/>
  <c r="R109"/>
  <c r="BM30"/>
  <c r="AP111"/>
  <c r="AH112"/>
  <c r="BB71"/>
  <c r="AC111"/>
  <c r="BA111"/>
  <c r="Z71"/>
  <c r="AT71"/>
  <c r="Z110"/>
  <c r="AC112"/>
  <c r="AU71"/>
  <c r="AL112"/>
  <c r="I112"/>
  <c r="Y71"/>
  <c r="BB112"/>
  <c r="F141" i="12"/>
  <c r="F139"/>
  <c r="F134"/>
  <c r="F140"/>
  <c r="BD112" i="13"/>
  <c r="E134" i="12"/>
  <c r="E145"/>
  <c r="E142"/>
  <c r="E138"/>
  <c r="E146"/>
  <c r="E41"/>
  <c r="E60" s="1"/>
  <c r="E136"/>
  <c r="E143"/>
  <c r="E140"/>
  <c r="E141"/>
  <c r="E139"/>
  <c r="E135"/>
  <c r="E144"/>
  <c r="E137"/>
  <c r="AZ112" i="13"/>
  <c r="BC111"/>
  <c r="AI111"/>
  <c r="AE111"/>
  <c r="AG112"/>
  <c r="M112"/>
  <c r="J72"/>
  <c r="AD110"/>
  <c r="AH29"/>
  <c r="I72"/>
  <c r="AO112"/>
  <c r="BB70"/>
  <c r="E58" i="12"/>
  <c r="AZ29" i="13"/>
  <c r="AX29"/>
  <c r="S70"/>
  <c r="E70"/>
  <c r="R70"/>
  <c r="AX111"/>
  <c r="Y111"/>
  <c r="AC72"/>
  <c r="AT110"/>
  <c r="AB112"/>
  <c r="AB72"/>
  <c r="AY72"/>
  <c r="AP70"/>
  <c r="O112"/>
  <c r="AQ70"/>
  <c r="F143" i="12"/>
  <c r="F137"/>
  <c r="F136"/>
  <c r="U108" i="13"/>
  <c r="U68"/>
  <c r="Y26"/>
  <c r="AC106" s="1"/>
  <c r="AR108"/>
  <c r="BC108"/>
  <c r="BD107"/>
  <c r="AV68"/>
  <c r="AW68"/>
  <c r="BI108"/>
  <c r="AW67"/>
  <c r="BE68"/>
  <c r="L108"/>
  <c r="AJ107"/>
  <c r="AW107"/>
  <c r="I68"/>
  <c r="Y108"/>
  <c r="G67"/>
  <c r="AF26"/>
  <c r="AP107"/>
  <c r="H66"/>
  <c r="U66"/>
  <c r="U107"/>
  <c r="AT26"/>
  <c r="Y68"/>
  <c r="AU67"/>
  <c r="O67"/>
  <c r="AZ68"/>
  <c r="AZ26"/>
  <c r="AF67"/>
  <c r="G66"/>
  <c r="AT107"/>
  <c r="AV26"/>
  <c r="BF68"/>
  <c r="AX107"/>
  <c r="F67"/>
  <c r="AV108"/>
  <c r="C98" i="12"/>
  <c r="H67" i="13"/>
  <c r="F69"/>
  <c r="H75"/>
  <c r="G72"/>
  <c r="D71"/>
  <c r="L115"/>
  <c r="H118"/>
  <c r="K112"/>
  <c r="F112"/>
  <c r="E69"/>
  <c r="H111"/>
  <c r="J67"/>
  <c r="L107"/>
  <c r="I107"/>
  <c r="J112"/>
  <c r="H74"/>
  <c r="C41" i="12"/>
  <c r="C143"/>
  <c r="C140"/>
  <c r="C139"/>
  <c r="C146"/>
  <c r="C58"/>
  <c r="C136"/>
  <c r="C137"/>
  <c r="C145"/>
  <c r="C142"/>
  <c r="C138"/>
  <c r="C135"/>
  <c r="C144"/>
  <c r="C141"/>
  <c r="I67" i="13"/>
  <c r="M107"/>
  <c r="L118"/>
  <c r="H115"/>
  <c r="L109"/>
  <c r="E68"/>
  <c r="E76"/>
  <c r="I70"/>
  <c r="F68"/>
  <c r="I108"/>
  <c r="BM35"/>
  <c r="BK35"/>
  <c r="BO115" s="1"/>
  <c r="P58" i="12"/>
  <c r="BK30" i="13"/>
  <c r="BO110" s="1"/>
  <c r="BA110"/>
  <c r="AM111"/>
  <c r="AQ111"/>
  <c r="AR112"/>
  <c r="AV112"/>
  <c r="AX74"/>
  <c r="AL116"/>
  <c r="AP116"/>
  <c r="AL76"/>
  <c r="X59"/>
  <c r="AR72"/>
  <c r="AS116"/>
  <c r="G21" i="12"/>
  <c r="G78"/>
  <c r="BD67" i="13"/>
  <c r="H78" i="12"/>
  <c r="BL27" i="13"/>
  <c r="D41" i="12"/>
  <c r="D98"/>
  <c r="D142"/>
  <c r="D140"/>
  <c r="D135"/>
  <c r="D137"/>
  <c r="D136"/>
  <c r="D144"/>
  <c r="D143"/>
  <c r="D139"/>
  <c r="D146"/>
  <c r="D134"/>
  <c r="D138"/>
  <c r="D145"/>
  <c r="D141"/>
  <c r="AU26" i="13"/>
  <c r="AY108"/>
  <c r="BL30"/>
  <c r="BP110" s="1"/>
  <c r="AG114"/>
  <c r="AI115"/>
  <c r="AI75"/>
  <c r="BL35"/>
  <c r="BP115" s="1"/>
  <c r="AR117"/>
  <c r="AA111"/>
  <c r="W111"/>
  <c r="L78" i="12"/>
  <c r="L21"/>
  <c r="L60" s="1"/>
  <c r="D58"/>
  <c r="D21"/>
  <c r="D80" s="1"/>
  <c r="D78"/>
  <c r="BE107" i="13"/>
  <c r="M69"/>
  <c r="AB77"/>
  <c r="AX68"/>
  <c r="AM76"/>
  <c r="W29"/>
  <c r="BE110"/>
  <c r="AD118"/>
  <c r="W116"/>
  <c r="BF67"/>
  <c r="AY75"/>
  <c r="D76" i="23"/>
  <c r="H20" i="17"/>
  <c r="K26"/>
  <c r="D63" i="23"/>
  <c r="H18" i="17"/>
  <c r="M20"/>
  <c r="D16" i="23" s="1"/>
  <c r="H16" i="17"/>
  <c r="N32" i="6"/>
  <c r="N33" i="17"/>
  <c r="M16"/>
  <c r="H22"/>
  <c r="H30"/>
  <c r="M10"/>
  <c r="K10"/>
  <c r="Q38"/>
  <c r="H33"/>
  <c r="S19"/>
  <c r="O38"/>
  <c r="E30" i="21" s="1"/>
  <c r="K18" i="17"/>
  <c r="M22"/>
  <c r="D18" i="23" s="1"/>
  <c r="K22" i="17"/>
  <c r="H10"/>
  <c r="H14"/>
  <c r="N35"/>
  <c r="N34"/>
  <c r="H38"/>
  <c r="M14"/>
  <c r="D10" i="23" s="1"/>
  <c r="J38" i="17"/>
  <c r="H40"/>
  <c r="H39"/>
  <c r="K17"/>
  <c r="M17"/>
  <c r="H31"/>
  <c r="S19" i="6"/>
  <c r="N33"/>
  <c r="H7" i="17"/>
  <c r="C50" i="21"/>
  <c r="BJ21" i="13"/>
  <c r="BN101" s="1"/>
  <c r="BI99"/>
  <c r="E61"/>
  <c r="BE99"/>
  <c r="Y99"/>
  <c r="AR59"/>
  <c r="Y61"/>
  <c r="BH71"/>
  <c r="AJ67"/>
  <c r="U109"/>
  <c r="Q109"/>
  <c r="AC67"/>
  <c r="K106"/>
  <c r="AC99"/>
  <c r="AC21"/>
  <c r="AC59"/>
  <c r="AO99"/>
  <c r="AO21"/>
  <c r="AO101" s="1"/>
  <c r="G99"/>
  <c r="G59"/>
  <c r="BF99"/>
  <c r="BF21"/>
  <c r="P99"/>
  <c r="P59"/>
  <c r="Q99"/>
  <c r="Q59"/>
  <c r="W21"/>
  <c r="X61" s="1"/>
  <c r="W59"/>
  <c r="W99"/>
  <c r="BA99"/>
  <c r="AW21"/>
  <c r="AW99"/>
  <c r="AS59"/>
  <c r="AS99"/>
  <c r="AS21"/>
  <c r="AX59"/>
  <c r="AX21"/>
  <c r="U99"/>
  <c r="U59"/>
  <c r="I99"/>
  <c r="I59"/>
  <c r="AG99"/>
  <c r="BE21"/>
  <c r="BE61" s="1"/>
  <c r="BE59"/>
  <c r="BG59"/>
  <c r="BH68"/>
  <c r="T69"/>
  <c r="BH61"/>
  <c r="P21"/>
  <c r="P101" s="1"/>
  <c r="C59"/>
  <c r="M99"/>
  <c r="M59"/>
  <c r="N59"/>
  <c r="AU21"/>
  <c r="AU99"/>
  <c r="O99"/>
  <c r="O59"/>
  <c r="L99"/>
  <c r="L59"/>
  <c r="S99"/>
  <c r="S59"/>
  <c r="R99"/>
  <c r="R59"/>
  <c r="AM21"/>
  <c r="AM99"/>
  <c r="H99"/>
  <c r="H59"/>
  <c r="T99"/>
  <c r="T59"/>
  <c r="X99"/>
  <c r="AB21"/>
  <c r="AB59"/>
  <c r="BB99"/>
  <c r="BB59"/>
  <c r="BB21"/>
  <c r="AD21"/>
  <c r="AE61" s="1"/>
  <c r="AD59"/>
  <c r="AE59"/>
  <c r="AY59"/>
  <c r="N69"/>
  <c r="C61"/>
  <c r="G21"/>
  <c r="H61" s="1"/>
  <c r="O21"/>
  <c r="S21"/>
  <c r="T61" s="1"/>
  <c r="AX99"/>
  <c r="F99"/>
  <c r="AB99"/>
  <c r="D59"/>
  <c r="T113"/>
  <c r="S66"/>
  <c r="R106"/>
  <c r="N66"/>
  <c r="R73"/>
  <c r="P113"/>
  <c r="P73"/>
  <c r="AR67"/>
  <c r="BH110"/>
  <c r="BH77"/>
  <c r="AT67"/>
  <c r="E66"/>
  <c r="C70" i="23"/>
  <c r="C61"/>
  <c r="N17" i="6"/>
  <c r="B50" i="21"/>
  <c r="C49"/>
  <c r="B49"/>
  <c r="F101" i="13"/>
  <c r="F61"/>
  <c r="H101"/>
  <c r="J101"/>
  <c r="J61"/>
  <c r="L101"/>
  <c r="N101"/>
  <c r="N61"/>
  <c r="R101"/>
  <c r="V101"/>
  <c r="R61"/>
  <c r="AH99"/>
  <c r="AH21"/>
  <c r="AH59"/>
  <c r="AI59"/>
  <c r="AL99"/>
  <c r="AL21"/>
  <c r="AM59"/>
  <c r="AL59"/>
  <c r="AP99"/>
  <c r="AP21"/>
  <c r="AP59"/>
  <c r="AQ59"/>
  <c r="D61"/>
  <c r="X101"/>
  <c r="I101"/>
  <c r="I61"/>
  <c r="M101"/>
  <c r="M61"/>
  <c r="Q101"/>
  <c r="U101"/>
  <c r="U61"/>
  <c r="V61"/>
  <c r="Y101"/>
  <c r="AA59"/>
  <c r="Z21"/>
  <c r="Z59"/>
  <c r="Z99"/>
  <c r="AJ99"/>
  <c r="AK59"/>
  <c r="AJ59"/>
  <c r="AJ21"/>
  <c r="AN99"/>
  <c r="AO59"/>
  <c r="AN21"/>
  <c r="AN59"/>
  <c r="AT99"/>
  <c r="AT21"/>
  <c r="AT59"/>
  <c r="AR99"/>
  <c r="AD99"/>
  <c r="BJ27"/>
  <c r="BM27"/>
  <c r="AB107"/>
  <c r="AB26"/>
  <c r="AC66" s="1"/>
  <c r="AB67"/>
  <c r="AJ26"/>
  <c r="AJ66" s="1"/>
  <c r="AN107"/>
  <c r="BC107"/>
  <c r="AY107"/>
  <c r="AY26"/>
  <c r="AY67"/>
  <c r="AS107"/>
  <c r="AS67"/>
  <c r="AS26"/>
  <c r="M21" i="12"/>
  <c r="M60" s="1"/>
  <c r="M78"/>
  <c r="J21"/>
  <c r="J60" s="1"/>
  <c r="J78"/>
  <c r="J58"/>
  <c r="N106" i="13"/>
  <c r="BH78"/>
  <c r="BH75"/>
  <c r="BH117"/>
  <c r="BI78"/>
  <c r="BH74"/>
  <c r="BH111"/>
  <c r="BH115"/>
  <c r="BI110"/>
  <c r="Z107"/>
  <c r="Z67"/>
  <c r="Z26"/>
  <c r="AR107"/>
  <c r="AR26"/>
  <c r="AK67"/>
  <c r="AK26"/>
  <c r="AO107"/>
  <c r="AK107"/>
  <c r="BB107"/>
  <c r="AX26"/>
  <c r="AX67"/>
  <c r="I21" i="12"/>
  <c r="I78"/>
  <c r="N78"/>
  <c r="N21"/>
  <c r="N60" s="1"/>
  <c r="N58"/>
  <c r="T106" i="13"/>
  <c r="P66"/>
  <c r="AA67"/>
  <c r="K66"/>
  <c r="BI116"/>
  <c r="BH114"/>
  <c r="BI70"/>
  <c r="C51" i="21"/>
  <c r="B51"/>
  <c r="C48"/>
  <c r="B48"/>
  <c r="BI118" i="13"/>
  <c r="BI29"/>
  <c r="BI117"/>
  <c r="BI107"/>
  <c r="AV99"/>
  <c r="AW59"/>
  <c r="AV59"/>
  <c r="AV21"/>
  <c r="BI59"/>
  <c r="BI21"/>
  <c r="BM101" s="1"/>
  <c r="AZ99"/>
  <c r="AZ59"/>
  <c r="AZ21"/>
  <c r="BD99"/>
  <c r="BC21"/>
  <c r="BC59"/>
  <c r="BG99"/>
  <c r="BC99"/>
  <c r="F80" i="12"/>
  <c r="Q69" i="13"/>
  <c r="P109"/>
  <c r="T109"/>
  <c r="U69"/>
  <c r="M66"/>
  <c r="L39"/>
  <c r="L66"/>
  <c r="P106"/>
  <c r="BI33"/>
  <c r="BH76"/>
  <c r="BH70"/>
  <c r="BH72"/>
  <c r="BH67"/>
  <c r="BI67"/>
  <c r="BI115"/>
  <c r="BI71"/>
  <c r="BI114"/>
  <c r="BH107"/>
  <c r="BI77"/>
  <c r="P151" i="12"/>
  <c r="P148"/>
  <c r="I100"/>
  <c r="K100"/>
  <c r="P155"/>
  <c r="BI68" i="13"/>
  <c r="BI75"/>
  <c r="BI111"/>
  <c r="BI74"/>
  <c r="BI72"/>
  <c r="J100" i="12"/>
  <c r="BG114" i="13"/>
  <c r="BG33"/>
  <c r="BG74"/>
  <c r="BH33"/>
  <c r="BH116"/>
  <c r="BG118"/>
  <c r="BG78"/>
  <c r="BG71"/>
  <c r="BG111"/>
  <c r="BG68"/>
  <c r="BG108"/>
  <c r="BG75"/>
  <c r="BG77"/>
  <c r="BG117"/>
  <c r="BH29"/>
  <c r="BJ29"/>
  <c r="BG72"/>
  <c r="BG112"/>
  <c r="BG107"/>
  <c r="BG26"/>
  <c r="BG67"/>
  <c r="BK26"/>
  <c r="AM106"/>
  <c r="BJ33"/>
  <c r="BG116"/>
  <c r="BG76"/>
  <c r="BG70"/>
  <c r="BG29"/>
  <c r="BG110"/>
  <c r="BH112"/>
  <c r="BH26"/>
  <c r="BI26"/>
  <c r="D30" i="21"/>
  <c r="S20" i="6"/>
  <c r="N16" l="1"/>
  <c r="O22"/>
  <c r="D14" i="21" s="1"/>
  <c r="G29" i="23"/>
  <c r="G78" s="1"/>
  <c r="N33" i="19"/>
  <c r="G32" i="23"/>
  <c r="G81" s="1"/>
  <c r="N36" i="19"/>
  <c r="O36"/>
  <c r="G28" i="21" s="1"/>
  <c r="G31" i="23"/>
  <c r="G80" s="1"/>
  <c r="N35" i="19"/>
  <c r="O35"/>
  <c r="G27" i="21" s="1"/>
  <c r="G34" i="23"/>
  <c r="G83" s="1"/>
  <c r="N38" i="19"/>
  <c r="O38"/>
  <c r="G30" i="21" s="1"/>
  <c r="G33" i="23"/>
  <c r="G82" s="1"/>
  <c r="N37" i="19"/>
  <c r="O37"/>
  <c r="G29" i="21" s="1"/>
  <c r="G28" i="23"/>
  <c r="G77" s="1"/>
  <c r="N32" i="19"/>
  <c r="G27" i="23"/>
  <c r="G76" s="1"/>
  <c r="S15" i="6"/>
  <c r="O18"/>
  <c r="D10" i="21" s="1"/>
  <c r="G30" i="23"/>
  <c r="G79" s="1"/>
  <c r="N34" i="19"/>
  <c r="O16" i="6"/>
  <c r="D8" i="21" s="1"/>
  <c r="N18" i="6"/>
  <c r="N13"/>
  <c r="N14"/>
  <c r="O19"/>
  <c r="D11" i="21" s="1"/>
  <c r="O28" i="6"/>
  <c r="D20" i="21" s="1"/>
  <c r="N19" i="6"/>
  <c r="N12"/>
  <c r="N15"/>
  <c r="O17"/>
  <c r="D9" i="21" s="1"/>
  <c r="O14" i="6"/>
  <c r="D6" i="21" s="1"/>
  <c r="N31" i="6"/>
  <c r="O34"/>
  <c r="D26" i="21" s="1"/>
  <c r="S14" i="6"/>
  <c r="Q30"/>
  <c r="Q42" s="1"/>
  <c r="AA113" i="13"/>
  <c r="S18" i="6"/>
  <c r="T19" s="1"/>
  <c r="C23" i="23"/>
  <c r="C72" s="1"/>
  <c r="N21" i="6"/>
  <c r="C17" i="23"/>
  <c r="C66" s="1"/>
  <c r="N25" i="6"/>
  <c r="C20" i="23"/>
  <c r="C69" s="1"/>
  <c r="C15"/>
  <c r="C64" s="1"/>
  <c r="O32" i="6"/>
  <c r="D24" i="21" s="1"/>
  <c r="O30" i="6"/>
  <c r="D22" i="21" s="1"/>
  <c r="C22" i="23"/>
  <c r="C71" s="1"/>
  <c r="N29" i="6"/>
  <c r="C25" i="23"/>
  <c r="C74" s="1"/>
  <c r="Q28" i="6"/>
  <c r="Q40" s="1"/>
  <c r="C6" i="23"/>
  <c r="C55" s="1"/>
  <c r="C5"/>
  <c r="C54" s="1"/>
  <c r="N11" i="6"/>
  <c r="S13"/>
  <c r="C4" i="23"/>
  <c r="C53" s="1"/>
  <c r="O11" i="6"/>
  <c r="D3" i="21" s="1"/>
  <c r="O15" i="6"/>
  <c r="D7" i="21" s="1"/>
  <c r="G61" i="13"/>
  <c r="G101"/>
  <c r="BM61"/>
  <c r="BP101"/>
  <c r="I80" i="12"/>
  <c r="I60"/>
  <c r="H80"/>
  <c r="G60"/>
  <c r="P80"/>
  <c r="P60"/>
  <c r="D60"/>
  <c r="O17" i="17"/>
  <c r="E9" i="21" s="1"/>
  <c r="D13" i="23"/>
  <c r="D62" s="1"/>
  <c r="BQ110" i="13"/>
  <c r="BM110"/>
  <c r="BN70"/>
  <c r="D8" i="23"/>
  <c r="D57" s="1"/>
  <c r="BM107" i="13"/>
  <c r="O28" i="17"/>
  <c r="E20" i="21" s="1"/>
  <c r="D20" i="23"/>
  <c r="D69" s="1"/>
  <c r="D33"/>
  <c r="D82" s="1"/>
  <c r="D7"/>
  <c r="D56" s="1"/>
  <c r="Q28" i="17"/>
  <c r="Q40" s="1"/>
  <c r="D24" i="23"/>
  <c r="D73" s="1"/>
  <c r="D6"/>
  <c r="D55" s="1"/>
  <c r="D12"/>
  <c r="D61" s="1"/>
  <c r="BQ115" i="13"/>
  <c r="BM115"/>
  <c r="BN75"/>
  <c r="D11" i="23"/>
  <c r="D60" s="1"/>
  <c r="D15"/>
  <c r="D64" s="1"/>
  <c r="Q30" i="17"/>
  <c r="Q42" s="1"/>
  <c r="D26" i="23"/>
  <c r="D75" s="1"/>
  <c r="Q29" i="17"/>
  <c r="D25" i="23"/>
  <c r="D74" s="1"/>
  <c r="D19"/>
  <c r="D68" s="1"/>
  <c r="N13" i="17"/>
  <c r="D4" i="23"/>
  <c r="D53" s="1"/>
  <c r="D9"/>
  <c r="D58" s="1"/>
  <c r="D23"/>
  <c r="D72" s="1"/>
  <c r="S17" i="6"/>
  <c r="O26"/>
  <c r="D18" i="21" s="1"/>
  <c r="N20" i="6"/>
  <c r="N28"/>
  <c r="N9"/>
  <c r="O25"/>
  <c r="D17" i="21" s="1"/>
  <c r="O21" i="6"/>
  <c r="D13" i="21" s="1"/>
  <c r="N24" i="6"/>
  <c r="C68" i="23"/>
  <c r="S16" i="6"/>
  <c r="T16" s="1"/>
  <c r="Q29"/>
  <c r="Q41" s="1"/>
  <c r="N8"/>
  <c r="C73" i="23"/>
  <c r="O20" i="6"/>
  <c r="D12" i="21" s="1"/>
  <c r="O12" i="6"/>
  <c r="D4" i="21" s="1"/>
  <c r="N30" i="6"/>
  <c r="N22"/>
  <c r="O24"/>
  <c r="D16" i="21" s="1"/>
  <c r="O23" i="6"/>
  <c r="D15" i="21" s="1"/>
  <c r="N10" i="6"/>
  <c r="O27"/>
  <c r="D19" i="21" s="1"/>
  <c r="O31" i="6"/>
  <c r="D23" i="21" s="1"/>
  <c r="O33" i="6"/>
  <c r="D25" i="21" s="1"/>
  <c r="O29" i="6"/>
  <c r="D21" i="21" s="1"/>
  <c r="N26" i="6"/>
  <c r="N23"/>
  <c r="N27"/>
  <c r="Q27"/>
  <c r="Q39" s="1"/>
  <c r="Q26"/>
  <c r="O13"/>
  <c r="D5" i="21" s="1"/>
  <c r="S20" i="17"/>
  <c r="T20" s="1"/>
  <c r="O37"/>
  <c r="E29" i="21" s="1"/>
  <c r="N38" i="17"/>
  <c r="Q37"/>
  <c r="N37"/>
  <c r="AC39" i="13"/>
  <c r="AC41" s="1"/>
  <c r="F181" i="12"/>
  <c r="F60"/>
  <c r="C100"/>
  <c r="C167"/>
  <c r="C60"/>
  <c r="AB73" i="13"/>
  <c r="AA66"/>
  <c r="AB109"/>
  <c r="AE113"/>
  <c r="O11" i="17"/>
  <c r="E3" i="21" s="1"/>
  <c r="S14" i="17"/>
  <c r="N12"/>
  <c r="E73" i="13"/>
  <c r="O113"/>
  <c r="G39"/>
  <c r="G41" s="1"/>
  <c r="AK106"/>
  <c r="BL61"/>
  <c r="BL101"/>
  <c r="BK101"/>
  <c r="BK61"/>
  <c r="BJ61"/>
  <c r="BJ101"/>
  <c r="K101"/>
  <c r="F172" i="12"/>
  <c r="F170"/>
  <c r="F166"/>
  <c r="F176"/>
  <c r="F169"/>
  <c r="F178"/>
  <c r="F180"/>
  <c r="F173"/>
  <c r="F179"/>
  <c r="F167"/>
  <c r="F175"/>
  <c r="F177"/>
  <c r="F168"/>
  <c r="F171"/>
  <c r="F174"/>
  <c r="Y113" i="13"/>
  <c r="S109"/>
  <c r="M80" i="12"/>
  <c r="W66" i="13"/>
  <c r="G80" i="12"/>
  <c r="Q119" i="13"/>
  <c r="B39"/>
  <c r="B41" s="1"/>
  <c r="AO66"/>
  <c r="AA73"/>
  <c r="Y69"/>
  <c r="J39"/>
  <c r="J41" s="1"/>
  <c r="O21" i="17"/>
  <c r="E13" i="21" s="1"/>
  <c r="AK69" i="13"/>
  <c r="BM75"/>
  <c r="BK75"/>
  <c r="BK115"/>
  <c r="BJ73"/>
  <c r="BJ113"/>
  <c r="BL75"/>
  <c r="BL115"/>
  <c r="BL70"/>
  <c r="BL110"/>
  <c r="BK110"/>
  <c r="BK70"/>
  <c r="BM70"/>
  <c r="BJ109"/>
  <c r="BJ69"/>
  <c r="BJ107"/>
  <c r="BJ67"/>
  <c r="BK106"/>
  <c r="BM67"/>
  <c r="BL67"/>
  <c r="BL107"/>
  <c r="AS106"/>
  <c r="BK67"/>
  <c r="O25" i="17"/>
  <c r="E17" i="21" s="1"/>
  <c r="N24" i="17"/>
  <c r="N29"/>
  <c r="O33"/>
  <c r="E25" i="21" s="1"/>
  <c r="N26" i="17"/>
  <c r="O23"/>
  <c r="E15" i="21" s="1"/>
  <c r="O29" i="17"/>
  <c r="E21" i="21" s="1"/>
  <c r="N30" i="17"/>
  <c r="D70" i="23"/>
  <c r="O30" i="17"/>
  <c r="E22" i="21" s="1"/>
  <c r="N31" i="17"/>
  <c r="N25"/>
  <c r="S17"/>
  <c r="S18"/>
  <c r="T19" s="1"/>
  <c r="O34"/>
  <c r="E26" i="21" s="1"/>
  <c r="BI101" i="13"/>
  <c r="BE66"/>
  <c r="AQ66"/>
  <c r="P69"/>
  <c r="AE69"/>
  <c r="J66"/>
  <c r="R113"/>
  <c r="N39"/>
  <c r="N41" s="1"/>
  <c r="N81" s="1"/>
  <c r="AT106"/>
  <c r="AG61"/>
  <c r="AF61"/>
  <c r="K61"/>
  <c r="Q106"/>
  <c r="R66"/>
  <c r="W113"/>
  <c r="T101"/>
  <c r="M106"/>
  <c r="BD106"/>
  <c r="O106"/>
  <c r="BD66"/>
  <c r="X39"/>
  <c r="X41" s="1"/>
  <c r="O66"/>
  <c r="D69"/>
  <c r="Q113"/>
  <c r="J69"/>
  <c r="S121"/>
  <c r="X73"/>
  <c r="T66"/>
  <c r="I66"/>
  <c r="M109"/>
  <c r="W69"/>
  <c r="S106"/>
  <c r="U113"/>
  <c r="AG39"/>
  <c r="AG41" s="1"/>
  <c r="AE66"/>
  <c r="AJ69"/>
  <c r="AL73"/>
  <c r="AV73"/>
  <c r="AI113"/>
  <c r="AF73"/>
  <c r="BA113"/>
  <c r="AP113"/>
  <c r="AQ39"/>
  <c r="AQ41" s="1"/>
  <c r="AN113"/>
  <c r="AJ109"/>
  <c r="AG69"/>
  <c r="AL113"/>
  <c r="BF113"/>
  <c r="AR113"/>
  <c r="AU73"/>
  <c r="AK73"/>
  <c r="BC113"/>
  <c r="AU113"/>
  <c r="AR69"/>
  <c r="AF69"/>
  <c r="AV109"/>
  <c r="AL69"/>
  <c r="AD66"/>
  <c r="AP106"/>
  <c r="AL39"/>
  <c r="AL41" s="1"/>
  <c r="BA106"/>
  <c r="AL106"/>
  <c r="AO113"/>
  <c r="AJ113"/>
  <c r="AY113"/>
  <c r="AK113"/>
  <c r="AR109"/>
  <c r="AS69"/>
  <c r="AI109"/>
  <c r="AH109"/>
  <c r="AP69"/>
  <c r="AV69"/>
  <c r="AD109"/>
  <c r="AE109"/>
  <c r="AM109"/>
  <c r="BE109"/>
  <c r="AQ109"/>
  <c r="AX109"/>
  <c r="AE39"/>
  <c r="AE41" s="1"/>
  <c r="AI66"/>
  <c r="AP66"/>
  <c r="AE106"/>
  <c r="BC39"/>
  <c r="BC41" s="1"/>
  <c r="BE69"/>
  <c r="AC69"/>
  <c r="X106"/>
  <c r="X66"/>
  <c r="AP109"/>
  <c r="O31" i="17"/>
  <c r="E23" i="21" s="1"/>
  <c r="N28" i="17"/>
  <c r="O27"/>
  <c r="E19" i="21" s="1"/>
  <c r="Q27" i="17"/>
  <c r="Q39" s="1"/>
  <c r="N27"/>
  <c r="Q34" i="20"/>
  <c r="F79" i="23"/>
  <c r="L22" i="20"/>
  <c r="N34"/>
  <c r="S20"/>
  <c r="N35"/>
  <c r="F80" i="23"/>
  <c r="L23" i="20"/>
  <c r="O35"/>
  <c r="H27" i="21" s="1"/>
  <c r="Q35" i="20"/>
  <c r="E76" i="23"/>
  <c r="L19" i="18"/>
  <c r="Q31"/>
  <c r="S19"/>
  <c r="S19" i="19"/>
  <c r="L19"/>
  <c r="Q31"/>
  <c r="L22"/>
  <c r="Q34"/>
  <c r="Q37"/>
  <c r="L20"/>
  <c r="Q32"/>
  <c r="E82" i="23"/>
  <c r="N37" i="18"/>
  <c r="Q37"/>
  <c r="O37"/>
  <c r="F29" i="21" s="1"/>
  <c r="L21" i="20"/>
  <c r="F78" i="23"/>
  <c r="Q33" i="20"/>
  <c r="N33"/>
  <c r="E77" i="23"/>
  <c r="N32" i="18"/>
  <c r="L20"/>
  <c r="Q32"/>
  <c r="F83" i="23"/>
  <c r="O38" i="20"/>
  <c r="H30" i="21" s="1"/>
  <c r="N38" i="20"/>
  <c r="Q38"/>
  <c r="L21" i="18"/>
  <c r="E78" i="23"/>
  <c r="N33" i="18"/>
  <c r="Q33"/>
  <c r="E83" i="23"/>
  <c r="N38" i="18"/>
  <c r="O38"/>
  <c r="F30" i="21" s="1"/>
  <c r="Q38" i="18"/>
  <c r="F82" i="23"/>
  <c r="Q37" i="20"/>
  <c r="O37"/>
  <c r="H29" i="21" s="1"/>
  <c r="N37" i="20"/>
  <c r="L24"/>
  <c r="F81" i="23"/>
  <c r="Q36" i="20"/>
  <c r="N36"/>
  <c r="O36"/>
  <c r="H28" i="21" s="1"/>
  <c r="E79" i="23"/>
  <c r="L22" i="18"/>
  <c r="Q34"/>
  <c r="N34"/>
  <c r="F76" i="23"/>
  <c r="S19" i="20"/>
  <c r="Q31"/>
  <c r="L19"/>
  <c r="E81" i="23"/>
  <c r="N36" i="18"/>
  <c r="O36"/>
  <c r="F28" i="21" s="1"/>
  <c r="L24" i="18"/>
  <c r="Q36"/>
  <c r="F77" i="23"/>
  <c r="Q32" i="20"/>
  <c r="N32"/>
  <c r="L20"/>
  <c r="Q33" i="19"/>
  <c r="L21"/>
  <c r="E80" i="23"/>
  <c r="O35" i="18"/>
  <c r="F27" i="21" s="1"/>
  <c r="Q35" i="18"/>
  <c r="L23"/>
  <c r="N35"/>
  <c r="S20"/>
  <c r="L24" i="19"/>
  <c r="Q36"/>
  <c r="S20"/>
  <c r="L23"/>
  <c r="Q35"/>
  <c r="Q38"/>
  <c r="O12" i="17"/>
  <c r="E4" i="21" s="1"/>
  <c r="O15" i="17"/>
  <c r="E7" i="21" s="1"/>
  <c r="V73" i="13"/>
  <c r="AN39"/>
  <c r="AN41" s="1"/>
  <c r="AM69"/>
  <c r="AH66"/>
  <c r="Z113"/>
  <c r="AD69"/>
  <c r="AQ73"/>
  <c r="AF109"/>
  <c r="AJ73"/>
  <c r="AT73"/>
  <c r="AN73"/>
  <c r="AZ69"/>
  <c r="BD109"/>
  <c r="BE113"/>
  <c r="BE106"/>
  <c r="AW39"/>
  <c r="AW41" s="1"/>
  <c r="AI69"/>
  <c r="BF69"/>
  <c r="W73"/>
  <c r="N73"/>
  <c r="W109"/>
  <c r="X69"/>
  <c r="AT113"/>
  <c r="BB73"/>
  <c r="AL109"/>
  <c r="AH69"/>
  <c r="AH106"/>
  <c r="S69"/>
  <c r="AP73"/>
  <c r="BF66"/>
  <c r="AU109"/>
  <c r="AG109"/>
  <c r="AV113"/>
  <c r="N8" i="17"/>
  <c r="N9"/>
  <c r="Q61" i="13"/>
  <c r="Y73"/>
  <c r="AG73"/>
  <c r="AK109"/>
  <c r="F113"/>
  <c r="S61"/>
  <c r="AW73"/>
  <c r="E39"/>
  <c r="E41" s="1"/>
  <c r="X113"/>
  <c r="AU66"/>
  <c r="AI39"/>
  <c r="BC109"/>
  <c r="BE39"/>
  <c r="BE41" s="1"/>
  <c r="J106"/>
  <c r="AQ113"/>
  <c r="AW113"/>
  <c r="AH73"/>
  <c r="AS113"/>
  <c r="F66"/>
  <c r="G113"/>
  <c r="BE73"/>
  <c r="AG113"/>
  <c r="P61"/>
  <c r="H109"/>
  <c r="AO73"/>
  <c r="BF106"/>
  <c r="AV39"/>
  <c r="AV41" s="1"/>
  <c r="AF39"/>
  <c r="AF41" s="1"/>
  <c r="BB69"/>
  <c r="AX113"/>
  <c r="BB66"/>
  <c r="AS73"/>
  <c r="BD73"/>
  <c r="D39"/>
  <c r="D41" s="1"/>
  <c r="N19" i="17"/>
  <c r="O19"/>
  <c r="E11" i="21" s="1"/>
  <c r="N20" i="17"/>
  <c r="F73" i="13"/>
  <c r="BF73"/>
  <c r="H39"/>
  <c r="H41" s="1"/>
  <c r="AH113"/>
  <c r="T73"/>
  <c r="BD69"/>
  <c r="BC66"/>
  <c r="BD39"/>
  <c r="BD41" s="1"/>
  <c r="L106"/>
  <c r="D73"/>
  <c r="N113"/>
  <c r="AH39"/>
  <c r="AH41" s="1"/>
  <c r="BB39"/>
  <c r="BB41" s="1"/>
  <c r="AS109"/>
  <c r="K39"/>
  <c r="BC73"/>
  <c r="AB113"/>
  <c r="J113"/>
  <c r="AR73"/>
  <c r="S73"/>
  <c r="K73"/>
  <c r="AY109"/>
  <c r="AB66"/>
  <c r="BF39"/>
  <c r="AQ69"/>
  <c r="AT109"/>
  <c r="H69"/>
  <c r="L73"/>
  <c r="F106"/>
  <c r="AD73"/>
  <c r="AT39"/>
  <c r="AT41" s="1"/>
  <c r="AU69"/>
  <c r="S113"/>
  <c r="H106"/>
  <c r="Y39"/>
  <c r="Y41" s="1"/>
  <c r="J73"/>
  <c r="AW66"/>
  <c r="BC69"/>
  <c r="AO39"/>
  <c r="AM39"/>
  <c r="AM41" s="1"/>
  <c r="Y109"/>
  <c r="M73"/>
  <c r="AE73"/>
  <c r="AI73"/>
  <c r="AO109"/>
  <c r="Z109"/>
  <c r="C73"/>
  <c r="AT69"/>
  <c r="AZ73"/>
  <c r="AB69"/>
  <c r="AD113"/>
  <c r="AY73"/>
  <c r="AC109"/>
  <c r="AM113"/>
  <c r="BA66"/>
  <c r="AZ106"/>
  <c r="AA39"/>
  <c r="AA41" s="1"/>
  <c r="R69"/>
  <c r="AV106"/>
  <c r="BA39"/>
  <c r="BA41" s="1"/>
  <c r="AW109"/>
  <c r="AP39"/>
  <c r="AD39"/>
  <c r="AD41" s="1"/>
  <c r="AM73"/>
  <c r="Z69"/>
  <c r="V109"/>
  <c r="O24" i="17"/>
  <c r="E16" i="21" s="1"/>
  <c r="O16" i="17"/>
  <c r="E8" i="21" s="1"/>
  <c r="BK29" i="13"/>
  <c r="AY39"/>
  <c r="AX73"/>
  <c r="BB113"/>
  <c r="BD113"/>
  <c r="AZ39"/>
  <c r="AZ41" s="1"/>
  <c r="AZ113"/>
  <c r="BA73"/>
  <c r="I113"/>
  <c r="M113"/>
  <c r="I39"/>
  <c r="I41" s="1"/>
  <c r="M121" s="1"/>
  <c r="G73"/>
  <c r="AC73"/>
  <c r="AF113"/>
  <c r="I73"/>
  <c r="K113"/>
  <c r="E168" i="12"/>
  <c r="E176"/>
  <c r="E171"/>
  <c r="E166"/>
  <c r="E180"/>
  <c r="E178"/>
  <c r="E173"/>
  <c r="E174"/>
  <c r="E167"/>
  <c r="E181"/>
  <c r="E169"/>
  <c r="E172"/>
  <c r="E177"/>
  <c r="E170"/>
  <c r="E175"/>
  <c r="E179"/>
  <c r="AW69" i="13"/>
  <c r="BA109"/>
  <c r="BM29"/>
  <c r="AA69"/>
  <c r="K109"/>
  <c r="L69"/>
  <c r="F100" i="12"/>
  <c r="AZ109" i="13"/>
  <c r="BA69"/>
  <c r="O109"/>
  <c r="AY69"/>
  <c r="AX69"/>
  <c r="BB109"/>
  <c r="AF66"/>
  <c r="AG66"/>
  <c r="U106"/>
  <c r="Y66"/>
  <c r="Y106"/>
  <c r="V66"/>
  <c r="AU106"/>
  <c r="C173" i="12"/>
  <c r="C168"/>
  <c r="C176"/>
  <c r="C171"/>
  <c r="C169"/>
  <c r="C178"/>
  <c r="C174"/>
  <c r="C181"/>
  <c r="C166"/>
  <c r="C172"/>
  <c r="C180"/>
  <c r="C177"/>
  <c r="C179"/>
  <c r="C170"/>
  <c r="C175"/>
  <c r="F109" i="13"/>
  <c r="H73"/>
  <c r="L113"/>
  <c r="J109"/>
  <c r="F39"/>
  <c r="H113"/>
  <c r="G69"/>
  <c r="I69"/>
  <c r="BK33"/>
  <c r="BM33"/>
  <c r="BL29"/>
  <c r="E100" i="12"/>
  <c r="D177"/>
  <c r="D172"/>
  <c r="D180"/>
  <c r="D166"/>
  <c r="D175"/>
  <c r="D170"/>
  <c r="D178"/>
  <c r="D179"/>
  <c r="D171"/>
  <c r="D168"/>
  <c r="D176"/>
  <c r="D100"/>
  <c r="D169"/>
  <c r="D173"/>
  <c r="D167"/>
  <c r="D181"/>
  <c r="D174"/>
  <c r="AV66" i="13"/>
  <c r="BI61"/>
  <c r="N17" i="17"/>
  <c r="N15"/>
  <c r="N14"/>
  <c r="E80" i="12"/>
  <c r="L80"/>
  <c r="BL33" i="13"/>
  <c r="AU39"/>
  <c r="AU41" s="1"/>
  <c r="N16" i="17"/>
  <c r="W39" i="13"/>
  <c r="W41" s="1"/>
  <c r="AR66"/>
  <c r="BF61"/>
  <c r="AA109"/>
  <c r="D65" i="23"/>
  <c r="S16" i="17"/>
  <c r="N21"/>
  <c r="T20" i="6"/>
  <c r="O20" i="17"/>
  <c r="E12" i="21" s="1"/>
  <c r="N10" i="17"/>
  <c r="N11"/>
  <c r="S13"/>
  <c r="D59" i="23"/>
  <c r="O14" i="17"/>
  <c r="E6" i="21" s="1"/>
  <c r="D67" i="23"/>
  <c r="O26" i="17"/>
  <c r="E18" i="21" s="1"/>
  <c r="N22" i="17"/>
  <c r="N23"/>
  <c r="O22"/>
  <c r="E14" i="21" s="1"/>
  <c r="O18" i="17"/>
  <c r="E10" i="21" s="1"/>
  <c r="S15" i="17"/>
  <c r="N18"/>
  <c r="BC106" i="13"/>
  <c r="W101"/>
  <c r="S101"/>
  <c r="O101"/>
  <c r="O61"/>
  <c r="AZ66"/>
  <c r="AB61"/>
  <c r="AB101"/>
  <c r="AU101"/>
  <c r="AY101"/>
  <c r="AS101"/>
  <c r="AS61"/>
  <c r="AW101"/>
  <c r="BA101"/>
  <c r="W61"/>
  <c r="AA101"/>
  <c r="AD61"/>
  <c r="AC61"/>
  <c r="AC101"/>
  <c r="AG101"/>
  <c r="BE101"/>
  <c r="AF101"/>
  <c r="BG61"/>
  <c r="AX61"/>
  <c r="AY61"/>
  <c r="AM101"/>
  <c r="AQ101"/>
  <c r="BF101"/>
  <c r="BB61"/>
  <c r="BB101"/>
  <c r="T119"/>
  <c r="BJ26"/>
  <c r="BK66" s="1"/>
  <c r="AO106"/>
  <c r="AT61"/>
  <c r="AX101"/>
  <c r="AT101"/>
  <c r="AU61"/>
  <c r="AJ101"/>
  <c r="AJ61"/>
  <c r="AK61"/>
  <c r="Z61"/>
  <c r="AD101"/>
  <c r="AA61"/>
  <c r="Z101"/>
  <c r="AP101"/>
  <c r="AP61"/>
  <c r="AQ61"/>
  <c r="AL101"/>
  <c r="AM61"/>
  <c r="AL61"/>
  <c r="AH101"/>
  <c r="AI61"/>
  <c r="AH61"/>
  <c r="AO61"/>
  <c r="AN101"/>
  <c r="AN61"/>
  <c r="AR101"/>
  <c r="O80" i="12"/>
  <c r="N80"/>
  <c r="AX66" i="13"/>
  <c r="BB106"/>
  <c r="AX39"/>
  <c r="AX106"/>
  <c r="AK66"/>
  <c r="AL66"/>
  <c r="AK39"/>
  <c r="AW106"/>
  <c r="AS66"/>
  <c r="AT66"/>
  <c r="AS39"/>
  <c r="AB39"/>
  <c r="AF106"/>
  <c r="AB106"/>
  <c r="AR106"/>
  <c r="AR39"/>
  <c r="AR41" s="1"/>
  <c r="AD106"/>
  <c r="Z66"/>
  <c r="Z106"/>
  <c r="Z39"/>
  <c r="J80" i="12"/>
  <c r="K80"/>
  <c r="AY106" i="13"/>
  <c r="AY66"/>
  <c r="AN106"/>
  <c r="AJ106"/>
  <c r="AJ39"/>
  <c r="BL26"/>
  <c r="BM26"/>
  <c r="BM106" s="1"/>
  <c r="BI113"/>
  <c r="BI109"/>
  <c r="AV101"/>
  <c r="AW61"/>
  <c r="AV61"/>
  <c r="BD101"/>
  <c r="AZ101"/>
  <c r="AZ61"/>
  <c r="BA61"/>
  <c r="BC61"/>
  <c r="BC101"/>
  <c r="BD61"/>
  <c r="BG101"/>
  <c r="Q79"/>
  <c r="C41"/>
  <c r="M79"/>
  <c r="P119"/>
  <c r="L41"/>
  <c r="P137" i="12"/>
  <c r="P134"/>
  <c r="P141"/>
  <c r="P138"/>
  <c r="P145"/>
  <c r="P139"/>
  <c r="P144"/>
  <c r="P136"/>
  <c r="P142"/>
  <c r="P140"/>
  <c r="P143"/>
  <c r="P146"/>
  <c r="P135"/>
  <c r="BI106" i="13"/>
  <c r="BI39"/>
  <c r="BI66"/>
  <c r="BG109"/>
  <c r="BG69"/>
  <c r="BG106"/>
  <c r="BG66"/>
  <c r="BH39"/>
  <c r="BH73"/>
  <c r="BH113"/>
  <c r="BI73"/>
  <c r="BH106"/>
  <c r="BH66"/>
  <c r="BI69"/>
  <c r="BH109"/>
  <c r="BH69"/>
  <c r="BG113"/>
  <c r="BG73"/>
  <c r="BG39"/>
  <c r="Q44" i="6" l="1"/>
  <c r="M44" s="1"/>
  <c r="Q45"/>
  <c r="M45" s="1"/>
  <c r="M39"/>
  <c r="C35" i="23" s="1"/>
  <c r="M42" i="6"/>
  <c r="Q44" i="17"/>
  <c r="M41" i="6"/>
  <c r="M40"/>
  <c r="Q46"/>
  <c r="M46" s="1"/>
  <c r="Q43"/>
  <c r="Q41" i="17"/>
  <c r="T18" i="6"/>
  <c r="T14"/>
  <c r="T15"/>
  <c r="T17"/>
  <c r="M42" i="17"/>
  <c r="D87" i="23" s="1"/>
  <c r="Q46" i="17"/>
  <c r="Q50" s="1"/>
  <c r="BM109" i="13"/>
  <c r="BQ109"/>
  <c r="T14" i="17"/>
  <c r="BM113" i="13"/>
  <c r="BQ113"/>
  <c r="AC121"/>
  <c r="AD81"/>
  <c r="AG121"/>
  <c r="T15" i="17"/>
  <c r="T18"/>
  <c r="H81" i="13"/>
  <c r="N79"/>
  <c r="C79"/>
  <c r="G119"/>
  <c r="O119"/>
  <c r="P79"/>
  <c r="O81"/>
  <c r="N121"/>
  <c r="O79"/>
  <c r="N119"/>
  <c r="R119"/>
  <c r="Q121"/>
  <c r="T17" i="17"/>
  <c r="AG119" i="13"/>
  <c r="BK113"/>
  <c r="BK73"/>
  <c r="BL73"/>
  <c r="BL113"/>
  <c r="BM73"/>
  <c r="BM69"/>
  <c r="BL109"/>
  <c r="BL69"/>
  <c r="BK69"/>
  <c r="BK109"/>
  <c r="BL106"/>
  <c r="BL66"/>
  <c r="BM66"/>
  <c r="BJ106"/>
  <c r="BJ66"/>
  <c r="K119"/>
  <c r="Y119"/>
  <c r="Y121" s="1"/>
  <c r="X119"/>
  <c r="X121" s="1"/>
  <c r="S119"/>
  <c r="T79"/>
  <c r="AQ79"/>
  <c r="AI119"/>
  <c r="AG79"/>
  <c r="AI41"/>
  <c r="AM121" s="1"/>
  <c r="AF79"/>
  <c r="AM81"/>
  <c r="AP41"/>
  <c r="AP121" s="1"/>
  <c r="BC79"/>
  <c r="AL119"/>
  <c r="BC119"/>
  <c r="AO119"/>
  <c r="V119"/>
  <c r="V121" s="1"/>
  <c r="Q43" i="17"/>
  <c r="M43" s="1"/>
  <c r="B83" i="23"/>
  <c r="B81"/>
  <c r="B79"/>
  <c r="B82"/>
  <c r="B78"/>
  <c r="B80"/>
  <c r="T20" i="19"/>
  <c r="B77" i="23"/>
  <c r="B76"/>
  <c r="L26" i="19"/>
  <c r="T20" i="20"/>
  <c r="T20" i="18"/>
  <c r="L26"/>
  <c r="L26" i="20"/>
  <c r="BA121" i="13"/>
  <c r="BA79"/>
  <c r="AH79"/>
  <c r="AN119"/>
  <c r="H119"/>
  <c r="BB81"/>
  <c r="E81"/>
  <c r="BN33"/>
  <c r="AO79"/>
  <c r="AW79"/>
  <c r="AI79"/>
  <c r="AO41"/>
  <c r="D79"/>
  <c r="L79"/>
  <c r="W79"/>
  <c r="AT119"/>
  <c r="L119"/>
  <c r="AS119"/>
  <c r="W81"/>
  <c r="H79"/>
  <c r="F79"/>
  <c r="AY41"/>
  <c r="AZ81" s="1"/>
  <c r="I121"/>
  <c r="D81"/>
  <c r="K79"/>
  <c r="S81"/>
  <c r="AH119"/>
  <c r="E79"/>
  <c r="BF119"/>
  <c r="BE79"/>
  <c r="AP119"/>
  <c r="AM119"/>
  <c r="AQ119"/>
  <c r="AQ121"/>
  <c r="AN81"/>
  <c r="AY79"/>
  <c r="AM79"/>
  <c r="AE79"/>
  <c r="AV119"/>
  <c r="BF79"/>
  <c r="BD79"/>
  <c r="BF41"/>
  <c r="BF121" s="1"/>
  <c r="BA119"/>
  <c r="Y81"/>
  <c r="AD79"/>
  <c r="T81"/>
  <c r="AN79"/>
  <c r="BE119"/>
  <c r="K41"/>
  <c r="O121" s="1"/>
  <c r="BB79"/>
  <c r="AH121"/>
  <c r="AC119"/>
  <c r="Y79"/>
  <c r="U79"/>
  <c r="AP79"/>
  <c r="H121"/>
  <c r="AA79"/>
  <c r="R79"/>
  <c r="U119"/>
  <c r="AE119"/>
  <c r="V79"/>
  <c r="AZ119"/>
  <c r="AB79"/>
  <c r="S79"/>
  <c r="I79"/>
  <c r="I119"/>
  <c r="AZ79"/>
  <c r="BD119"/>
  <c r="BK39"/>
  <c r="I81"/>
  <c r="AY119"/>
  <c r="M119"/>
  <c r="J81"/>
  <c r="T121"/>
  <c r="AV79"/>
  <c r="AU119"/>
  <c r="AU79"/>
  <c r="J79"/>
  <c r="F119"/>
  <c r="X79"/>
  <c r="G79"/>
  <c r="AA119"/>
  <c r="W119"/>
  <c r="W121" s="1"/>
  <c r="J119"/>
  <c r="F41"/>
  <c r="BJ39"/>
  <c r="AK119"/>
  <c r="BN29"/>
  <c r="T16" i="17"/>
  <c r="AU81" i="13"/>
  <c r="AJ79"/>
  <c r="X81"/>
  <c r="AL121"/>
  <c r="BM39"/>
  <c r="BM119" s="1"/>
  <c r="P81"/>
  <c r="AR79"/>
  <c r="AR119"/>
  <c r="AJ41"/>
  <c r="AJ121" s="1"/>
  <c r="AJ119"/>
  <c r="AS79"/>
  <c r="AT79"/>
  <c r="AW119"/>
  <c r="AS41"/>
  <c r="AK41"/>
  <c r="AK121" s="1"/>
  <c r="AL79"/>
  <c r="AK79"/>
  <c r="AX41"/>
  <c r="AX79"/>
  <c r="AX119"/>
  <c r="BB119"/>
  <c r="BL39"/>
  <c r="Z119"/>
  <c r="Z41"/>
  <c r="AA81" s="1"/>
  <c r="AD119"/>
  <c r="Z79"/>
  <c r="AB41"/>
  <c r="AB81" s="1"/>
  <c r="AF119"/>
  <c r="AB119"/>
  <c r="AC79"/>
  <c r="R121"/>
  <c r="C81"/>
  <c r="G121"/>
  <c r="L121"/>
  <c r="P121"/>
  <c r="M81"/>
  <c r="AH81"/>
  <c r="AG81"/>
  <c r="BE81"/>
  <c r="BE121"/>
  <c r="AA121"/>
  <c r="AR121"/>
  <c r="BD81"/>
  <c r="BC81"/>
  <c r="BA81"/>
  <c r="AZ121"/>
  <c r="BD121"/>
  <c r="AF81"/>
  <c r="AE121"/>
  <c r="AE81"/>
  <c r="AR81"/>
  <c r="AU121"/>
  <c r="BG79"/>
  <c r="BG41"/>
  <c r="BG119"/>
  <c r="AV81"/>
  <c r="AW81"/>
  <c r="AV121"/>
  <c r="BH41"/>
  <c r="BH79"/>
  <c r="BH119"/>
  <c r="BI119"/>
  <c r="BI41"/>
  <c r="BI79"/>
  <c r="M50" i="17" l="1"/>
  <c r="Q54"/>
  <c r="M54" s="1"/>
  <c r="Q49"/>
  <c r="M49" s="1"/>
  <c r="O45" i="6"/>
  <c r="D37" i="21" s="1"/>
  <c r="N45" i="6"/>
  <c r="M43"/>
  <c r="O43" s="1"/>
  <c r="D35" i="21" s="1"/>
  <c r="Q49" i="6"/>
  <c r="M49" s="1"/>
  <c r="O49" s="1"/>
  <c r="D41" i="21" s="1"/>
  <c r="Q45" i="17"/>
  <c r="M45" s="1"/>
  <c r="O44" i="6"/>
  <c r="D36" i="21" s="1"/>
  <c r="Q50" i="6"/>
  <c r="M50" s="1"/>
  <c r="Q48"/>
  <c r="M48" s="1"/>
  <c r="M44" i="17"/>
  <c r="Q48"/>
  <c r="Q52" s="1"/>
  <c r="M52" s="1"/>
  <c r="N46" i="6"/>
  <c r="O46"/>
  <c r="D38" i="21" s="1"/>
  <c r="N40" i="6"/>
  <c r="O40"/>
  <c r="D32" i="21" s="1"/>
  <c r="O39" i="6"/>
  <c r="N39"/>
  <c r="Q47"/>
  <c r="M47" s="1"/>
  <c r="O48"/>
  <c r="D40" i="21" s="1"/>
  <c r="O41" i="6"/>
  <c r="D33" i="21" s="1"/>
  <c r="N41" i="6"/>
  <c r="O42"/>
  <c r="D34" i="21" s="1"/>
  <c r="N42" i="6"/>
  <c r="N44"/>
  <c r="BN69" i="13"/>
  <c r="BN109"/>
  <c r="BR109"/>
  <c r="M46" i="17"/>
  <c r="O42"/>
  <c r="E34" i="21" s="1"/>
  <c r="BN73" i="13"/>
  <c r="BN113"/>
  <c r="BR113"/>
  <c r="Q47" i="17"/>
  <c r="Q51" s="1"/>
  <c r="M51" s="1"/>
  <c r="U121" i="13"/>
  <c r="R81"/>
  <c r="Q81"/>
  <c r="BM79"/>
  <c r="BJ119"/>
  <c r="BJ79"/>
  <c r="BK41"/>
  <c r="BK119"/>
  <c r="BK79"/>
  <c r="BL79"/>
  <c r="BL119"/>
  <c r="AI81"/>
  <c r="AI121"/>
  <c r="AQ81"/>
  <c r="AY121"/>
  <c r="AP81"/>
  <c r="AT121"/>
  <c r="BC121"/>
  <c r="AY81"/>
  <c r="N43" i="17"/>
  <c r="D88" i="23"/>
  <c r="M10" i="18"/>
  <c r="E6" i="23" s="1"/>
  <c r="M26" i="18"/>
  <c r="E22" i="23" s="1"/>
  <c r="M18" i="18"/>
  <c r="E14" i="23" s="1"/>
  <c r="M15" i="18"/>
  <c r="E11" i="23" s="1"/>
  <c r="M25" i="18"/>
  <c r="E21" i="23" s="1"/>
  <c r="M20" i="18"/>
  <c r="E16" i="23" s="1"/>
  <c r="M23" i="18"/>
  <c r="E19" i="23" s="1"/>
  <c r="M12" i="18"/>
  <c r="E8" i="23" s="1"/>
  <c r="M19" i="18"/>
  <c r="E15" i="23" s="1"/>
  <c r="M17" i="18"/>
  <c r="E13" i="23" s="1"/>
  <c r="M16" i="18"/>
  <c r="E12" i="23" s="1"/>
  <c r="M30" i="18"/>
  <c r="E26" i="23" s="1"/>
  <c r="M29" i="18"/>
  <c r="E25" i="23" s="1"/>
  <c r="M21" i="18"/>
  <c r="E17" i="23" s="1"/>
  <c r="M8" i="18"/>
  <c r="E4" i="23" s="1"/>
  <c r="M27" i="18"/>
  <c r="E23" i="23" s="1"/>
  <c r="M24" i="18"/>
  <c r="E20" i="23" s="1"/>
  <c r="M28" i="18"/>
  <c r="E24" i="23" s="1"/>
  <c r="M7" i="18"/>
  <c r="M14"/>
  <c r="E10" i="23" s="1"/>
  <c r="M9" i="18"/>
  <c r="E5" i="23" s="1"/>
  <c r="M13" i="18"/>
  <c r="E9" i="23" s="1"/>
  <c r="M11" i="18"/>
  <c r="E7" i="23" s="1"/>
  <c r="M22" i="18"/>
  <c r="E18" i="23" s="1"/>
  <c r="M13" i="19"/>
  <c r="G9" i="23" s="1"/>
  <c r="M29" i="19"/>
  <c r="M12"/>
  <c r="G8" i="23" s="1"/>
  <c r="M27" i="19"/>
  <c r="M28"/>
  <c r="M23"/>
  <c r="G19" i="23" s="1"/>
  <c r="M7" i="19"/>
  <c r="M19"/>
  <c r="G15" i="23" s="1"/>
  <c r="M15" i="19"/>
  <c r="G11" i="23" s="1"/>
  <c r="M24" i="19"/>
  <c r="G20" i="23" s="1"/>
  <c r="M26" i="19"/>
  <c r="M18"/>
  <c r="G14" i="23" s="1"/>
  <c r="M20" i="19"/>
  <c r="G16" i="23" s="1"/>
  <c r="M22" i="19"/>
  <c r="G18" i="23" s="1"/>
  <c r="M14" i="19"/>
  <c r="G10" i="23" s="1"/>
  <c r="M30" i="19"/>
  <c r="M11"/>
  <c r="G7" i="23" s="1"/>
  <c r="M17" i="19"/>
  <c r="G13" i="23" s="1"/>
  <c r="M9" i="19"/>
  <c r="G5" i="23" s="1"/>
  <c r="M25" i="19"/>
  <c r="M10"/>
  <c r="G6" i="23" s="1"/>
  <c r="M8" i="19"/>
  <c r="G4" i="23" s="1"/>
  <c r="M21" i="19"/>
  <c r="G17" i="23" s="1"/>
  <c r="M16" i="19"/>
  <c r="G12" i="23" s="1"/>
  <c r="M8" i="20"/>
  <c r="F4" i="23" s="1"/>
  <c r="M18" i="20"/>
  <c r="F14" i="23" s="1"/>
  <c r="M30" i="20"/>
  <c r="F26" i="23" s="1"/>
  <c r="M10" i="20"/>
  <c r="F6" i="23" s="1"/>
  <c r="M19" i="20"/>
  <c r="F15" i="23" s="1"/>
  <c r="M11" i="20"/>
  <c r="F7" i="23" s="1"/>
  <c r="M14" i="20"/>
  <c r="F10" i="23" s="1"/>
  <c r="M17" i="20"/>
  <c r="F13" i="23" s="1"/>
  <c r="M12" i="20"/>
  <c r="F8" i="23" s="1"/>
  <c r="M16" i="20"/>
  <c r="F12" i="23" s="1"/>
  <c r="M9" i="20"/>
  <c r="F5" i="23" s="1"/>
  <c r="M27" i="20"/>
  <c r="F23" i="23" s="1"/>
  <c r="M25" i="20"/>
  <c r="F21" i="23" s="1"/>
  <c r="M15" i="20"/>
  <c r="F11" i="23" s="1"/>
  <c r="M26" i="20"/>
  <c r="F22" i="23" s="1"/>
  <c r="M28" i="20"/>
  <c r="F24" i="23" s="1"/>
  <c r="M7" i="20"/>
  <c r="M22"/>
  <c r="F18" i="23" s="1"/>
  <c r="M29" i="20"/>
  <c r="F25" i="23" s="1"/>
  <c r="M21" i="20"/>
  <c r="F17" i="23" s="1"/>
  <c r="M23" i="20"/>
  <c r="F19" i="23" s="1"/>
  <c r="M20" i="20"/>
  <c r="F16" i="23" s="1"/>
  <c r="M24" i="20"/>
  <c r="F20" i="23" s="1"/>
  <c r="M13" i="20"/>
  <c r="F9" i="23" s="1"/>
  <c r="BO29" i="13"/>
  <c r="BS109" s="1"/>
  <c r="BO33"/>
  <c r="BS113" s="1"/>
  <c r="AO81"/>
  <c r="AS121"/>
  <c r="BF81"/>
  <c r="K121"/>
  <c r="U81"/>
  <c r="K81"/>
  <c r="V81"/>
  <c r="L81"/>
  <c r="BP33"/>
  <c r="BT113" s="1"/>
  <c r="BP29"/>
  <c r="BT109" s="1"/>
  <c r="J121"/>
  <c r="G81"/>
  <c r="F121"/>
  <c r="F81"/>
  <c r="BJ41"/>
  <c r="AO121"/>
  <c r="BM41"/>
  <c r="BM121" s="1"/>
  <c r="AN121"/>
  <c r="AJ81"/>
  <c r="Z121"/>
  <c r="AD121"/>
  <c r="Z81"/>
  <c r="BL41"/>
  <c r="AX121"/>
  <c r="AX81"/>
  <c r="BB121"/>
  <c r="AT81"/>
  <c r="AW121"/>
  <c r="AS81"/>
  <c r="AF121"/>
  <c r="AB121"/>
  <c r="AC81"/>
  <c r="AL81"/>
  <c r="AK81"/>
  <c r="BI81"/>
  <c r="BI121"/>
  <c r="BH81"/>
  <c r="BH121"/>
  <c r="BG121"/>
  <c r="BG81"/>
  <c r="S24" i="17" l="1"/>
  <c r="N51"/>
  <c r="N52"/>
  <c r="N50"/>
  <c r="O50"/>
  <c r="E42" i="21" s="1"/>
  <c r="O54" i="17"/>
  <c r="E46" i="21" s="1"/>
  <c r="Q52" i="6"/>
  <c r="M52" s="1"/>
  <c r="Q54"/>
  <c r="M54" s="1"/>
  <c r="N54" s="1"/>
  <c r="Q53"/>
  <c r="M53" s="1"/>
  <c r="N43"/>
  <c r="Q53" i="17"/>
  <c r="M53" s="1"/>
  <c r="Q51" i="6"/>
  <c r="M51" s="1"/>
  <c r="O49" i="17"/>
  <c r="E41" i="21" s="1"/>
  <c r="N51" i="6"/>
  <c r="N48"/>
  <c r="M48" i="17"/>
  <c r="N50" i="6"/>
  <c r="O50"/>
  <c r="D42" i="21" s="1"/>
  <c r="N49" i="6"/>
  <c r="N45" i="17"/>
  <c r="N44"/>
  <c r="G25" i="23"/>
  <c r="G74" s="1"/>
  <c r="N29" i="19"/>
  <c r="O29"/>
  <c r="G21" i="21" s="1"/>
  <c r="O33" i="19"/>
  <c r="G25" i="21" s="1"/>
  <c r="G21" i="23"/>
  <c r="G70" s="1"/>
  <c r="N25" i="19"/>
  <c r="O25"/>
  <c r="G26" i="23"/>
  <c r="G75" s="1"/>
  <c r="N30" i="19"/>
  <c r="O30"/>
  <c r="N31"/>
  <c r="O34"/>
  <c r="G26" i="21" s="1"/>
  <c r="G23" i="23"/>
  <c r="G72" s="1"/>
  <c r="N27" i="19"/>
  <c r="O27"/>
  <c r="G19" i="21" s="1"/>
  <c r="O31" i="19"/>
  <c r="O47" i="6"/>
  <c r="D39" i="21" s="1"/>
  <c r="N47" i="6"/>
  <c r="G22" i="23"/>
  <c r="G71" s="1"/>
  <c r="N26" i="19"/>
  <c r="O26"/>
  <c r="G18" i="21" s="1"/>
  <c r="G24" i="23"/>
  <c r="G73" s="1"/>
  <c r="N28" i="19"/>
  <c r="O28"/>
  <c r="G20" i="21" s="1"/>
  <c r="O32" i="19"/>
  <c r="G24" i="21" s="1"/>
  <c r="M47" i="17"/>
  <c r="O51" s="1"/>
  <c r="E43" i="21" s="1"/>
  <c r="S23" i="6"/>
  <c r="BO113" i="13"/>
  <c r="BO73"/>
  <c r="N46" i="17"/>
  <c r="O46"/>
  <c r="E38" i="21" s="1"/>
  <c r="BP109" i="13"/>
  <c r="BP69"/>
  <c r="BQ69"/>
  <c r="S22" i="17"/>
  <c r="BP113" i="13"/>
  <c r="BP73"/>
  <c r="BQ73"/>
  <c r="BO109"/>
  <c r="BO69"/>
  <c r="BL121"/>
  <c r="BL81"/>
  <c r="BM81"/>
  <c r="BJ81"/>
  <c r="BJ121"/>
  <c r="BK81"/>
  <c r="BK121"/>
  <c r="F58" i="23"/>
  <c r="N13" i="20"/>
  <c r="O13"/>
  <c r="H5" i="21" s="1"/>
  <c r="F66" i="23"/>
  <c r="N21" i="20"/>
  <c r="O21"/>
  <c r="H13" i="21" s="1"/>
  <c r="Q28" i="20"/>
  <c r="Q40" s="1"/>
  <c r="O32"/>
  <c r="H24" i="21" s="1"/>
  <c r="F73" i="23"/>
  <c r="N28" i="20"/>
  <c r="O28"/>
  <c r="H20" i="21" s="1"/>
  <c r="S18" i="20"/>
  <c r="N27"/>
  <c r="O27"/>
  <c r="H19" i="21" s="1"/>
  <c r="F72" i="23"/>
  <c r="Q27" i="20"/>
  <c r="Q39" s="1"/>
  <c r="O31"/>
  <c r="H23" i="21" s="1"/>
  <c r="O17" i="20"/>
  <c r="H9" i="21" s="1"/>
  <c r="N17" i="20"/>
  <c r="F62" i="23"/>
  <c r="F55"/>
  <c r="N10" i="20"/>
  <c r="N10" i="19"/>
  <c r="G55" i="23"/>
  <c r="O11" i="19"/>
  <c r="G3" i="21" s="1"/>
  <c r="N11" i="19"/>
  <c r="S14"/>
  <c r="G56" i="23"/>
  <c r="O20" i="19"/>
  <c r="G12" i="21" s="1"/>
  <c r="N20" i="19"/>
  <c r="G65" i="23"/>
  <c r="G60"/>
  <c r="S15" i="19"/>
  <c r="O15"/>
  <c r="G7" i="21" s="1"/>
  <c r="N15" i="19"/>
  <c r="Q28"/>
  <c r="Q40" s="1"/>
  <c r="G58" i="23"/>
  <c r="N13" i="19"/>
  <c r="O13"/>
  <c r="G5" i="21" s="1"/>
  <c r="N9" i="18"/>
  <c r="E54" i="23"/>
  <c r="N24" i="18"/>
  <c r="E69" i="23"/>
  <c r="O24" i="18"/>
  <c r="F16" i="21" s="1"/>
  <c r="N29" i="18"/>
  <c r="O33"/>
  <c r="F25" i="21" s="1"/>
  <c r="E74" i="23"/>
  <c r="Q29" i="18"/>
  <c r="Q41" s="1"/>
  <c r="O29"/>
  <c r="F21" i="21" s="1"/>
  <c r="N19" i="18"/>
  <c r="O19"/>
  <c r="F11" i="21" s="1"/>
  <c r="E64" i="23"/>
  <c r="S16" i="18"/>
  <c r="O25"/>
  <c r="F17" i="21" s="1"/>
  <c r="N25" i="18"/>
  <c r="E70" i="23"/>
  <c r="E55"/>
  <c r="N10" i="18"/>
  <c r="N23" i="20"/>
  <c r="S17"/>
  <c r="O23"/>
  <c r="H15" i="21" s="1"/>
  <c r="F68" i="23"/>
  <c r="F3"/>
  <c r="F52" s="1"/>
  <c r="S13" i="20"/>
  <c r="N25"/>
  <c r="O25"/>
  <c r="H17" i="21" s="1"/>
  <c r="F70" i="23"/>
  <c r="F57"/>
  <c r="O12" i="20"/>
  <c r="H4" i="21" s="1"/>
  <c r="N12" i="20"/>
  <c r="N19"/>
  <c r="F64" i="23"/>
  <c r="O19" i="20"/>
  <c r="H11" i="21" s="1"/>
  <c r="S16" i="20"/>
  <c r="N8"/>
  <c r="F53" i="23"/>
  <c r="G53"/>
  <c r="N8" i="19"/>
  <c r="G62" i="23"/>
  <c r="O17" i="19"/>
  <c r="G9" i="21" s="1"/>
  <c r="N17" i="19"/>
  <c r="O22"/>
  <c r="G14" i="21" s="1"/>
  <c r="N22" i="19"/>
  <c r="G67" i="23"/>
  <c r="G69"/>
  <c r="N24" i="19"/>
  <c r="O24"/>
  <c r="G16" i="21" s="1"/>
  <c r="S17" i="19"/>
  <c r="O23"/>
  <c r="G15" i="21" s="1"/>
  <c r="G68" i="23"/>
  <c r="N23" i="19"/>
  <c r="Q29"/>
  <c r="Q41" s="1"/>
  <c r="N13" i="18"/>
  <c r="O13"/>
  <c r="F5" i="21" s="1"/>
  <c r="E58" i="23"/>
  <c r="O28" i="18"/>
  <c r="F20" i="21" s="1"/>
  <c r="O32" i="18"/>
  <c r="F24" i="21" s="1"/>
  <c r="E73" i="23"/>
  <c r="Q28" i="18"/>
  <c r="Q40" s="1"/>
  <c r="N28"/>
  <c r="N21"/>
  <c r="O21"/>
  <c r="F13" i="21" s="1"/>
  <c r="E66" i="23"/>
  <c r="E62"/>
  <c r="N17" i="18"/>
  <c r="O17"/>
  <c r="F9" i="21" s="1"/>
  <c r="N20" i="18"/>
  <c r="O20"/>
  <c r="F12" i="21" s="1"/>
  <c r="E65" i="23"/>
  <c r="E71"/>
  <c r="O26" i="18"/>
  <c r="F18" i="21" s="1"/>
  <c r="Q26" i="18"/>
  <c r="N26"/>
  <c r="F65" i="23"/>
  <c r="N20" i="20"/>
  <c r="O20"/>
  <c r="H12" i="21" s="1"/>
  <c r="O22" i="20"/>
  <c r="H14" i="21" s="1"/>
  <c r="N22" i="20"/>
  <c r="F67" i="23"/>
  <c r="F60"/>
  <c r="S15" i="20"/>
  <c r="O15"/>
  <c r="H7" i="21" s="1"/>
  <c r="N15" i="20"/>
  <c r="N16"/>
  <c r="O16"/>
  <c r="H8" i="21" s="1"/>
  <c r="F61" i="23"/>
  <c r="F56"/>
  <c r="N11" i="20"/>
  <c r="S14"/>
  <c r="O11"/>
  <c r="H3" i="21" s="1"/>
  <c r="F63" i="23"/>
  <c r="N18" i="20"/>
  <c r="O18"/>
  <c r="H10" i="21" s="1"/>
  <c r="O21" i="19"/>
  <c r="G13" i="21" s="1"/>
  <c r="G66" i="23"/>
  <c r="N21" i="19"/>
  <c r="N9"/>
  <c r="G54" i="23"/>
  <c r="G59"/>
  <c r="N14" i="19"/>
  <c r="O14"/>
  <c r="G6" i="21" s="1"/>
  <c r="Q26" i="19"/>
  <c r="G3" i="23"/>
  <c r="G52" s="1"/>
  <c r="S13" i="19"/>
  <c r="N12"/>
  <c r="G57" i="23"/>
  <c r="O12" i="19"/>
  <c r="G4" i="21" s="1"/>
  <c r="S14" i="18"/>
  <c r="N11"/>
  <c r="E56" i="23"/>
  <c r="O11" i="18"/>
  <c r="F3" i="21" s="1"/>
  <c r="E3" i="23"/>
  <c r="E52" s="1"/>
  <c r="S13" i="18"/>
  <c r="N8"/>
  <c r="E53" i="23"/>
  <c r="O16" i="18"/>
  <c r="F8" i="21" s="1"/>
  <c r="E61" i="23"/>
  <c r="N16" i="18"/>
  <c r="S17"/>
  <c r="O23"/>
  <c r="F15" i="21" s="1"/>
  <c r="E68" i="23"/>
  <c r="N23" i="18"/>
  <c r="O18"/>
  <c r="F10" i="21" s="1"/>
  <c r="E63" i="23"/>
  <c r="N18" i="18"/>
  <c r="F69" i="23"/>
  <c r="N24" i="20"/>
  <c r="O24"/>
  <c r="H16" i="21" s="1"/>
  <c r="O29" i="20"/>
  <c r="H21" i="21" s="1"/>
  <c r="O33" i="20"/>
  <c r="H25" i="21" s="1"/>
  <c r="F74" i="23"/>
  <c r="Q29" i="20"/>
  <c r="Q41" s="1"/>
  <c r="N29"/>
  <c r="F71" i="23"/>
  <c r="N26" i="20"/>
  <c r="O26"/>
  <c r="H18" i="21" s="1"/>
  <c r="Q26" i="20"/>
  <c r="F54" i="23"/>
  <c r="N9" i="20"/>
  <c r="O14"/>
  <c r="H6" i="21" s="1"/>
  <c r="N14" i="20"/>
  <c r="F59" i="23"/>
  <c r="N31" i="20"/>
  <c r="O30"/>
  <c r="H22" i="21" s="1"/>
  <c r="Q30" i="20"/>
  <c r="Q42" s="1"/>
  <c r="N30"/>
  <c r="F75" i="23"/>
  <c r="O34" i="20"/>
  <c r="H26" i="21" s="1"/>
  <c r="N16" i="19"/>
  <c r="O16"/>
  <c r="G8" i="21" s="1"/>
  <c r="G61" i="23"/>
  <c r="G17" i="21"/>
  <c r="Q30" i="19"/>
  <c r="Q42" s="1"/>
  <c r="G22" i="21"/>
  <c r="G63" i="23"/>
  <c r="O18" i="19"/>
  <c r="G10" i="21" s="1"/>
  <c r="N18" i="19"/>
  <c r="N19"/>
  <c r="G64" i="23"/>
  <c r="S16" i="19"/>
  <c r="O19"/>
  <c r="G11" i="21" s="1"/>
  <c r="S18" i="19"/>
  <c r="G23" i="21"/>
  <c r="Q27" i="19"/>
  <c r="Q39" s="1"/>
  <c r="E67" i="23"/>
  <c r="N22" i="18"/>
  <c r="O22"/>
  <c r="F14" i="21" s="1"/>
  <c r="E59" i="23"/>
  <c r="O14" i="18"/>
  <c r="F6" i="21" s="1"/>
  <c r="N14" i="18"/>
  <c r="N27"/>
  <c r="O31"/>
  <c r="F23" i="21" s="1"/>
  <c r="S18" i="18"/>
  <c r="O27"/>
  <c r="F19" i="21" s="1"/>
  <c r="Q27" i="18"/>
  <c r="Q39" s="1"/>
  <c r="E72" i="23"/>
  <c r="O34" i="18"/>
  <c r="F26" i="21" s="1"/>
  <c r="O30" i="18"/>
  <c r="F22" i="21" s="1"/>
  <c r="E75" i="23"/>
  <c r="N31" i="18"/>
  <c r="Q30"/>
  <c r="Q42" s="1"/>
  <c r="N30"/>
  <c r="O12"/>
  <c r="F4" i="21" s="1"/>
  <c r="E57" i="23"/>
  <c r="N12" i="18"/>
  <c r="E60" i="23"/>
  <c r="N15" i="18"/>
  <c r="O15"/>
  <c r="F7" i="21" s="1"/>
  <c r="S15" i="18"/>
  <c r="Q49" i="20" l="1"/>
  <c r="M49" s="1"/>
  <c r="N53" i="17"/>
  <c r="O53"/>
  <c r="E45" i="21" s="1"/>
  <c r="O52" i="6"/>
  <c r="D44" i="21" s="1"/>
  <c r="N52" i="6"/>
  <c r="O54"/>
  <c r="D46" i="21" s="1"/>
  <c r="Q50" i="19"/>
  <c r="M50" s="1"/>
  <c r="S24" i="6"/>
  <c r="T24" s="1"/>
  <c r="O51"/>
  <c r="D43" i="21" s="1"/>
  <c r="O53" i="6"/>
  <c r="D45" i="21" s="1"/>
  <c r="N53" i="6"/>
  <c r="N49" i="17"/>
  <c r="N54"/>
  <c r="O52"/>
  <c r="E44" i="21" s="1"/>
  <c r="O48" i="17"/>
  <c r="E40" i="21" s="1"/>
  <c r="B64" i="23"/>
  <c r="O47" i="17"/>
  <c r="E39" i="21" s="1"/>
  <c r="T16" i="19"/>
  <c r="N48" i="17"/>
  <c r="N47"/>
  <c r="S23"/>
  <c r="T23" s="1"/>
  <c r="Q46" i="19"/>
  <c r="M46" s="1"/>
  <c r="Q46" i="20"/>
  <c r="M46" s="1"/>
  <c r="Q46" i="18"/>
  <c r="M46" s="1"/>
  <c r="T15"/>
  <c r="Q45" i="20"/>
  <c r="M45" s="1"/>
  <c r="Q45" i="19"/>
  <c r="M45" s="1"/>
  <c r="T14" i="20"/>
  <c r="T15" i="19"/>
  <c r="Q44"/>
  <c r="M44" s="1"/>
  <c r="Q43"/>
  <c r="M43" s="1"/>
  <c r="B63" i="23"/>
  <c r="B62"/>
  <c r="B53"/>
  <c r="B55"/>
  <c r="B58"/>
  <c r="B60"/>
  <c r="B52"/>
  <c r="B68"/>
  <c r="B57"/>
  <c r="B61"/>
  <c r="M42" i="19"/>
  <c r="Q43" i="18"/>
  <c r="M43" s="1"/>
  <c r="M39"/>
  <c r="E35" i="23" s="1"/>
  <c r="T19" i="19"/>
  <c r="T18"/>
  <c r="M41" i="20"/>
  <c r="M40" i="18"/>
  <c r="Q44"/>
  <c r="M44" s="1"/>
  <c r="Q44" i="20"/>
  <c r="M44" s="1"/>
  <c r="M40"/>
  <c r="T15"/>
  <c r="T16" i="18"/>
  <c r="T17"/>
  <c r="B54" i="23"/>
  <c r="T16" i="20"/>
  <c r="B70" i="23"/>
  <c r="T14" i="18"/>
  <c r="B59" i="23"/>
  <c r="B66"/>
  <c r="B74"/>
  <c r="B69"/>
  <c r="B73"/>
  <c r="B65"/>
  <c r="T14" i="19"/>
  <c r="M42" i="18"/>
  <c r="T19"/>
  <c r="T18"/>
  <c r="M42" i="20"/>
  <c r="Q45" i="18"/>
  <c r="M45" s="1"/>
  <c r="M41"/>
  <c r="M39" i="20"/>
  <c r="F35" i="23" s="1"/>
  <c r="Q43" i="20"/>
  <c r="M43" s="1"/>
  <c r="T18"/>
  <c r="T19"/>
  <c r="B72" i="23"/>
  <c r="B75"/>
  <c r="B71"/>
  <c r="T17" i="19"/>
  <c r="B67" i="23"/>
  <c r="T17" i="20"/>
  <c r="B56" i="23"/>
  <c r="M40" i="19"/>
  <c r="M41"/>
  <c r="M39"/>
  <c r="O50" l="1"/>
  <c r="G42" i="21" s="1"/>
  <c r="Q54" i="19"/>
  <c r="M54" s="1"/>
  <c r="Q53" i="20"/>
  <c r="M53" s="1"/>
  <c r="O49"/>
  <c r="H41" i="21" s="1"/>
  <c r="T24" i="17"/>
  <c r="Q51" i="19"/>
  <c r="M51" s="1"/>
  <c r="Q53" i="18"/>
  <c r="M53" s="1"/>
  <c r="Q50" i="20"/>
  <c r="M50" s="1"/>
  <c r="Q50" i="18"/>
  <c r="M50" s="1"/>
  <c r="O50" s="1"/>
  <c r="F42" i="21" s="1"/>
  <c r="Q52" i="19"/>
  <c r="M52" s="1"/>
  <c r="Q49"/>
  <c r="M49" s="1"/>
  <c r="N50" s="1"/>
  <c r="Q49" i="18"/>
  <c r="M49" s="1"/>
  <c r="N39" i="19"/>
  <c r="O39"/>
  <c r="G31" i="21" s="1"/>
  <c r="G87" i="23"/>
  <c r="N42" i="19"/>
  <c r="O42"/>
  <c r="G34" i="21" s="1"/>
  <c r="N43" i="19"/>
  <c r="O43"/>
  <c r="G35" i="21" s="1"/>
  <c r="N45" i="19"/>
  <c r="O45"/>
  <c r="G37" i="21" s="1"/>
  <c r="N44" i="19"/>
  <c r="O44"/>
  <c r="G36" i="21" s="1"/>
  <c r="N46" i="19"/>
  <c r="O46"/>
  <c r="G38" i="21" s="1"/>
  <c r="N40" i="19"/>
  <c r="O40"/>
  <c r="G32" i="21" s="1"/>
  <c r="G86" i="23"/>
  <c r="N41" i="19"/>
  <c r="O41"/>
  <c r="G33" i="21" s="1"/>
  <c r="Q47" i="20"/>
  <c r="M47" s="1"/>
  <c r="Q48"/>
  <c r="Q52" s="1"/>
  <c r="M52" s="1"/>
  <c r="Q48" i="18"/>
  <c r="Q52" s="1"/>
  <c r="M52" s="1"/>
  <c r="E88" i="23"/>
  <c r="G88"/>
  <c r="G35"/>
  <c r="G84" s="1"/>
  <c r="F88"/>
  <c r="Q47" i="19"/>
  <c r="Q47" i="18"/>
  <c r="Q51" s="1"/>
  <c r="M51" s="1"/>
  <c r="G85" i="23"/>
  <c r="O46" i="18"/>
  <c r="F38" i="21" s="1"/>
  <c r="E87" i="23"/>
  <c r="N46" i="20"/>
  <c r="O46"/>
  <c r="H38" i="21" s="1"/>
  <c r="Q48" i="19"/>
  <c r="M48" s="1"/>
  <c r="O45" i="20"/>
  <c r="H37" i="21" s="1"/>
  <c r="N45" i="20"/>
  <c r="S22" i="19"/>
  <c r="N46" i="18"/>
  <c r="F84" i="23"/>
  <c r="S21" i="20"/>
  <c r="T21" s="1"/>
  <c r="O39"/>
  <c r="H31" i="21" s="1"/>
  <c r="N39" i="20"/>
  <c r="N44"/>
  <c r="O44"/>
  <c r="H36" i="21" s="1"/>
  <c r="S22" i="20"/>
  <c r="O43"/>
  <c r="H35" i="21" s="1"/>
  <c r="N43" i="20"/>
  <c r="N40"/>
  <c r="F85" i="23"/>
  <c r="O40" i="20"/>
  <c r="H32" i="21" s="1"/>
  <c r="F86" i="23"/>
  <c r="O41" i="20"/>
  <c r="H33" i="21" s="1"/>
  <c r="N41" i="20"/>
  <c r="O45" i="18"/>
  <c r="F37" i="21" s="1"/>
  <c r="N45" i="18"/>
  <c r="O42"/>
  <c r="F34" i="21" s="1"/>
  <c r="N42" i="18"/>
  <c r="N40"/>
  <c r="O40"/>
  <c r="F32" i="21" s="1"/>
  <c r="E85" i="23"/>
  <c r="N41" i="18"/>
  <c r="O41"/>
  <c r="F33" i="21" s="1"/>
  <c r="E86" i="23"/>
  <c r="O42" i="20"/>
  <c r="H34" i="21" s="1"/>
  <c r="F87" i="23"/>
  <c r="N42" i="20"/>
  <c r="O44" i="18"/>
  <c r="F36" i="21" s="1"/>
  <c r="N44" i="18"/>
  <c r="S22"/>
  <c r="O43"/>
  <c r="F35" i="21" s="1"/>
  <c r="N43" i="18"/>
  <c r="E84" i="23"/>
  <c r="N39" i="18"/>
  <c r="O39"/>
  <c r="F31" i="21" s="1"/>
  <c r="S21" i="18"/>
  <c r="T21" s="1"/>
  <c r="S21" i="19"/>
  <c r="N51" i="18" l="1"/>
  <c r="N52"/>
  <c r="N53" i="20"/>
  <c r="O53"/>
  <c r="H45" i="21" s="1"/>
  <c r="Q54" i="18"/>
  <c r="M54" s="1"/>
  <c r="S24" s="1"/>
  <c r="O52" i="19"/>
  <c r="G44" i="21" s="1"/>
  <c r="N52" i="19"/>
  <c r="N49"/>
  <c r="O49"/>
  <c r="G41" i="21" s="1"/>
  <c r="O54" i="19"/>
  <c r="G46" i="21" s="1"/>
  <c r="N53" i="18"/>
  <c r="Q53" i="19"/>
  <c r="M53" s="1"/>
  <c r="N51"/>
  <c r="N50" i="20"/>
  <c r="O50"/>
  <c r="H42" i="21" s="1"/>
  <c r="Q54" i="20"/>
  <c r="M54" s="1"/>
  <c r="Q51"/>
  <c r="M51" s="1"/>
  <c r="N50" i="18"/>
  <c r="O53"/>
  <c r="F45" i="21" s="1"/>
  <c r="M47" i="19"/>
  <c r="N48" s="1"/>
  <c r="O49" i="18"/>
  <c r="F41" i="21" s="1"/>
  <c r="M48" i="18"/>
  <c r="O48" s="1"/>
  <c r="F40" i="21" s="1"/>
  <c r="O48" i="19"/>
  <c r="G40" i="21" s="1"/>
  <c r="M47" i="18"/>
  <c r="O51" s="1"/>
  <c r="F43" i="21" s="1"/>
  <c r="M48" i="20"/>
  <c r="N49" s="1"/>
  <c r="N47"/>
  <c r="O47"/>
  <c r="H39" i="21" s="1"/>
  <c r="T22" i="20"/>
  <c r="T22" i="18"/>
  <c r="T21" i="19"/>
  <c r="T22"/>
  <c r="S24" i="20" l="1"/>
  <c r="T24" s="1"/>
  <c r="N51"/>
  <c r="O51"/>
  <c r="H43" i="21" s="1"/>
  <c r="O51" i="19"/>
  <c r="G43" i="21" s="1"/>
  <c r="N52" i="20"/>
  <c r="N53" i="19"/>
  <c r="O53"/>
  <c r="G45" i="21" s="1"/>
  <c r="N54" i="18"/>
  <c r="O54"/>
  <c r="F46" i="21" s="1"/>
  <c r="S24" i="19"/>
  <c r="N54"/>
  <c r="N54" i="20"/>
  <c r="O54"/>
  <c r="H46" i="21" s="1"/>
  <c r="O52" i="20"/>
  <c r="H44" i="21" s="1"/>
  <c r="O52" i="18"/>
  <c r="F44" i="21" s="1"/>
  <c r="N47" i="19"/>
  <c r="O47"/>
  <c r="G39" i="21" s="1"/>
  <c r="N47" i="18"/>
  <c r="S23"/>
  <c r="T23" s="1"/>
  <c r="N49"/>
  <c r="S23" i="19"/>
  <c r="O48" i="20"/>
  <c r="N48"/>
  <c r="N48" i="18"/>
  <c r="O47"/>
  <c r="F39" i="21" s="1"/>
  <c r="S23" i="20"/>
  <c r="T23" s="1"/>
  <c r="T23" i="19"/>
  <c r="M40" i="17"/>
  <c r="M39"/>
  <c r="D35" i="23" s="1"/>
  <c r="M41" i="17"/>
  <c r="T24" i="18" l="1"/>
  <c r="T24" i="19"/>
  <c r="H40" i="21"/>
  <c r="H50" s="1"/>
  <c r="G104" i="23"/>
  <c r="F104"/>
  <c r="F102"/>
  <c r="F103"/>
  <c r="F101"/>
  <c r="H48" i="21"/>
  <c r="G48"/>
  <c r="G50"/>
  <c r="H49"/>
  <c r="H51"/>
  <c r="G101" i="23"/>
  <c r="G102"/>
  <c r="E104"/>
  <c r="F51" i="21"/>
  <c r="G51"/>
  <c r="E103" i="23"/>
  <c r="G49" i="21"/>
  <c r="G103" i="23"/>
  <c r="F50" i="21"/>
  <c r="F49"/>
  <c r="F48"/>
  <c r="E102" i="23"/>
  <c r="E101"/>
  <c r="D85"/>
  <c r="O44" i="17"/>
  <c r="E36" i="21" s="1"/>
  <c r="D84" i="23"/>
  <c r="O43" i="17"/>
  <c r="E35" i="21" s="1"/>
  <c r="D86" i="23"/>
  <c r="O45" i="17"/>
  <c r="E37" i="21" s="1"/>
  <c r="N41" i="17"/>
  <c r="O41"/>
  <c r="E33" i="21" s="1"/>
  <c r="N42" i="17"/>
  <c r="N40"/>
  <c r="O40"/>
  <c r="E32" i="21" s="1"/>
  <c r="N39" i="17"/>
  <c r="O39"/>
  <c r="E31" i="21" s="1"/>
  <c r="S21" i="17"/>
  <c r="T21" l="1"/>
  <c r="T22"/>
  <c r="E49" i="21"/>
  <c r="D101" i="23"/>
  <c r="D102"/>
  <c r="D103"/>
  <c r="D104"/>
  <c r="E50" i="21"/>
  <c r="E48"/>
  <c r="E51"/>
  <c r="Q60" i="12" l="1"/>
  <c r="Q58" l="1"/>
  <c r="C86" i="23" l="1"/>
  <c r="B86" s="1"/>
  <c r="C87"/>
  <c r="B87" s="1"/>
  <c r="C85"/>
  <c r="B85" s="1"/>
  <c r="S21" i="6"/>
  <c r="T21" s="1"/>
  <c r="C84" i="23"/>
  <c r="B84" s="1"/>
  <c r="D31" i="21"/>
  <c r="C88" i="23" l="1"/>
  <c r="B88" s="1"/>
  <c r="S22" i="6"/>
  <c r="T22" l="1"/>
  <c r="T23"/>
  <c r="D49" i="21"/>
  <c r="D48"/>
  <c r="B101" i="23"/>
  <c r="C102"/>
  <c r="B103"/>
  <c r="C101"/>
  <c r="B102"/>
  <c r="B104"/>
  <c r="C104"/>
  <c r="D51" i="21"/>
  <c r="C103" i="23"/>
  <c r="D50" i="21"/>
  <c r="S28" i="12" l="1"/>
  <c r="R28"/>
  <c r="R87" s="1"/>
  <c r="S87" l="1"/>
  <c r="BV28" i="13"/>
  <c r="BX28"/>
  <c r="BQ28"/>
  <c r="BP28"/>
  <c r="BO28"/>
  <c r="BN28"/>
  <c r="T28" i="12"/>
  <c r="BY28" i="13"/>
  <c r="U47" i="12"/>
  <c r="V47" s="1"/>
  <c r="W47" s="1"/>
  <c r="X47" s="1"/>
  <c r="Y47" s="1"/>
  <c r="BW28" i="13"/>
  <c r="BN108" l="1"/>
  <c r="BN68"/>
  <c r="BP108"/>
  <c r="BP68"/>
  <c r="BR68"/>
  <c r="BR108"/>
  <c r="T87" i="12"/>
  <c r="BU68" i="13"/>
  <c r="BU108"/>
  <c r="BV68"/>
  <c r="BV108"/>
  <c r="BO68"/>
  <c r="BO108"/>
  <c r="BT68"/>
  <c r="BT108"/>
  <c r="BS68"/>
  <c r="BS108"/>
  <c r="BQ68"/>
  <c r="BQ108"/>
  <c r="BQ27"/>
  <c r="BQ26" s="1"/>
  <c r="BO27"/>
  <c r="BO107" s="1"/>
  <c r="BN27"/>
  <c r="BN67" s="1"/>
  <c r="BP27"/>
  <c r="BP26" s="1"/>
  <c r="BP39" s="1"/>
  <c r="R27" i="12"/>
  <c r="BQ107" i="13" l="1"/>
  <c r="BQ67"/>
  <c r="BP67"/>
  <c r="BO26"/>
  <c r="BO106" s="1"/>
  <c r="BP107"/>
  <c r="BP41"/>
  <c r="BP119"/>
  <c r="BX27"/>
  <c r="BV27"/>
  <c r="BW27"/>
  <c r="U46" i="12"/>
  <c r="V46" s="1"/>
  <c r="W46" s="1"/>
  <c r="X46" s="1"/>
  <c r="Y46" s="1"/>
  <c r="T27"/>
  <c r="BY27" i="13"/>
  <c r="BQ106"/>
  <c r="BQ39"/>
  <c r="BQ66"/>
  <c r="BN107"/>
  <c r="R26" i="12"/>
  <c r="R86"/>
  <c r="BO67" i="13"/>
  <c r="BP106"/>
  <c r="S27" i="12"/>
  <c r="BN26" i="13"/>
  <c r="BO39" l="1"/>
  <c r="BP79" s="1"/>
  <c r="BO66"/>
  <c r="BP66"/>
  <c r="R85" i="12"/>
  <c r="R39"/>
  <c r="R45"/>
  <c r="T45" s="1"/>
  <c r="U45" s="1"/>
  <c r="V45" s="1"/>
  <c r="W45" s="1"/>
  <c r="X45" s="1"/>
  <c r="Y45" s="1"/>
  <c r="BS107" i="13"/>
  <c r="BS67"/>
  <c r="BS26"/>
  <c r="BW106" s="1"/>
  <c r="BP121"/>
  <c r="BU26"/>
  <c r="BY106" s="1"/>
  <c r="BU107"/>
  <c r="BU67"/>
  <c r="BR26"/>
  <c r="BR107"/>
  <c r="BR67"/>
  <c r="BN39"/>
  <c r="BO79" s="1"/>
  <c r="BN66"/>
  <c r="BN106"/>
  <c r="BQ79"/>
  <c r="BQ119"/>
  <c r="BQ41"/>
  <c r="T86" i="12"/>
  <c r="T26"/>
  <c r="BV107" i="13"/>
  <c r="BV26"/>
  <c r="BV67"/>
  <c r="BT26"/>
  <c r="BX106" s="1"/>
  <c r="BT107"/>
  <c r="BT67"/>
  <c r="S86" i="12"/>
  <c r="S26"/>
  <c r="BO41" i="13"/>
  <c r="BP81" s="1"/>
  <c r="BY26"/>
  <c r="BW26"/>
  <c r="BX26"/>
  <c r="BO119" l="1"/>
  <c r="BY39"/>
  <c r="BU106"/>
  <c r="BU39"/>
  <c r="BY119" s="1"/>
  <c r="BU66"/>
  <c r="BT66"/>
  <c r="BT106"/>
  <c r="BT39"/>
  <c r="BX119" s="1"/>
  <c r="BX39"/>
  <c r="S39" i="12"/>
  <c r="S85"/>
  <c r="S45"/>
  <c r="BQ81" i="13"/>
  <c r="BQ121"/>
  <c r="BR106"/>
  <c r="BR39"/>
  <c r="BR66"/>
  <c r="BW39"/>
  <c r="BV39"/>
  <c r="BV106"/>
  <c r="BV66"/>
  <c r="R58" i="12"/>
  <c r="R41"/>
  <c r="R179" s="1"/>
  <c r="R98"/>
  <c r="BS66" i="13"/>
  <c r="BS106"/>
  <c r="BS39"/>
  <c r="BW119" s="1"/>
  <c r="BO121"/>
  <c r="T39" i="12"/>
  <c r="T85"/>
  <c r="BN41" i="13"/>
  <c r="BO81" s="1"/>
  <c r="BN119"/>
  <c r="BN79"/>
  <c r="T98" i="12" l="1"/>
  <c r="T41"/>
  <c r="T58"/>
  <c r="U58" s="1"/>
  <c r="V58" s="1"/>
  <c r="W58" s="1"/>
  <c r="X58" s="1"/>
  <c r="Y58" s="1"/>
  <c r="R177"/>
  <c r="R168"/>
  <c r="R173"/>
  <c r="R174"/>
  <c r="R178"/>
  <c r="R180"/>
  <c r="R181"/>
  <c r="R169"/>
  <c r="R175"/>
  <c r="R176"/>
  <c r="R171"/>
  <c r="R170"/>
  <c r="R100"/>
  <c r="R60"/>
  <c r="R172"/>
  <c r="R167"/>
  <c r="R166"/>
  <c r="BV41" i="13"/>
  <c r="BV79"/>
  <c r="BV119"/>
  <c r="BT119"/>
  <c r="BT41"/>
  <c r="BX121" s="1"/>
  <c r="BT79"/>
  <c r="BU119"/>
  <c r="BU41"/>
  <c r="BY121" s="1"/>
  <c r="BU79"/>
  <c r="BS41"/>
  <c r="BW121" s="1"/>
  <c r="BS79"/>
  <c r="BS119"/>
  <c r="BW41"/>
  <c r="S98" i="12"/>
  <c r="S58"/>
  <c r="S41"/>
  <c r="S179" s="1"/>
  <c r="BX41" i="13"/>
  <c r="BY41"/>
  <c r="BN121"/>
  <c r="BN81"/>
  <c r="BR79"/>
  <c r="BR119"/>
  <c r="BR41"/>
  <c r="BT121" l="1"/>
  <c r="BT81"/>
  <c r="BV121"/>
  <c r="BV81"/>
  <c r="T178" i="12"/>
  <c r="T169"/>
  <c r="T168"/>
  <c r="T171"/>
  <c r="T172"/>
  <c r="T176"/>
  <c r="T170"/>
  <c r="T173"/>
  <c r="T180"/>
  <c r="T181"/>
  <c r="T100"/>
  <c r="T174"/>
  <c r="T177"/>
  <c r="T60"/>
  <c r="U60" s="1"/>
  <c r="V60" s="1"/>
  <c r="W60" s="1"/>
  <c r="X60" s="1"/>
  <c r="Y60" s="1"/>
  <c r="T175"/>
  <c r="T167"/>
  <c r="T166"/>
  <c r="BR121" i="13"/>
  <c r="BR81"/>
  <c r="BU81"/>
  <c r="BU121"/>
  <c r="BS81"/>
  <c r="BS121"/>
  <c r="S169" i="12"/>
  <c r="S175"/>
  <c r="S172"/>
  <c r="S171"/>
  <c r="S173"/>
  <c r="S176"/>
  <c r="S180"/>
  <c r="S178"/>
  <c r="S174"/>
  <c r="S177"/>
  <c r="S170"/>
  <c r="S60"/>
  <c r="S181"/>
  <c r="S100"/>
  <c r="S168"/>
  <c r="S167"/>
  <c r="S166"/>
  <c r="T179"/>
</calcChain>
</file>

<file path=xl/sharedStrings.xml><?xml version="1.0" encoding="utf-8"?>
<sst xmlns="http://schemas.openxmlformats.org/spreadsheetml/2006/main" count="711" uniqueCount="216">
  <si>
    <t>Primary Industries</t>
  </si>
  <si>
    <t>Agriculture, forestry and fishing</t>
  </si>
  <si>
    <t>Mining and quarrying</t>
  </si>
  <si>
    <t>Secondary Industries</t>
  </si>
  <si>
    <t>Manufacturing</t>
  </si>
  <si>
    <t>Electricity, gas and water</t>
  </si>
  <si>
    <t>Construction</t>
  </si>
  <si>
    <t>Tertiary industries</t>
  </si>
  <si>
    <t>Wholesale &amp; retail trade; hotels &amp; restaurants</t>
  </si>
  <si>
    <t>Transport , storage and communication</t>
  </si>
  <si>
    <t>Finance, real estate and business services</t>
  </si>
  <si>
    <t>Personal services</t>
  </si>
  <si>
    <t>General government services</t>
  </si>
  <si>
    <t>All industries at basic prices</t>
  </si>
  <si>
    <t>Taxes less subsidies on products</t>
  </si>
  <si>
    <t>2000</t>
  </si>
  <si>
    <t>2001</t>
  </si>
  <si>
    <t>2002</t>
  </si>
  <si>
    <t>Average Year on Year Growth Rate</t>
  </si>
  <si>
    <t>Average Yearly Contributions</t>
  </si>
  <si>
    <t>Year-on-Year Growth Rates per Sector</t>
  </si>
  <si>
    <t>2007g4</t>
  </si>
  <si>
    <t>Average</t>
  </si>
  <si>
    <t>National Industry</t>
  </si>
  <si>
    <t>Provincial Industry</t>
  </si>
  <si>
    <t>Structure Relationship</t>
  </si>
  <si>
    <t>National - Provincial Structure</t>
  </si>
  <si>
    <t>PA Change</t>
  </si>
  <si>
    <t xml:space="preserve">Quarterly Change </t>
  </si>
  <si>
    <t>2007g1</t>
  </si>
  <si>
    <t>2007g2</t>
  </si>
  <si>
    <t>2007g3</t>
  </si>
  <si>
    <t>2006g1</t>
  </si>
  <si>
    <t>2006g4</t>
  </si>
  <si>
    <t>2006g2</t>
  </si>
  <si>
    <t>2006g3</t>
  </si>
  <si>
    <t>2005g4</t>
  </si>
  <si>
    <t>2005g1</t>
  </si>
  <si>
    <t>2005g2</t>
  </si>
  <si>
    <t>2005g3</t>
  </si>
  <si>
    <t>2004g1</t>
  </si>
  <si>
    <t>2004g4</t>
  </si>
  <si>
    <t>2004g2</t>
  </si>
  <si>
    <t>2004g3</t>
  </si>
  <si>
    <t>2003g4</t>
  </si>
  <si>
    <t>2003g1</t>
  </si>
  <si>
    <t>2003g2</t>
  </si>
  <si>
    <t>2003g3</t>
  </si>
  <si>
    <t>2002g4</t>
  </si>
  <si>
    <t>2002g1</t>
  </si>
  <si>
    <t>2002g2</t>
  </si>
  <si>
    <t>2002g3</t>
  </si>
  <si>
    <t>2001g4</t>
  </si>
  <si>
    <t>2001g1</t>
  </si>
  <si>
    <t>2001g2</t>
  </si>
  <si>
    <t>2001g3</t>
  </si>
  <si>
    <t xml:space="preserve">Annual Change </t>
  </si>
  <si>
    <t xml:space="preserve"> Yearly Provincial Contribution Rates per Sector</t>
  </si>
  <si>
    <t>KZN Fuel Consumption</t>
  </si>
  <si>
    <t>SA Fuel Consumption</t>
  </si>
  <si>
    <t>SA GDP</t>
  </si>
  <si>
    <t>KZN GDP Ratio</t>
  </si>
  <si>
    <t>KZN Fuel Ratio</t>
  </si>
  <si>
    <t>SA Usage</t>
  </si>
  <si>
    <t>KZN Usage</t>
  </si>
  <si>
    <t>Durban Fuel Usage</t>
  </si>
  <si>
    <t>Durban Quarterly Rate</t>
  </si>
  <si>
    <t>Durban Annual Rate</t>
  </si>
  <si>
    <t>2009q1</t>
  </si>
  <si>
    <t>2009q2</t>
  </si>
  <si>
    <t>2009q3</t>
  </si>
  <si>
    <t>2008q1</t>
  </si>
  <si>
    <t>2008q2</t>
  </si>
  <si>
    <t>2008q3</t>
  </si>
  <si>
    <t>2008q4</t>
  </si>
  <si>
    <t>PMB Quarterly Rate</t>
  </si>
  <si>
    <t>PMB Annual Rate</t>
  </si>
  <si>
    <t>PMB Fuel Usage</t>
  </si>
  <si>
    <t>RBay Quarterly Rate</t>
  </si>
  <si>
    <t>RBay Annual Rate</t>
  </si>
  <si>
    <t>RBay Fuel Usage</t>
  </si>
  <si>
    <t>Port Shepstone Annual Rate</t>
  </si>
  <si>
    <t>PS Fuel Usage</t>
  </si>
  <si>
    <t>Port Shepstone Quarterly Rate</t>
  </si>
  <si>
    <t>Newcastle Quarterly Rate</t>
  </si>
  <si>
    <t>Newcastle Annual Rate</t>
  </si>
  <si>
    <t>SA</t>
  </si>
  <si>
    <t>KZN</t>
  </si>
  <si>
    <t>Durban</t>
  </si>
  <si>
    <t>Pietermaritzburg</t>
  </si>
  <si>
    <t>Richards Bay</t>
  </si>
  <si>
    <t>Port Shepstone</t>
  </si>
  <si>
    <t>Newcastle</t>
  </si>
  <si>
    <t>Comparitive Growth Rates</t>
  </si>
  <si>
    <t>Yearly Provincial Contribution Rates per Sector</t>
  </si>
  <si>
    <t>Model Assumptions</t>
  </si>
  <si>
    <t>Stable relationship between GDP and Fuel Consumption</t>
  </si>
  <si>
    <t>Stable structural relationship between SA and KZN economy</t>
  </si>
  <si>
    <t>Fuel Consumption per R1 GDP are location insensitive</t>
  </si>
  <si>
    <t>SA KZN GDP Ratio</t>
  </si>
  <si>
    <t>SA KZN Fuel Ratio</t>
  </si>
  <si>
    <t>Comparitive Contribution Rates</t>
  </si>
  <si>
    <t>Urban</t>
  </si>
  <si>
    <t>1995</t>
  </si>
  <si>
    <t>1996</t>
  </si>
  <si>
    <t>1997</t>
  </si>
  <si>
    <t>1998</t>
  </si>
  <si>
    <t>1999</t>
  </si>
  <si>
    <t>1996q1</t>
  </si>
  <si>
    <t>1995q1</t>
  </si>
  <si>
    <t>1995q2</t>
  </si>
  <si>
    <t>1995q3</t>
  </si>
  <si>
    <t>1995q4</t>
  </si>
  <si>
    <t>1996q2</t>
  </si>
  <si>
    <t>1996q3</t>
  </si>
  <si>
    <t>1996q4</t>
  </si>
  <si>
    <t>1997q1</t>
  </si>
  <si>
    <t>1997q2</t>
  </si>
  <si>
    <t>1997q3</t>
  </si>
  <si>
    <t>1997q4</t>
  </si>
  <si>
    <t>1998q1</t>
  </si>
  <si>
    <t>1998q2</t>
  </si>
  <si>
    <t>1998q3</t>
  </si>
  <si>
    <t>1998q4</t>
  </si>
  <si>
    <t>1999q1</t>
  </si>
  <si>
    <t>1999q2</t>
  </si>
  <si>
    <t>1999q3</t>
  </si>
  <si>
    <t>1999q4</t>
  </si>
  <si>
    <t>2001q1</t>
  </si>
  <si>
    <t>2001q2</t>
  </si>
  <si>
    <t>2001q3</t>
  </si>
  <si>
    <t>2001q4</t>
  </si>
  <si>
    <t>2002q1</t>
  </si>
  <si>
    <t>2002q2</t>
  </si>
  <si>
    <t>2002q3</t>
  </si>
  <si>
    <t>2002q4</t>
  </si>
  <si>
    <t>2003q1</t>
  </si>
  <si>
    <t>2003q2</t>
  </si>
  <si>
    <t>2003q3</t>
  </si>
  <si>
    <t>2003q4</t>
  </si>
  <si>
    <t>2004q1</t>
  </si>
  <si>
    <t>2004q2</t>
  </si>
  <si>
    <t>2004q3</t>
  </si>
  <si>
    <t>2004q4</t>
  </si>
  <si>
    <t>2005q1</t>
  </si>
  <si>
    <t>2005q2</t>
  </si>
  <si>
    <t>2005q3</t>
  </si>
  <si>
    <t>2005q4</t>
  </si>
  <si>
    <t>2006q1</t>
  </si>
  <si>
    <t>2006q2</t>
  </si>
  <si>
    <t>2006q3</t>
  </si>
  <si>
    <t>2006q4</t>
  </si>
  <si>
    <t>2007q1</t>
  </si>
  <si>
    <t>2007q2</t>
  </si>
  <si>
    <t>2007q3</t>
  </si>
  <si>
    <t>2007q4</t>
  </si>
  <si>
    <t>2000q1</t>
  </si>
  <si>
    <t>2000q2</t>
  </si>
  <si>
    <t>2000q3</t>
  </si>
  <si>
    <t>2000q4</t>
  </si>
  <si>
    <t>\</t>
  </si>
  <si>
    <t>2009q4</t>
  </si>
  <si>
    <t>Yearly Growth Rate %</t>
  </si>
  <si>
    <t>2010q1</t>
  </si>
  <si>
    <t>2010q2</t>
  </si>
  <si>
    <t>2010q3</t>
  </si>
  <si>
    <t>2010q4</t>
  </si>
  <si>
    <t>St Dev</t>
  </si>
  <si>
    <t>Range</t>
  </si>
  <si>
    <t>Median</t>
  </si>
  <si>
    <t>2011q1</t>
  </si>
  <si>
    <t>2011q2</t>
  </si>
  <si>
    <t>Structure</t>
  </si>
  <si>
    <t>2011q3</t>
  </si>
  <si>
    <t>2011q4</t>
  </si>
  <si>
    <t>2012q1</t>
  </si>
  <si>
    <t>2012q2</t>
  </si>
  <si>
    <t>2012q3</t>
  </si>
  <si>
    <t xml:space="preserve"> Rand million </t>
  </si>
  <si>
    <t>Annual Gross Operating Surplus</t>
  </si>
  <si>
    <t xml:space="preserve">Rand million </t>
  </si>
  <si>
    <t xml:space="preserve"> Annualised Quarterly Rates per Sector</t>
  </si>
  <si>
    <t>SA Quarterly GOS</t>
  </si>
  <si>
    <t>KZN Quarterly GOS</t>
  </si>
  <si>
    <t>Hibiscus Coast Municipal Area GOS</t>
  </si>
  <si>
    <t>Port Shepstone Quarterly GOS</t>
  </si>
  <si>
    <t>Annualised Quarterly Rates per Sector</t>
  </si>
  <si>
    <t>Yearly Provincial Sector as a % of National Sector GOS</t>
  </si>
  <si>
    <t>2012q4</t>
  </si>
  <si>
    <t>Annual COMP and COMP-R</t>
  </si>
  <si>
    <t>Quarterly COMP and COMP-R</t>
  </si>
  <si>
    <t>Yearly Provincial Sector as a % of National Sector COMP</t>
  </si>
  <si>
    <t>Ethekwini Municipal Area COMP</t>
  </si>
  <si>
    <t>Msunduzi Municipal Area COMP</t>
  </si>
  <si>
    <t>Mthlatuze Municipal Area COMP</t>
  </si>
  <si>
    <t>Hibiscus Coast Municipal COMP</t>
  </si>
  <si>
    <t>Newcastle Municipal COMP</t>
  </si>
  <si>
    <t>Annual Compensation of Employees</t>
  </si>
  <si>
    <t>SA – Annual Compensation of Employees</t>
  </si>
  <si>
    <t>KZN – Annual Compensation of Employees</t>
  </si>
  <si>
    <t>Quarterly Compensation of Employees</t>
  </si>
  <si>
    <t>SA Quarterly COMP</t>
  </si>
  <si>
    <t>KZN Quarterly COMP</t>
  </si>
  <si>
    <t>Durban Quarterly COMP</t>
  </si>
  <si>
    <t>Pietermaritzburg Quarterly COMP</t>
  </si>
  <si>
    <t>Richards Bay Quarterly COMP</t>
  </si>
  <si>
    <t>Newcastle Municipal Area COMP</t>
  </si>
  <si>
    <t>SA Quarterly GDP COMP</t>
  </si>
  <si>
    <t>KZN Quarterly GDP COMP</t>
  </si>
  <si>
    <t>Newcastle Quarterly GDP COMP</t>
  </si>
  <si>
    <t>KZN - Annual Compensation of Employees</t>
  </si>
  <si>
    <t>SA - Annual Compensation of Employees</t>
  </si>
  <si>
    <t>2013q1</t>
  </si>
  <si>
    <t>2013q2</t>
  </si>
  <si>
    <t>2013q3</t>
  </si>
  <si>
    <t>2013q4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</si>
</sst>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164" formatCode="#,##0_]"/>
    <numFmt numFmtId="165" formatCode="&quot;R&quot;\ #,##0"/>
    <numFmt numFmtId="166" formatCode="&quot;R&quot;\ #,##0.00"/>
  </numFmts>
  <fonts count="29">
    <font>
      <sz val="10"/>
      <name val="Verdana"/>
    </font>
    <font>
      <sz val="10"/>
      <name val="Verdana"/>
      <family val="2"/>
    </font>
    <font>
      <sz val="10"/>
      <name val="Verdana"/>
      <family val="2"/>
    </font>
    <font>
      <b/>
      <sz val="9"/>
      <name val="Verdana"/>
      <family val="2"/>
    </font>
    <font>
      <sz val="10"/>
      <name val="Arial"/>
      <family val="2"/>
    </font>
    <font>
      <sz val="9"/>
      <name val="Verdana"/>
      <family val="2"/>
    </font>
    <font>
      <b/>
      <sz val="10"/>
      <name val="Verdana"/>
      <family val="2"/>
    </font>
    <font>
      <b/>
      <u/>
      <sz val="10"/>
      <name val="Verdana"/>
      <family val="2"/>
    </font>
    <font>
      <sz val="8"/>
      <name val="Verdana"/>
      <family val="2"/>
    </font>
    <font>
      <b/>
      <sz val="18"/>
      <name val="Arial"/>
      <family val="2"/>
    </font>
    <font>
      <b/>
      <sz val="18"/>
      <name val="Verdana"/>
      <family val="2"/>
    </font>
    <font>
      <sz val="9"/>
      <name val="Arial"/>
      <family val="2"/>
    </font>
    <font>
      <b/>
      <u/>
      <sz val="14"/>
      <name val="Verdana"/>
      <family val="2"/>
    </font>
    <font>
      <sz val="20"/>
      <name val="Verdana"/>
      <family val="2"/>
    </font>
    <font>
      <u/>
      <sz val="10"/>
      <name val="Verdana"/>
      <family val="2"/>
    </font>
    <font>
      <sz val="16"/>
      <name val="Verdana"/>
      <family val="2"/>
    </font>
    <font>
      <b/>
      <sz val="16"/>
      <name val="Verdana"/>
      <family val="2"/>
    </font>
    <font>
      <sz val="12"/>
      <name val="Verdana"/>
      <family val="2"/>
    </font>
    <font>
      <b/>
      <sz val="14"/>
      <name val="Verdana"/>
      <family val="2"/>
    </font>
    <font>
      <u/>
      <sz val="10"/>
      <color theme="10"/>
      <name val="Verdana"/>
      <family val="2"/>
    </font>
    <font>
      <sz val="10"/>
      <color theme="0"/>
      <name val="Verdana"/>
      <family val="2"/>
    </font>
    <font>
      <u/>
      <sz val="12"/>
      <color theme="1" tint="0.14999847407452621"/>
      <name val="Verdana"/>
      <family val="2"/>
    </font>
    <font>
      <b/>
      <sz val="12"/>
      <color theme="1" tint="0.14999847407452621"/>
      <name val="Verdana"/>
      <family val="2"/>
    </font>
    <font>
      <sz val="10"/>
      <color theme="1"/>
      <name val="Verdana"/>
      <family val="2"/>
    </font>
    <font>
      <sz val="10"/>
      <name val="Arial"/>
      <family val="2"/>
    </font>
    <font>
      <sz val="10"/>
      <color rgb="FFFF0000"/>
      <name val="Verdana"/>
      <family val="2"/>
    </font>
    <font>
      <sz val="10"/>
      <color theme="1" tint="4.9989318521683403E-2"/>
      <name val="Verdana"/>
      <family val="2"/>
    </font>
    <font>
      <sz val="12"/>
      <color theme="0"/>
      <name val="Verdana"/>
      <family val="2"/>
    </font>
    <font>
      <b/>
      <sz val="9"/>
      <color theme="1"/>
      <name val="Verdana"/>
      <family val="2"/>
    </font>
  </fonts>
  <fills count="22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6" tint="-0.249977111117893"/>
        <bgColor indexed="64"/>
      </patternFill>
    </fill>
  </fills>
  <borders count="38">
    <border>
      <left/>
      <right/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/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/>
      <bottom style="thin">
        <color auto="1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double">
        <color auto="1"/>
      </left>
      <right/>
      <top/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/>
      <diagonal/>
    </border>
    <border>
      <left style="double">
        <color indexed="64"/>
      </left>
      <right/>
      <top/>
      <bottom/>
      <diagonal/>
    </border>
  </borders>
  <cellStyleXfs count="8">
    <xf numFmtId="0" fontId="0" fillId="0" borderId="0"/>
    <xf numFmtId="0" fontId="19" fillId="0" borderId="0" applyNumberFormat="0" applyFill="0" applyBorder="0" applyAlignment="0" applyProtection="0">
      <alignment vertical="top"/>
      <protection locked="0"/>
    </xf>
    <xf numFmtId="0" fontId="4" fillId="0" borderId="0"/>
    <xf numFmtId="9" fontId="1" fillId="0" borderId="0" applyFont="0" applyFill="0" applyBorder="0" applyAlignment="0" applyProtection="0"/>
    <xf numFmtId="0" fontId="24" fillId="0" borderId="0"/>
    <xf numFmtId="43" fontId="4" fillId="0" borderId="0" applyFont="0" applyFill="0" applyBorder="0" applyAlignment="0" applyProtection="0"/>
    <xf numFmtId="0" fontId="1" fillId="0" borderId="0"/>
    <xf numFmtId="0" fontId="4" fillId="0" borderId="0"/>
  </cellStyleXfs>
  <cellXfs count="235">
    <xf numFmtId="0" fontId="0" fillId="0" borderId="0" xfId="0"/>
    <xf numFmtId="0" fontId="7" fillId="0" borderId="0" xfId="0" applyFont="1"/>
    <xf numFmtId="0" fontId="6" fillId="2" borderId="0" xfId="0" applyFont="1" applyFill="1"/>
    <xf numFmtId="0" fontId="2" fillId="2" borderId="0" xfId="0" applyFont="1" applyFill="1"/>
    <xf numFmtId="0" fontId="2" fillId="2" borderId="1" xfId="0" applyFont="1" applyFill="1" applyBorder="1"/>
    <xf numFmtId="0" fontId="6" fillId="2" borderId="0" xfId="0" applyFont="1" applyFill="1" applyAlignment="1">
      <alignment wrapText="1"/>
    </xf>
    <xf numFmtId="0" fontId="2" fillId="2" borderId="0" xfId="0" applyFont="1" applyFill="1" applyAlignment="1">
      <alignment wrapText="1"/>
    </xf>
    <xf numFmtId="0" fontId="0" fillId="0" borderId="0" xfId="0" applyAlignment="1">
      <alignment horizontal="center"/>
    </xf>
    <xf numFmtId="164" fontId="0" fillId="0" borderId="0" xfId="0" applyNumberFormat="1"/>
    <xf numFmtId="4" fontId="0" fillId="0" borderId="0" xfId="0" applyNumberFormat="1"/>
    <xf numFmtId="2" fontId="0" fillId="0" borderId="0" xfId="0" applyNumberFormat="1" applyAlignment="1">
      <alignment horizontal="center"/>
    </xf>
    <xf numFmtId="164" fontId="11" fillId="4" borderId="5" xfId="0" applyNumberFormat="1" applyFont="1" applyFill="1" applyBorder="1" applyAlignment="1">
      <alignment horizontal="center"/>
    </xf>
    <xf numFmtId="164" fontId="11" fillId="4" borderId="0" xfId="0" applyNumberFormat="1" applyFont="1" applyFill="1" applyBorder="1" applyAlignment="1">
      <alignment horizontal="center"/>
    </xf>
    <xf numFmtId="164" fontId="11" fillId="4" borderId="6" xfId="0" applyNumberFormat="1" applyFont="1" applyFill="1" applyBorder="1" applyAlignment="1">
      <alignment horizontal="center"/>
    </xf>
    <xf numFmtId="164" fontId="11" fillId="4" borderId="7" xfId="0" applyNumberFormat="1" applyFont="1" applyFill="1" applyBorder="1" applyAlignment="1">
      <alignment horizontal="center"/>
    </xf>
    <xf numFmtId="164" fontId="3" fillId="4" borderId="8" xfId="2" applyNumberFormat="1" applyFont="1" applyFill="1" applyBorder="1" applyAlignment="1">
      <alignment horizontal="center" vertical="center"/>
    </xf>
    <xf numFmtId="164" fontId="3" fillId="4" borderId="9" xfId="2" applyNumberFormat="1" applyFont="1" applyFill="1" applyBorder="1" applyAlignment="1">
      <alignment horizontal="center"/>
    </xf>
    <xf numFmtId="164" fontId="3" fillId="4" borderId="10" xfId="2" applyNumberFormat="1" applyFont="1" applyFill="1" applyBorder="1" applyAlignment="1">
      <alignment horizontal="center"/>
    </xf>
    <xf numFmtId="164" fontId="3" fillId="4" borderId="11" xfId="2" applyNumberFormat="1" applyFont="1" applyFill="1" applyBorder="1" applyAlignment="1">
      <alignment horizontal="center" vertical="center"/>
    </xf>
    <xf numFmtId="164" fontId="3" fillId="4" borderId="12" xfId="2" applyNumberFormat="1" applyFont="1" applyFill="1" applyBorder="1" applyAlignment="1">
      <alignment horizontal="center" vertical="center"/>
    </xf>
    <xf numFmtId="0" fontId="3" fillId="4" borderId="12" xfId="0" applyFont="1" applyFill="1" applyBorder="1" applyAlignment="1">
      <alignment horizontal="center"/>
    </xf>
    <xf numFmtId="164" fontId="3" fillId="4" borderId="13" xfId="2" applyNumberFormat="1" applyFont="1" applyFill="1" applyBorder="1" applyAlignment="1">
      <alignment horizontal="center" vertical="center"/>
    </xf>
    <xf numFmtId="0" fontId="6" fillId="2" borderId="14" xfId="0" applyFont="1" applyFill="1" applyBorder="1"/>
    <xf numFmtId="164" fontId="3" fillId="4" borderId="15" xfId="2" applyNumberFormat="1" applyFont="1" applyFill="1" applyBorder="1" applyAlignment="1">
      <alignment horizontal="center" vertical="center"/>
    </xf>
    <xf numFmtId="164" fontId="3" fillId="4" borderId="14" xfId="2" applyNumberFormat="1" applyFont="1" applyFill="1" applyBorder="1" applyAlignment="1">
      <alignment horizontal="center" vertical="center"/>
    </xf>
    <xf numFmtId="0" fontId="6" fillId="3" borderId="12" xfId="0" applyFont="1" applyFill="1" applyBorder="1"/>
    <xf numFmtId="0" fontId="3" fillId="4" borderId="12" xfId="0" applyFont="1" applyFill="1" applyBorder="1" applyAlignment="1">
      <alignment horizontal="center" vertical="center"/>
    </xf>
    <xf numFmtId="164" fontId="5" fillId="4" borderId="0" xfId="2" applyNumberFormat="1" applyFont="1" applyFill="1" applyBorder="1" applyAlignment="1">
      <alignment horizontal="center"/>
    </xf>
    <xf numFmtId="0" fontId="2" fillId="2" borderId="7" xfId="0" applyFont="1" applyFill="1" applyBorder="1" applyAlignment="1">
      <alignment wrapText="1"/>
    </xf>
    <xf numFmtId="164" fontId="5" fillId="4" borderId="5" xfId="2" applyNumberFormat="1" applyFont="1" applyFill="1" applyBorder="1" applyAlignment="1">
      <alignment horizontal="center"/>
    </xf>
    <xf numFmtId="164" fontId="5" fillId="4" borderId="6" xfId="2" applyNumberFormat="1" applyFont="1" applyFill="1" applyBorder="1" applyAlignment="1">
      <alignment horizontal="center"/>
    </xf>
    <xf numFmtId="164" fontId="3" fillId="4" borderId="5" xfId="2" applyNumberFormat="1" applyFont="1" applyFill="1" applyBorder="1" applyAlignment="1">
      <alignment horizontal="center"/>
    </xf>
    <xf numFmtId="164" fontId="3" fillId="4" borderId="0" xfId="2" applyNumberFormat="1" applyFont="1" applyFill="1" applyBorder="1" applyAlignment="1">
      <alignment horizontal="center"/>
    </xf>
    <xf numFmtId="164" fontId="3" fillId="4" borderId="0" xfId="0" applyNumberFormat="1" applyFont="1" applyFill="1" applyBorder="1" applyAlignment="1">
      <alignment horizontal="center"/>
    </xf>
    <xf numFmtId="164" fontId="11" fillId="4" borderId="5" xfId="3" applyNumberFormat="1" applyFont="1" applyFill="1" applyBorder="1" applyAlignment="1">
      <alignment horizontal="center"/>
    </xf>
    <xf numFmtId="164" fontId="11" fillId="4" borderId="0" xfId="3" applyNumberFormat="1" applyFont="1" applyFill="1" applyBorder="1" applyAlignment="1">
      <alignment horizontal="center"/>
    </xf>
    <xf numFmtId="164" fontId="11" fillId="4" borderId="6" xfId="3" applyNumberFormat="1" applyFont="1" applyFill="1" applyBorder="1" applyAlignment="1">
      <alignment horizontal="center"/>
    </xf>
    <xf numFmtId="164" fontId="11" fillId="4" borderId="7" xfId="3" applyNumberFormat="1" applyFont="1" applyFill="1" applyBorder="1" applyAlignment="1">
      <alignment horizontal="center"/>
    </xf>
    <xf numFmtId="164" fontId="3" fillId="4" borderId="5" xfId="2" applyNumberFormat="1" applyFont="1" applyFill="1" applyBorder="1" applyAlignment="1">
      <alignment horizontal="center" vertical="center"/>
    </xf>
    <xf numFmtId="164" fontId="3" fillId="4" borderId="0" xfId="2" applyNumberFormat="1" applyFont="1" applyFill="1" applyBorder="1" applyAlignment="1">
      <alignment horizontal="center" vertical="center"/>
    </xf>
    <xf numFmtId="164" fontId="3" fillId="4" borderId="14" xfId="0" applyNumberFormat="1" applyFont="1" applyFill="1" applyBorder="1" applyAlignment="1">
      <alignment horizontal="center"/>
    </xf>
    <xf numFmtId="0" fontId="6" fillId="3" borderId="17" xfId="0" applyFont="1" applyFill="1" applyBorder="1"/>
    <xf numFmtId="0" fontId="6" fillId="2" borderId="18" xfId="0" applyFont="1" applyFill="1" applyBorder="1"/>
    <xf numFmtId="0" fontId="2" fillId="2" borderId="18" xfId="0" applyFont="1" applyFill="1" applyBorder="1"/>
    <xf numFmtId="0" fontId="2" fillId="2" borderId="19" xfId="0" applyFont="1" applyFill="1" applyBorder="1"/>
    <xf numFmtId="2" fontId="0" fillId="5" borderId="5" xfId="0" applyNumberFormat="1" applyFill="1" applyBorder="1" applyAlignment="1">
      <alignment horizontal="center"/>
    </xf>
    <xf numFmtId="2" fontId="0" fillId="5" borderId="0" xfId="0" applyNumberFormat="1" applyFill="1" applyBorder="1" applyAlignment="1">
      <alignment horizontal="center"/>
    </xf>
    <xf numFmtId="2" fontId="0" fillId="5" borderId="6" xfId="0" applyNumberFormat="1" applyFill="1" applyBorder="1" applyAlignment="1">
      <alignment horizontal="center"/>
    </xf>
    <xf numFmtId="2" fontId="0" fillId="5" borderId="7" xfId="0" applyNumberFormat="1" applyFill="1" applyBorder="1" applyAlignment="1">
      <alignment horizontal="center"/>
    </xf>
    <xf numFmtId="2" fontId="6" fillId="5" borderId="9" xfId="0" applyNumberFormat="1" applyFont="1" applyFill="1" applyBorder="1" applyAlignment="1">
      <alignment horizontal="center"/>
    </xf>
    <xf numFmtId="2" fontId="6" fillId="5" borderId="10" xfId="0" applyNumberFormat="1" applyFont="1" applyFill="1" applyBorder="1" applyAlignment="1">
      <alignment horizontal="center"/>
    </xf>
    <xf numFmtId="2" fontId="6" fillId="5" borderId="8" xfId="0" applyNumberFormat="1" applyFont="1" applyFill="1" applyBorder="1" applyAlignment="1">
      <alignment horizontal="center"/>
    </xf>
    <xf numFmtId="0" fontId="6" fillId="3" borderId="12" xfId="0" applyFont="1" applyFill="1" applyBorder="1" applyAlignment="1">
      <alignment vertical="center"/>
    </xf>
    <xf numFmtId="0" fontId="6" fillId="2" borderId="0" xfId="0" applyFont="1" applyFill="1" applyAlignment="1">
      <alignment vertical="center" wrapText="1"/>
    </xf>
    <xf numFmtId="0" fontId="2" fillId="2" borderId="0" xfId="0" applyFont="1" applyFill="1" applyAlignment="1">
      <alignment vertical="center" wrapText="1"/>
    </xf>
    <xf numFmtId="3" fontId="0" fillId="4" borderId="5" xfId="0" applyNumberFormat="1" applyFill="1" applyBorder="1" applyAlignment="1">
      <alignment horizontal="center" vertical="center"/>
    </xf>
    <xf numFmtId="3" fontId="0" fillId="4" borderId="0" xfId="0" applyNumberFormat="1" applyFill="1" applyBorder="1" applyAlignment="1">
      <alignment horizontal="center" vertical="center"/>
    </xf>
    <xf numFmtId="0" fontId="2" fillId="2" borderId="7" xfId="0" applyFont="1" applyFill="1" applyBorder="1" applyAlignment="1">
      <alignment vertical="center" wrapText="1"/>
    </xf>
    <xf numFmtId="3" fontId="0" fillId="4" borderId="6" xfId="0" applyNumberFormat="1" applyFill="1" applyBorder="1" applyAlignment="1">
      <alignment horizontal="center" vertical="center"/>
    </xf>
    <xf numFmtId="3" fontId="0" fillId="4" borderId="7" xfId="0" applyNumberFormat="1" applyFill="1" applyBorder="1" applyAlignment="1">
      <alignment horizontal="center" vertical="center"/>
    </xf>
    <xf numFmtId="0" fontId="2" fillId="2" borderId="0" xfId="0" applyFont="1" applyFill="1" applyAlignment="1">
      <alignment vertical="center"/>
    </xf>
    <xf numFmtId="4" fontId="3" fillId="4" borderId="8" xfId="2" applyNumberFormat="1" applyFont="1" applyFill="1" applyBorder="1" applyAlignment="1">
      <alignment horizontal="center" vertical="center"/>
    </xf>
    <xf numFmtId="4" fontId="3" fillId="4" borderId="0" xfId="2" applyNumberFormat="1" applyFont="1" applyFill="1" applyBorder="1" applyAlignment="1">
      <alignment horizontal="center" vertical="center"/>
    </xf>
    <xf numFmtId="4" fontId="5" fillId="4" borderId="0" xfId="2" applyNumberFormat="1" applyFont="1" applyFill="1" applyBorder="1" applyAlignment="1">
      <alignment horizontal="center" vertical="center"/>
    </xf>
    <xf numFmtId="4" fontId="5" fillId="4" borderId="7" xfId="2" applyNumberFormat="1" applyFont="1" applyFill="1" applyBorder="1" applyAlignment="1">
      <alignment horizontal="center" vertical="center"/>
    </xf>
    <xf numFmtId="4" fontId="3" fillId="4" borderId="14" xfId="2" applyNumberFormat="1" applyFont="1" applyFill="1" applyBorder="1" applyAlignment="1">
      <alignment horizontal="center" vertical="center"/>
    </xf>
    <xf numFmtId="4" fontId="3" fillId="4" borderId="10" xfId="2" applyNumberFormat="1" applyFont="1" applyFill="1" applyBorder="1" applyAlignment="1">
      <alignment horizontal="center" vertical="center"/>
    </xf>
    <xf numFmtId="0" fontId="6" fillId="2" borderId="16" xfId="0" applyFont="1" applyFill="1" applyBorder="1"/>
    <xf numFmtId="0" fontId="2" fillId="2" borderId="7" xfId="0" applyFont="1" applyFill="1" applyBorder="1"/>
    <xf numFmtId="0" fontId="2" fillId="2" borderId="5" xfId="0" applyFont="1" applyFill="1" applyBorder="1" applyAlignment="1">
      <alignment vertical="center"/>
    </xf>
    <xf numFmtId="0" fontId="6" fillId="2" borderId="14" xfId="0" applyFont="1" applyFill="1" applyBorder="1" applyAlignment="1">
      <alignment vertical="center"/>
    </xf>
    <xf numFmtId="0" fontId="6" fillId="2" borderId="16" xfId="0" applyFont="1" applyFill="1" applyBorder="1" applyAlignment="1">
      <alignment vertical="center"/>
    </xf>
    <xf numFmtId="0" fontId="0" fillId="5" borderId="2" xfId="0" applyFill="1" applyBorder="1"/>
    <xf numFmtId="2" fontId="6" fillId="6" borderId="20" xfId="0" applyNumberFormat="1" applyFont="1" applyFill="1" applyBorder="1" applyAlignment="1">
      <alignment horizontal="center"/>
    </xf>
    <xf numFmtId="2" fontId="6" fillId="6" borderId="0" xfId="0" applyNumberFormat="1" applyFont="1" applyFill="1" applyBorder="1" applyAlignment="1">
      <alignment horizontal="center"/>
    </xf>
    <xf numFmtId="2" fontId="6" fillId="6" borderId="21" xfId="0" applyNumberFormat="1" applyFont="1" applyFill="1" applyBorder="1" applyAlignment="1">
      <alignment horizontal="center"/>
    </xf>
    <xf numFmtId="0" fontId="6" fillId="6" borderId="0" xfId="0" applyFont="1" applyFill="1" applyBorder="1" applyAlignment="1">
      <alignment horizontal="center" wrapText="1"/>
    </xf>
    <xf numFmtId="0" fontId="0" fillId="7" borderId="2" xfId="0" applyFill="1" applyBorder="1"/>
    <xf numFmtId="2" fontId="6" fillId="8" borderId="22" xfId="0" applyNumberFormat="1" applyFont="1" applyFill="1" applyBorder="1" applyAlignment="1">
      <alignment horizontal="center"/>
    </xf>
    <xf numFmtId="2" fontId="6" fillId="8" borderId="23" xfId="0" applyNumberFormat="1" applyFont="1" applyFill="1" applyBorder="1" applyAlignment="1">
      <alignment horizontal="center"/>
    </xf>
    <xf numFmtId="0" fontId="6" fillId="8" borderId="20" xfId="0" applyFont="1" applyFill="1" applyBorder="1" applyAlignment="1">
      <alignment horizontal="center" wrapText="1"/>
    </xf>
    <xf numFmtId="2" fontId="6" fillId="8" borderId="20" xfId="0" applyNumberFormat="1" applyFont="1" applyFill="1" applyBorder="1" applyAlignment="1">
      <alignment horizontal="center"/>
    </xf>
    <xf numFmtId="2" fontId="6" fillId="8" borderId="0" xfId="0" applyNumberFormat="1" applyFont="1" applyFill="1" applyBorder="1" applyAlignment="1">
      <alignment horizontal="center"/>
    </xf>
    <xf numFmtId="0" fontId="0" fillId="0" borderId="0" xfId="0" applyFill="1" applyBorder="1"/>
    <xf numFmtId="0" fontId="2" fillId="0" borderId="0" xfId="0" applyFont="1" applyFill="1" applyBorder="1" applyAlignment="1">
      <alignment wrapText="1"/>
    </xf>
    <xf numFmtId="0" fontId="0" fillId="0" borderId="20" xfId="0" applyFill="1" applyBorder="1"/>
    <xf numFmtId="0" fontId="6" fillId="0" borderId="20" xfId="0" applyFont="1" applyFill="1" applyBorder="1" applyAlignment="1">
      <alignment wrapText="1"/>
    </xf>
    <xf numFmtId="2" fontId="2" fillId="6" borderId="0" xfId="0" applyNumberFormat="1" applyFont="1" applyFill="1" applyBorder="1" applyAlignment="1">
      <alignment horizontal="center"/>
    </xf>
    <xf numFmtId="0" fontId="6" fillId="6" borderId="0" xfId="0" applyFont="1" applyFill="1" applyBorder="1" applyAlignment="1">
      <alignment horizontal="center" vertical="center" wrapText="1"/>
    </xf>
    <xf numFmtId="2" fontId="6" fillId="6" borderId="24" xfId="0" applyNumberFormat="1" applyFont="1" applyFill="1" applyBorder="1" applyAlignment="1">
      <alignment horizontal="center" vertical="center"/>
    </xf>
    <xf numFmtId="2" fontId="6" fillId="6" borderId="14" xfId="0" applyNumberFormat="1" applyFont="1" applyFill="1" applyBorder="1" applyAlignment="1">
      <alignment horizontal="center" vertical="center"/>
    </xf>
    <xf numFmtId="2" fontId="6" fillId="6" borderId="25" xfId="0" applyNumberFormat="1" applyFont="1" applyFill="1" applyBorder="1" applyAlignment="1">
      <alignment horizontal="center" vertical="center"/>
    </xf>
    <xf numFmtId="0" fontId="6" fillId="8" borderId="24" xfId="0" applyFont="1" applyFill="1" applyBorder="1" applyAlignment="1">
      <alignment horizontal="center" vertical="center" wrapText="1"/>
    </xf>
    <xf numFmtId="2" fontId="6" fillId="8" borderId="24" xfId="0" applyNumberFormat="1" applyFont="1" applyFill="1" applyBorder="1" applyAlignment="1">
      <alignment horizontal="center" vertical="center"/>
    </xf>
    <xf numFmtId="2" fontId="6" fillId="8" borderId="14" xfId="0" applyNumberFormat="1" applyFont="1" applyFill="1" applyBorder="1" applyAlignment="1">
      <alignment horizontal="center" vertical="center"/>
    </xf>
    <xf numFmtId="0" fontId="6" fillId="5" borderId="3" xfId="0" applyFont="1" applyFill="1" applyBorder="1" applyAlignment="1">
      <alignment horizontal="center" vertical="center" wrapText="1"/>
    </xf>
    <xf numFmtId="0" fontId="2" fillId="5" borderId="3" xfId="0" applyFont="1" applyFill="1" applyBorder="1" applyAlignment="1">
      <alignment horizontal="center" vertical="center" wrapText="1"/>
    </xf>
    <xf numFmtId="0" fontId="6" fillId="5" borderId="4" xfId="0" applyFont="1" applyFill="1" applyBorder="1" applyAlignment="1">
      <alignment horizontal="center" vertical="center" wrapText="1"/>
    </xf>
    <xf numFmtId="0" fontId="0" fillId="9" borderId="2" xfId="0" applyFill="1" applyBorder="1" applyAlignment="1">
      <alignment vertical="center"/>
    </xf>
    <xf numFmtId="0" fontId="6" fillId="9" borderId="3" xfId="0" applyFont="1" applyFill="1" applyBorder="1" applyAlignment="1">
      <alignment vertical="center" wrapText="1"/>
    </xf>
    <xf numFmtId="0" fontId="2" fillId="9" borderId="3" xfId="0" applyFont="1" applyFill="1" applyBorder="1" applyAlignment="1">
      <alignment vertical="center" wrapText="1"/>
    </xf>
    <xf numFmtId="0" fontId="0" fillId="9" borderId="3" xfId="0" applyFill="1" applyBorder="1" applyAlignment="1">
      <alignment vertical="center"/>
    </xf>
    <xf numFmtId="0" fontId="6" fillId="10" borderId="0" xfId="0" applyFont="1" applyFill="1" applyBorder="1" applyAlignment="1">
      <alignment horizontal="center" vertical="center" wrapText="1"/>
    </xf>
    <xf numFmtId="2" fontId="6" fillId="10" borderId="20" xfId="0" applyNumberFormat="1" applyFont="1" applyFill="1" applyBorder="1" applyAlignment="1">
      <alignment horizontal="center" vertical="center"/>
    </xf>
    <xf numFmtId="2" fontId="6" fillId="10" borderId="0" xfId="0" applyNumberFormat="1" applyFont="1" applyFill="1" applyBorder="1" applyAlignment="1">
      <alignment horizontal="center" vertical="center"/>
    </xf>
    <xf numFmtId="2" fontId="6" fillId="10" borderId="24" xfId="0" applyNumberFormat="1" applyFont="1" applyFill="1" applyBorder="1" applyAlignment="1">
      <alignment horizontal="center" vertical="center"/>
    </xf>
    <xf numFmtId="2" fontId="6" fillId="10" borderId="14" xfId="0" applyNumberFormat="1" applyFont="1" applyFill="1" applyBorder="1" applyAlignment="1">
      <alignment horizontal="center" vertical="center"/>
    </xf>
    <xf numFmtId="2" fontId="2" fillId="10" borderId="0" xfId="0" applyNumberFormat="1" applyFont="1" applyFill="1" applyBorder="1" applyAlignment="1">
      <alignment horizontal="center" vertical="center"/>
    </xf>
    <xf numFmtId="2" fontId="2" fillId="8" borderId="23" xfId="0" applyNumberFormat="1" applyFont="1" applyFill="1" applyBorder="1" applyAlignment="1">
      <alignment horizontal="center"/>
    </xf>
    <xf numFmtId="2" fontId="2" fillId="8" borderId="0" xfId="0" applyNumberFormat="1" applyFont="1" applyFill="1" applyBorder="1" applyAlignment="1">
      <alignment horizontal="center"/>
    </xf>
    <xf numFmtId="2" fontId="2" fillId="8" borderId="21" xfId="0" applyNumberFormat="1" applyFont="1" applyFill="1" applyBorder="1" applyAlignment="1">
      <alignment horizontal="center"/>
    </xf>
    <xf numFmtId="2" fontId="2" fillId="10" borderId="21" xfId="0" applyNumberFormat="1" applyFont="1" applyFill="1" applyBorder="1" applyAlignment="1">
      <alignment horizontal="center" vertical="center"/>
    </xf>
    <xf numFmtId="0" fontId="0" fillId="11" borderId="0" xfId="0" applyFill="1" applyBorder="1"/>
    <xf numFmtId="0" fontId="6" fillId="11" borderId="0" xfId="0" applyFont="1" applyFill="1" applyBorder="1" applyAlignment="1">
      <alignment vertical="center" wrapText="1"/>
    </xf>
    <xf numFmtId="0" fontId="2" fillId="11" borderId="0" xfId="0" applyFont="1" applyFill="1" applyBorder="1" applyAlignment="1">
      <alignment vertical="center" wrapText="1"/>
    </xf>
    <xf numFmtId="0" fontId="0" fillId="11" borderId="0" xfId="0" applyFill="1" applyBorder="1" applyAlignment="1">
      <alignment vertical="center"/>
    </xf>
    <xf numFmtId="0" fontId="2" fillId="9" borderId="4" xfId="0" applyFont="1" applyFill="1" applyBorder="1" applyAlignment="1">
      <alignment vertical="center" wrapText="1"/>
    </xf>
    <xf numFmtId="0" fontId="2" fillId="0" borderId="0" xfId="0" applyFont="1" applyAlignment="1">
      <alignment horizontal="center"/>
    </xf>
    <xf numFmtId="165" fontId="0" fillId="0" borderId="0" xfId="0" applyNumberFormat="1" applyAlignment="1">
      <alignment horizontal="center"/>
    </xf>
    <xf numFmtId="3" fontId="0" fillId="0" borderId="0" xfId="0" applyNumberFormat="1" applyAlignment="1">
      <alignment horizontal="center"/>
    </xf>
    <xf numFmtId="0" fontId="2" fillId="0" borderId="0" xfId="0" applyFont="1"/>
    <xf numFmtId="3" fontId="0" fillId="0" borderId="0" xfId="0" applyNumberFormat="1"/>
    <xf numFmtId="0" fontId="2" fillId="0" borderId="0" xfId="0" applyFont="1" applyAlignment="1">
      <alignment horizontal="left"/>
    </xf>
    <xf numFmtId="2" fontId="6" fillId="6" borderId="3" xfId="0" applyNumberFormat="1" applyFont="1" applyFill="1" applyBorder="1" applyAlignment="1">
      <alignment horizontal="center" vertical="center" wrapText="1"/>
    </xf>
    <xf numFmtId="2" fontId="6" fillId="6" borderId="4" xfId="0" applyNumberFormat="1" applyFont="1" applyFill="1" applyBorder="1" applyAlignment="1">
      <alignment horizontal="center" vertical="center" wrapText="1"/>
    </xf>
    <xf numFmtId="2" fontId="6" fillId="6" borderId="2" xfId="0" applyNumberFormat="1" applyFont="1" applyFill="1" applyBorder="1" applyAlignment="1">
      <alignment horizontal="center" vertical="center" wrapText="1"/>
    </xf>
    <xf numFmtId="2" fontId="20" fillId="0" borderId="0" xfId="0" applyNumberFormat="1" applyFont="1" applyAlignment="1">
      <alignment horizontal="center"/>
    </xf>
    <xf numFmtId="0" fontId="22" fillId="14" borderId="27" xfId="0" applyFont="1" applyFill="1" applyBorder="1"/>
    <xf numFmtId="0" fontId="21" fillId="14" borderId="27" xfId="1" applyFont="1" applyFill="1" applyBorder="1" applyAlignment="1" applyProtection="1"/>
    <xf numFmtId="166" fontId="0" fillId="0" borderId="0" xfId="0" applyNumberFormat="1"/>
    <xf numFmtId="164" fontId="3" fillId="4" borderId="15" xfId="0" applyNumberFormat="1" applyFont="1" applyFill="1" applyBorder="1" applyAlignment="1">
      <alignment horizontal="center"/>
    </xf>
    <xf numFmtId="164" fontId="3" fillId="4" borderId="5" xfId="0" applyNumberFormat="1" applyFont="1" applyFill="1" applyBorder="1" applyAlignment="1">
      <alignment horizontal="center"/>
    </xf>
    <xf numFmtId="0" fontId="3" fillId="15" borderId="28" xfId="0" applyFont="1" applyFill="1" applyBorder="1" applyAlignment="1">
      <alignment horizontal="center"/>
    </xf>
    <xf numFmtId="0" fontId="3" fillId="15" borderId="29" xfId="0" applyFont="1" applyFill="1" applyBorder="1" applyAlignment="1">
      <alignment horizontal="center"/>
    </xf>
    <xf numFmtId="2" fontId="6" fillId="5" borderId="0" xfId="0" applyNumberFormat="1" applyFont="1" applyFill="1" applyBorder="1" applyAlignment="1">
      <alignment horizontal="center"/>
    </xf>
    <xf numFmtId="4" fontId="3" fillId="4" borderId="13" xfId="2" applyNumberFormat="1" applyFont="1" applyFill="1" applyBorder="1" applyAlignment="1">
      <alignment horizontal="center" vertical="center"/>
    </xf>
    <xf numFmtId="4" fontId="5" fillId="4" borderId="5" xfId="2" applyNumberFormat="1" applyFont="1" applyFill="1" applyBorder="1" applyAlignment="1">
      <alignment horizontal="center" vertical="center"/>
    </xf>
    <xf numFmtId="4" fontId="5" fillId="4" borderId="6" xfId="2" applyNumberFormat="1" applyFont="1" applyFill="1" applyBorder="1" applyAlignment="1">
      <alignment horizontal="center" vertical="center"/>
    </xf>
    <xf numFmtId="4" fontId="3" fillId="4" borderId="9" xfId="2" applyNumberFormat="1" applyFont="1" applyFill="1" applyBorder="1" applyAlignment="1">
      <alignment horizontal="center" vertical="center"/>
    </xf>
    <xf numFmtId="4" fontId="3" fillId="4" borderId="15" xfId="2" applyNumberFormat="1" applyFont="1" applyFill="1" applyBorder="1" applyAlignment="1">
      <alignment horizontal="center" vertical="center"/>
    </xf>
    <xf numFmtId="4" fontId="3" fillId="4" borderId="5" xfId="2" applyNumberFormat="1" applyFont="1" applyFill="1" applyBorder="1" applyAlignment="1">
      <alignment horizontal="center" vertical="center"/>
    </xf>
    <xf numFmtId="2" fontId="1" fillId="6" borderId="14" xfId="0" applyNumberFormat="1" applyFont="1" applyFill="1" applyBorder="1" applyAlignment="1">
      <alignment horizontal="center" vertical="center"/>
    </xf>
    <xf numFmtId="2" fontId="1" fillId="8" borderId="14" xfId="0" applyNumberFormat="1" applyFont="1" applyFill="1" applyBorder="1" applyAlignment="1">
      <alignment horizontal="center" vertical="center"/>
    </xf>
    <xf numFmtId="2" fontId="1" fillId="8" borderId="25" xfId="0" applyNumberFormat="1" applyFont="1" applyFill="1" applyBorder="1" applyAlignment="1">
      <alignment horizontal="center" vertical="center"/>
    </xf>
    <xf numFmtId="0" fontId="2" fillId="7" borderId="3" xfId="0" applyFont="1" applyFill="1" applyBorder="1" applyAlignment="1">
      <alignment horizontal="center" vertical="center" wrapText="1"/>
    </xf>
    <xf numFmtId="0" fontId="6" fillId="7" borderId="3" xfId="0" applyFont="1" applyFill="1" applyBorder="1" applyAlignment="1">
      <alignment horizontal="center" vertical="center" wrapText="1"/>
    </xf>
    <xf numFmtId="3" fontId="0" fillId="0" borderId="0" xfId="0" applyNumberFormat="1" applyFill="1" applyBorder="1" applyAlignment="1">
      <alignment horizontal="center" vertical="center"/>
    </xf>
    <xf numFmtId="0" fontId="0" fillId="0" borderId="0" xfId="0" applyFill="1"/>
    <xf numFmtId="2" fontId="0" fillId="0" borderId="0" xfId="0" applyNumberFormat="1"/>
    <xf numFmtId="0" fontId="0" fillId="0" borderId="0" xfId="0" applyFill="1" applyBorder="1" applyAlignment="1">
      <alignment horizontal="center"/>
    </xf>
    <xf numFmtId="0" fontId="6" fillId="0" borderId="0" xfId="0" applyFont="1" applyFill="1" applyBorder="1" applyAlignment="1">
      <alignment horizontal="center" wrapText="1"/>
    </xf>
    <xf numFmtId="2" fontId="0" fillId="0" borderId="0" xfId="0" applyNumberFormat="1" applyFill="1" applyBorder="1" applyAlignment="1">
      <alignment horizontal="center"/>
    </xf>
    <xf numFmtId="2" fontId="0" fillId="11" borderId="0" xfId="0" applyNumberFormat="1" applyFill="1" applyBorder="1"/>
    <xf numFmtId="2" fontId="6" fillId="10" borderId="25" xfId="0" applyNumberFormat="1" applyFont="1" applyFill="1" applyBorder="1" applyAlignment="1">
      <alignment horizontal="center" vertical="center"/>
    </xf>
    <xf numFmtId="165" fontId="0" fillId="0" borderId="0" xfId="0" applyNumberFormat="1"/>
    <xf numFmtId="0" fontId="1" fillId="2" borderId="0" xfId="0" applyFont="1" applyFill="1"/>
    <xf numFmtId="3" fontId="0" fillId="0" borderId="0" xfId="0" applyNumberFormat="1" applyAlignment="1">
      <alignment horizontal="center" vertical="center"/>
    </xf>
    <xf numFmtId="0" fontId="1" fillId="0" borderId="0" xfId="0" applyFont="1"/>
    <xf numFmtId="165" fontId="1" fillId="0" borderId="0" xfId="0" applyNumberFormat="1" applyFont="1" applyAlignment="1">
      <alignment horizontal="center"/>
    </xf>
    <xf numFmtId="0" fontId="20" fillId="0" borderId="0" xfId="0" applyFont="1" applyFill="1"/>
    <xf numFmtId="0" fontId="20" fillId="0" borderId="0" xfId="0" applyFont="1"/>
    <xf numFmtId="0" fontId="23" fillId="0" borderId="0" xfId="0" applyFont="1"/>
    <xf numFmtId="164" fontId="11" fillId="4" borderId="30" xfId="0" applyNumberFormat="1" applyFont="1" applyFill="1" applyBorder="1" applyAlignment="1">
      <alignment horizontal="center"/>
    </xf>
    <xf numFmtId="164" fontId="5" fillId="4" borderId="30" xfId="2" applyNumberFormat="1" applyFont="1" applyFill="1" applyBorder="1" applyAlignment="1">
      <alignment horizontal="center"/>
    </xf>
    <xf numFmtId="0" fontId="13" fillId="0" borderId="0" xfId="0" applyFont="1" applyFill="1" applyBorder="1" applyAlignment="1">
      <alignment vertical="center"/>
    </xf>
    <xf numFmtId="0" fontId="13" fillId="0" borderId="2" xfId="0" applyFont="1" applyFill="1" applyBorder="1" applyAlignment="1">
      <alignment vertical="center"/>
    </xf>
    <xf numFmtId="164" fontId="3" fillId="4" borderId="10" xfId="2" applyNumberFormat="1" applyFont="1" applyFill="1" applyBorder="1" applyAlignment="1">
      <alignment horizontal="center" vertical="center"/>
    </xf>
    <xf numFmtId="2" fontId="1" fillId="6" borderId="0" xfId="0" applyNumberFormat="1" applyFont="1" applyFill="1" applyBorder="1" applyAlignment="1">
      <alignment horizontal="center"/>
    </xf>
    <xf numFmtId="4" fontId="5" fillId="4" borderId="30" xfId="2" applyNumberFormat="1" applyFont="1" applyFill="1" applyBorder="1" applyAlignment="1">
      <alignment horizontal="center" vertical="center"/>
    </xf>
    <xf numFmtId="0" fontId="26" fillId="0" borderId="0" xfId="0" applyFont="1"/>
    <xf numFmtId="0" fontId="27" fillId="20" borderId="2" xfId="0" applyFont="1" applyFill="1" applyBorder="1" applyAlignment="1">
      <alignment horizontal="center" vertical="center"/>
    </xf>
    <xf numFmtId="0" fontId="27" fillId="20" borderId="3" xfId="0" applyFont="1" applyFill="1" applyBorder="1" applyAlignment="1">
      <alignment horizontal="center" vertical="center"/>
    </xf>
    <xf numFmtId="0" fontId="27" fillId="20" borderId="4" xfId="0" applyFont="1" applyFill="1" applyBorder="1" applyAlignment="1">
      <alignment horizontal="center" vertical="center"/>
    </xf>
    <xf numFmtId="0" fontId="1" fillId="21" borderId="0" xfId="0" applyFont="1" applyFill="1"/>
    <xf numFmtId="2" fontId="0" fillId="21" borderId="0" xfId="0" applyNumberFormat="1" applyFill="1" applyAlignment="1">
      <alignment horizontal="center"/>
    </xf>
    <xf numFmtId="0" fontId="25" fillId="0" borderId="0" xfId="0" applyFont="1"/>
    <xf numFmtId="0" fontId="21" fillId="14" borderId="31" xfId="1" applyFont="1" applyFill="1" applyBorder="1" applyAlignment="1" applyProtection="1"/>
    <xf numFmtId="0" fontId="0" fillId="13" borderId="23" xfId="0" applyFill="1" applyBorder="1"/>
    <xf numFmtId="0" fontId="20" fillId="11" borderId="26" xfId="0" applyFont="1" applyFill="1" applyBorder="1"/>
    <xf numFmtId="0" fontId="0" fillId="13" borderId="0" xfId="0" applyFill="1" applyBorder="1"/>
    <xf numFmtId="0" fontId="20" fillId="11" borderId="21" xfId="0" applyFont="1" applyFill="1" applyBorder="1"/>
    <xf numFmtId="0" fontId="0" fillId="13" borderId="14" xfId="0" applyFill="1" applyBorder="1"/>
    <xf numFmtId="0" fontId="20" fillId="11" borderId="25" xfId="0" applyFont="1" applyFill="1" applyBorder="1"/>
    <xf numFmtId="164" fontId="3" fillId="4" borderId="32" xfId="2" applyNumberFormat="1" applyFont="1" applyFill="1" applyBorder="1" applyAlignment="1">
      <alignment horizontal="center" vertical="center"/>
    </xf>
    <xf numFmtId="3" fontId="0" fillId="4" borderId="30" xfId="0" applyNumberFormat="1" applyFill="1" applyBorder="1" applyAlignment="1">
      <alignment horizontal="center" vertical="center"/>
    </xf>
    <xf numFmtId="164" fontId="28" fillId="4" borderId="8" xfId="2" applyNumberFormat="1" applyFont="1" applyFill="1" applyBorder="1" applyAlignment="1">
      <alignment horizontal="center" vertical="center"/>
    </xf>
    <xf numFmtId="2" fontId="6" fillId="5" borderId="32" xfId="0" applyNumberFormat="1" applyFont="1" applyFill="1" applyBorder="1" applyAlignment="1">
      <alignment horizontal="center"/>
    </xf>
    <xf numFmtId="2" fontId="6" fillId="5" borderId="33" xfId="0" applyNumberFormat="1" applyFont="1" applyFill="1" applyBorder="1" applyAlignment="1">
      <alignment horizontal="center"/>
    </xf>
    <xf numFmtId="2" fontId="6" fillId="5" borderId="34" xfId="0" applyNumberFormat="1" applyFont="1" applyFill="1" applyBorder="1" applyAlignment="1">
      <alignment horizontal="center"/>
    </xf>
    <xf numFmtId="0" fontId="14" fillId="13" borderId="30" xfId="0" applyFont="1" applyFill="1" applyBorder="1"/>
    <xf numFmtId="0" fontId="14" fillId="13" borderId="0" xfId="0" applyFont="1" applyFill="1" applyBorder="1"/>
    <xf numFmtId="0" fontId="22" fillId="14" borderId="35" xfId="0" applyFont="1" applyFill="1" applyBorder="1"/>
    <xf numFmtId="2" fontId="0" fillId="5" borderId="30" xfId="0" applyNumberFormat="1" applyFill="1" applyBorder="1" applyAlignment="1">
      <alignment horizontal="center"/>
    </xf>
    <xf numFmtId="0" fontId="25" fillId="0" borderId="0" xfId="0" applyFont="1" applyFill="1"/>
    <xf numFmtId="2" fontId="20" fillId="0" borderId="0" xfId="0" applyNumberFormat="1" applyFont="1" applyFill="1"/>
    <xf numFmtId="164" fontId="3" fillId="4" borderId="34" xfId="2" applyNumberFormat="1" applyFont="1" applyFill="1" applyBorder="1" applyAlignment="1">
      <alignment horizontal="center" vertical="center"/>
    </xf>
    <xf numFmtId="0" fontId="23" fillId="0" borderId="0" xfId="0" applyFont="1" applyFill="1"/>
    <xf numFmtId="0" fontId="13" fillId="14" borderId="2" xfId="0" applyFont="1" applyFill="1" applyBorder="1" applyAlignment="1">
      <alignment horizontal="left" vertical="center"/>
    </xf>
    <xf numFmtId="0" fontId="13" fillId="14" borderId="3" xfId="0" applyFont="1" applyFill="1" applyBorder="1" applyAlignment="1">
      <alignment horizontal="left" vertical="center"/>
    </xf>
    <xf numFmtId="0" fontId="13" fillId="14" borderId="4" xfId="0" applyFont="1" applyFill="1" applyBorder="1" applyAlignment="1">
      <alignment horizontal="left" vertical="center"/>
    </xf>
    <xf numFmtId="0" fontId="18" fillId="16" borderId="22" xfId="0" applyFont="1" applyFill="1" applyBorder="1" applyAlignment="1">
      <alignment horizontal="center" vertical="center" textRotation="90"/>
    </xf>
    <xf numFmtId="0" fontId="18" fillId="16" borderId="20" xfId="0" applyFont="1" applyFill="1" applyBorder="1" applyAlignment="1">
      <alignment horizontal="center" vertical="center" textRotation="90"/>
    </xf>
    <xf numFmtId="0" fontId="18" fillId="16" borderId="24" xfId="0" applyFont="1" applyFill="1" applyBorder="1" applyAlignment="1">
      <alignment horizontal="center" vertical="center" textRotation="90"/>
    </xf>
    <xf numFmtId="0" fontId="20" fillId="11" borderId="36" xfId="0" applyFont="1" applyFill="1" applyBorder="1" applyAlignment="1">
      <alignment horizontal="center"/>
    </xf>
    <xf numFmtId="0" fontId="20" fillId="11" borderId="37" xfId="0" applyFont="1" applyFill="1" applyBorder="1" applyAlignment="1">
      <alignment horizontal="center"/>
    </xf>
    <xf numFmtId="0" fontId="20" fillId="11" borderId="35" xfId="0" applyFont="1" applyFill="1" applyBorder="1" applyAlignment="1">
      <alignment horizontal="center"/>
    </xf>
    <xf numFmtId="2" fontId="12" fillId="0" borderId="0" xfId="0" applyNumberFormat="1" applyFont="1" applyAlignment="1">
      <alignment horizontal="left"/>
    </xf>
    <xf numFmtId="2" fontId="0" fillId="0" borderId="0" xfId="0" applyNumberFormat="1" applyAlignment="1">
      <alignment horizontal="left"/>
    </xf>
    <xf numFmtId="2" fontId="0" fillId="0" borderId="0" xfId="0" applyNumberFormat="1" applyAlignment="1"/>
    <xf numFmtId="0" fontId="13" fillId="12" borderId="2" xfId="0" applyFont="1" applyFill="1" applyBorder="1" applyAlignment="1">
      <alignment horizontal="left" vertical="center"/>
    </xf>
    <xf numFmtId="0" fontId="0" fillId="0" borderId="3" xfId="0" applyBorder="1"/>
    <xf numFmtId="0" fontId="0" fillId="0" borderId="4" xfId="0" applyBorder="1"/>
    <xf numFmtId="0" fontId="12" fillId="0" borderId="0" xfId="0" applyFont="1" applyAlignment="1">
      <alignment horizontal="left"/>
    </xf>
    <xf numFmtId="0" fontId="0" fillId="0" borderId="0" xfId="0" applyAlignment="1">
      <alignment horizontal="left"/>
    </xf>
    <xf numFmtId="0" fontId="9" fillId="6" borderId="2" xfId="0" applyFont="1" applyFill="1" applyBorder="1" applyAlignment="1">
      <alignment horizontal="center" vertical="center"/>
    </xf>
    <xf numFmtId="0" fontId="10" fillId="6" borderId="3" xfId="0" applyFont="1" applyFill="1" applyBorder="1" applyAlignment="1">
      <alignment horizontal="center" vertical="center"/>
    </xf>
    <xf numFmtId="0" fontId="0" fillId="6" borderId="3" xfId="0" applyFill="1" applyBorder="1" applyAlignment="1">
      <alignment vertical="center"/>
    </xf>
    <xf numFmtId="0" fontId="0" fillId="6" borderId="4" xfId="0" applyFill="1" applyBorder="1" applyAlignment="1">
      <alignment vertical="center"/>
    </xf>
    <xf numFmtId="0" fontId="0" fillId="0" borderId="3" xfId="0" applyBorder="1" applyAlignment="1">
      <alignment vertical="center"/>
    </xf>
    <xf numFmtId="0" fontId="9" fillId="5" borderId="22" xfId="0" applyFont="1" applyFill="1" applyBorder="1" applyAlignment="1">
      <alignment horizontal="center" vertical="center"/>
    </xf>
    <xf numFmtId="0" fontId="10" fillId="5" borderId="23" xfId="0" applyFont="1" applyFill="1" applyBorder="1" applyAlignment="1">
      <alignment horizontal="center" vertical="center"/>
    </xf>
    <xf numFmtId="0" fontId="0" fillId="0" borderId="23" xfId="0" applyBorder="1" applyAlignment="1">
      <alignment vertical="center"/>
    </xf>
    <xf numFmtId="0" fontId="0" fillId="0" borderId="26" xfId="0" applyBorder="1" applyAlignment="1">
      <alignment vertical="center"/>
    </xf>
    <xf numFmtId="0" fontId="15" fillId="17" borderId="2" xfId="0" applyFont="1" applyFill="1" applyBorder="1" applyAlignment="1">
      <alignment horizontal="center" vertical="center"/>
    </xf>
    <xf numFmtId="0" fontId="15" fillId="17" borderId="3" xfId="0" applyFont="1" applyFill="1" applyBorder="1" applyAlignment="1">
      <alignment vertical="center"/>
    </xf>
    <xf numFmtId="0" fontId="15" fillId="17" borderId="4" xfId="0" applyFont="1" applyFill="1" applyBorder="1" applyAlignment="1">
      <alignment vertical="center"/>
    </xf>
    <xf numFmtId="0" fontId="17" fillId="18" borderId="2" xfId="0" applyFont="1" applyFill="1" applyBorder="1" applyAlignment="1">
      <alignment horizontal="center"/>
    </xf>
    <xf numFmtId="0" fontId="17" fillId="18" borderId="3" xfId="0" applyFont="1" applyFill="1" applyBorder="1" applyAlignment="1">
      <alignment horizontal="center"/>
    </xf>
    <xf numFmtId="0" fontId="17" fillId="18" borderId="4" xfId="0" applyFont="1" applyFill="1" applyBorder="1" applyAlignment="1">
      <alignment horizontal="center"/>
    </xf>
    <xf numFmtId="0" fontId="16" fillId="19" borderId="2" xfId="0" applyFont="1" applyFill="1" applyBorder="1" applyAlignment="1">
      <alignment horizontal="center" vertical="center"/>
    </xf>
    <xf numFmtId="0" fontId="16" fillId="19" borderId="3" xfId="0" applyFont="1" applyFill="1" applyBorder="1" applyAlignment="1">
      <alignment horizontal="center" vertical="center"/>
    </xf>
    <xf numFmtId="0" fontId="16" fillId="19" borderId="4" xfId="0" applyFont="1" applyFill="1" applyBorder="1" applyAlignment="1">
      <alignment horizontal="center" vertical="center"/>
    </xf>
    <xf numFmtId="2" fontId="16" fillId="19" borderId="2" xfId="0" applyNumberFormat="1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</cellXfs>
  <cellStyles count="8">
    <cellStyle name="Comma 2" xfId="5"/>
    <cellStyle name="Hyperlink" xfId="1" builtinId="8"/>
    <cellStyle name="Normal" xfId="0" builtinId="0"/>
    <cellStyle name="Normal 2" xfId="4"/>
    <cellStyle name="Normal 3" xfId="6"/>
    <cellStyle name="Normal 4" xfId="7"/>
    <cellStyle name="Normal_Sheet1" xfId="2"/>
    <cellStyle name="Percent" xfId="3" builtin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5.xml"/></Relationships>
</file>

<file path=xl/charts/_rels/chart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4.8872757829090133E-2"/>
          <c:y val="1.9647357358338679E-2"/>
          <c:w val="0.94639564461386383"/>
          <c:h val="0.88773613879177959"/>
        </c:manualLayout>
      </c:layout>
      <c:lineChart>
        <c:grouping val="standard"/>
        <c:ser>
          <c:idx val="0"/>
          <c:order val="0"/>
          <c:tx>
            <c:strRef>
              <c:f>Annual!$A$80</c:f>
              <c:strCache>
                <c:ptCount val="1"/>
                <c:pt idx="0">
                  <c:v>SA - Annual Compensation of Employees</c:v>
                </c:pt>
              </c:strCache>
            </c:strRef>
          </c:tx>
          <c:cat>
            <c:strRef>
              <c:f>Annual!$C$84:$T$84</c:f>
              <c:strCach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strCache>
            </c:strRef>
          </c:cat>
          <c:val>
            <c:numRef>
              <c:f>Annual!$C$80:$T$80</c:f>
              <c:numCache>
                <c:formatCode>#,##0.00</c:formatCode>
                <c:ptCount val="18"/>
                <c:pt idx="0">
                  <c:v>12.17557463086702</c:v>
                </c:pt>
                <c:pt idx="1">
                  <c:v>10.371960445257152</c:v>
                </c:pt>
                <c:pt idx="2">
                  <c:v>9.546080715152705</c:v>
                </c:pt>
                <c:pt idx="3">
                  <c:v>8.5560822672342987</c:v>
                </c:pt>
                <c:pt idx="4">
                  <c:v>9.3677565483152261</c:v>
                </c:pt>
                <c:pt idx="5">
                  <c:v>7.3918306459526084</c:v>
                </c:pt>
                <c:pt idx="6">
                  <c:v>11.340474446100608</c:v>
                </c:pt>
                <c:pt idx="7">
                  <c:v>9.4779213058660865</c:v>
                </c:pt>
                <c:pt idx="8">
                  <c:v>10.011606458164936</c:v>
                </c:pt>
                <c:pt idx="9">
                  <c:v>9.7438747539068746</c:v>
                </c:pt>
                <c:pt idx="10">
                  <c:v>11.23504688005173</c:v>
                </c:pt>
                <c:pt idx="11">
                  <c:v>13.481549438430568</c:v>
                </c:pt>
                <c:pt idx="12">
                  <c:v>12.408856552225988</c:v>
                </c:pt>
                <c:pt idx="13">
                  <c:v>9.2191427731082136</c:v>
                </c:pt>
                <c:pt idx="14">
                  <c:v>11.972142831578807</c:v>
                </c:pt>
                <c:pt idx="15">
                  <c:v>10.023397560064847</c:v>
                </c:pt>
                <c:pt idx="16">
                  <c:v>8.7672049787440187</c:v>
                </c:pt>
                <c:pt idx="17">
                  <c:v>8.6236087151609997</c:v>
                </c:pt>
              </c:numCache>
            </c:numRef>
          </c:val>
        </c:ser>
        <c:ser>
          <c:idx val="1"/>
          <c:order val="1"/>
          <c:tx>
            <c:strRef>
              <c:f>Annual!$A$100</c:f>
              <c:strCache>
                <c:ptCount val="1"/>
                <c:pt idx="0">
                  <c:v>KZN - Annual Compensation of Employees</c:v>
                </c:pt>
              </c:strCache>
            </c:strRef>
          </c:tx>
          <c:cat>
            <c:strRef>
              <c:f>Annual!$C$84:$T$84</c:f>
              <c:strCach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strCache>
            </c:strRef>
          </c:cat>
          <c:val>
            <c:numRef>
              <c:f>Annual!$C$100:$T$100</c:f>
              <c:numCache>
                <c:formatCode>#,##0.00</c:formatCode>
                <c:ptCount val="18"/>
                <c:pt idx="0">
                  <c:v>12.133343715528635</c:v>
                </c:pt>
                <c:pt idx="1">
                  <c:v>8.7742895591954646</c:v>
                </c:pt>
                <c:pt idx="2">
                  <c:v>10.342446046655486</c:v>
                </c:pt>
                <c:pt idx="3">
                  <c:v>6.4042783718963285</c:v>
                </c:pt>
                <c:pt idx="4">
                  <c:v>9.2432558832907485</c:v>
                </c:pt>
                <c:pt idx="5">
                  <c:v>8.7397102352671183</c:v>
                </c:pt>
                <c:pt idx="6">
                  <c:v>10.453622229779331</c:v>
                </c:pt>
                <c:pt idx="7">
                  <c:v>9.2307968997471352</c:v>
                </c:pt>
                <c:pt idx="8">
                  <c:v>9.337424536410456</c:v>
                </c:pt>
                <c:pt idx="9">
                  <c:v>9.5834378010231234</c:v>
                </c:pt>
                <c:pt idx="10">
                  <c:v>10.453671169140963</c:v>
                </c:pt>
                <c:pt idx="11">
                  <c:v>13.208284062295233</c:v>
                </c:pt>
                <c:pt idx="12">
                  <c:v>11.965032711834958</c:v>
                </c:pt>
                <c:pt idx="13">
                  <c:v>9.2061447833788126</c:v>
                </c:pt>
                <c:pt idx="14">
                  <c:v>12.145211297925451</c:v>
                </c:pt>
                <c:pt idx="15">
                  <c:v>10.231230546143257</c:v>
                </c:pt>
                <c:pt idx="16">
                  <c:v>9.0949087259648689</c:v>
                </c:pt>
                <c:pt idx="17">
                  <c:v>8.9559555491499623</c:v>
                </c:pt>
              </c:numCache>
            </c:numRef>
          </c:val>
        </c:ser>
        <c:marker val="1"/>
        <c:axId val="219427584"/>
        <c:axId val="219429120"/>
      </c:lineChart>
      <c:catAx>
        <c:axId val="219427584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19429120"/>
        <c:crosses val="autoZero"/>
        <c:auto val="1"/>
        <c:lblAlgn val="ctr"/>
        <c:lblOffset val="100"/>
      </c:catAx>
      <c:valAx>
        <c:axId val="219429120"/>
        <c:scaling>
          <c:orientation val="minMax"/>
          <c:min val="4.5"/>
        </c:scaling>
        <c:axPos val="l"/>
        <c:numFmt formatCode="#,##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1942758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36859976326489147"/>
          <c:y val="3.5040350246675601E-2"/>
          <c:w val="0.43579311409603144"/>
          <c:h val="0.15769595190642852"/>
        </c:manualLayout>
      </c:layout>
      <c:txPr>
        <a:bodyPr/>
        <a:lstStyle/>
        <a:p>
          <a:pPr>
            <a:defRPr lang="en-ZA" sz="1200"/>
          </a:pPr>
          <a:endParaRPr lang="en-US"/>
        </a:p>
      </c:txPr>
    </c:legend>
    <c:plotVisOnly val="1"/>
    <c:dispBlanksAs val="gap"/>
  </c:chart>
  <c:spPr>
    <a:solidFill>
      <a:schemeClr val="accent3">
        <a:lumMod val="40000"/>
        <a:lumOff val="60000"/>
      </a:schemeClr>
    </a:solidFill>
  </c:spPr>
  <c:printSettings>
    <c:headerFooter/>
    <c:pageMargins b="0.75000000000000688" l="0.70000000000000062" r="0.70000000000000062" t="0.75000000000000688" header="0.30000000000000032" footer="0.30000000000000032"/>
    <c:pageSetup/>
  </c:printSettings>
  <c:userShapes r:id="rId1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5.2219742890444877E-2"/>
          <c:y val="2.1111287263588688E-2"/>
          <c:w val="0.94509471332371353"/>
          <c:h val="0.94875442583099945"/>
        </c:manualLayout>
      </c:layout>
      <c:lineChart>
        <c:grouping val="standard"/>
        <c:ser>
          <c:idx val="0"/>
          <c:order val="0"/>
          <c:tx>
            <c:strRef>
              <c:f>Quarterly!$A$61</c:f>
              <c:strCache>
                <c:ptCount val="1"/>
                <c:pt idx="0">
                  <c:v>SA - Annual Compensation of Employees</c:v>
                </c:pt>
              </c:strCache>
            </c:strRef>
          </c:tx>
          <c:marker>
            <c:symbol val="none"/>
          </c:marker>
          <c:cat>
            <c:strRef>
              <c:f>Quarterly!$C$65:$BY$65</c:f>
              <c:strCache>
                <c:ptCount val="75"/>
                <c:pt idx="0">
                  <c:v>1995q2</c:v>
                </c:pt>
                <c:pt idx="1">
                  <c:v>1995q3</c:v>
                </c:pt>
                <c:pt idx="2">
                  <c:v>1995q4</c:v>
                </c:pt>
                <c:pt idx="3">
                  <c:v>1996q1</c:v>
                </c:pt>
                <c:pt idx="4">
                  <c:v>1996q2</c:v>
                </c:pt>
                <c:pt idx="5">
                  <c:v>1996q3</c:v>
                </c:pt>
                <c:pt idx="6">
                  <c:v>1996q4</c:v>
                </c:pt>
                <c:pt idx="7">
                  <c:v>1997q1</c:v>
                </c:pt>
                <c:pt idx="8">
                  <c:v>1997q2</c:v>
                </c:pt>
                <c:pt idx="9">
                  <c:v>1997q3</c:v>
                </c:pt>
                <c:pt idx="10">
                  <c:v>1997q4</c:v>
                </c:pt>
                <c:pt idx="11">
                  <c:v>1998q1</c:v>
                </c:pt>
                <c:pt idx="12">
                  <c:v>1998q2</c:v>
                </c:pt>
                <c:pt idx="13">
                  <c:v>1998q3</c:v>
                </c:pt>
                <c:pt idx="14">
                  <c:v>1998q4</c:v>
                </c:pt>
                <c:pt idx="15">
                  <c:v>1999q1</c:v>
                </c:pt>
                <c:pt idx="16">
                  <c:v>1999q2</c:v>
                </c:pt>
                <c:pt idx="17">
                  <c:v>1999q3</c:v>
                </c:pt>
                <c:pt idx="18">
                  <c:v>1999q4</c:v>
                </c:pt>
                <c:pt idx="19">
                  <c:v>2000q1</c:v>
                </c:pt>
                <c:pt idx="20">
                  <c:v>2000q2</c:v>
                </c:pt>
                <c:pt idx="21">
                  <c:v>2000q3</c:v>
                </c:pt>
                <c:pt idx="22">
                  <c:v>2000q4</c:v>
                </c:pt>
                <c:pt idx="23">
                  <c:v>2001q1</c:v>
                </c:pt>
                <c:pt idx="24">
                  <c:v>2001q2</c:v>
                </c:pt>
                <c:pt idx="25">
                  <c:v>2001q3</c:v>
                </c:pt>
                <c:pt idx="26">
                  <c:v>2001q4</c:v>
                </c:pt>
                <c:pt idx="27">
                  <c:v>2002q1</c:v>
                </c:pt>
                <c:pt idx="28">
                  <c:v>2002q2</c:v>
                </c:pt>
                <c:pt idx="29">
                  <c:v>2002q3</c:v>
                </c:pt>
                <c:pt idx="30">
                  <c:v>2002q4</c:v>
                </c:pt>
                <c:pt idx="31">
                  <c:v>2003q1</c:v>
                </c:pt>
                <c:pt idx="32">
                  <c:v>2003q2</c:v>
                </c:pt>
                <c:pt idx="33">
                  <c:v>2003q3</c:v>
                </c:pt>
                <c:pt idx="34">
                  <c:v>2003q4</c:v>
                </c:pt>
                <c:pt idx="35">
                  <c:v>2004q1</c:v>
                </c:pt>
                <c:pt idx="36">
                  <c:v>2004q2</c:v>
                </c:pt>
                <c:pt idx="37">
                  <c:v>2004q3</c:v>
                </c:pt>
                <c:pt idx="38">
                  <c:v>2004q4</c:v>
                </c:pt>
                <c:pt idx="39">
                  <c:v>2005q1</c:v>
                </c:pt>
                <c:pt idx="40">
                  <c:v>2005q2</c:v>
                </c:pt>
                <c:pt idx="41">
                  <c:v>2005q3</c:v>
                </c:pt>
                <c:pt idx="42">
                  <c:v>2005q4</c:v>
                </c:pt>
                <c:pt idx="43">
                  <c:v>2006q1</c:v>
                </c:pt>
                <c:pt idx="44">
                  <c:v>2006q2</c:v>
                </c:pt>
                <c:pt idx="45">
                  <c:v>2006q3</c:v>
                </c:pt>
                <c:pt idx="46">
                  <c:v>2006q4</c:v>
                </c:pt>
                <c:pt idx="47">
                  <c:v>2007q1</c:v>
                </c:pt>
                <c:pt idx="48">
                  <c:v>2007q2</c:v>
                </c:pt>
                <c:pt idx="49">
                  <c:v>2007q3</c:v>
                </c:pt>
                <c:pt idx="50">
                  <c:v>2007q4</c:v>
                </c:pt>
                <c:pt idx="51">
                  <c:v>2008q1</c:v>
                </c:pt>
                <c:pt idx="52">
                  <c:v>2008q2</c:v>
                </c:pt>
                <c:pt idx="53">
                  <c:v>2008q3</c:v>
                </c:pt>
                <c:pt idx="54">
                  <c:v>2008q4</c:v>
                </c:pt>
                <c:pt idx="55">
                  <c:v>2009q1</c:v>
                </c:pt>
                <c:pt idx="56">
                  <c:v>2009q2</c:v>
                </c:pt>
                <c:pt idx="57">
                  <c:v>2009q3</c:v>
                </c:pt>
                <c:pt idx="58">
                  <c:v>2009q4</c:v>
                </c:pt>
                <c:pt idx="59">
                  <c:v>2010q1</c:v>
                </c:pt>
                <c:pt idx="60">
                  <c:v>2010q2</c:v>
                </c:pt>
                <c:pt idx="61">
                  <c:v>2010q3</c:v>
                </c:pt>
                <c:pt idx="62">
                  <c:v>2010q4</c:v>
                </c:pt>
                <c:pt idx="63">
                  <c:v>2011q1</c:v>
                </c:pt>
                <c:pt idx="64">
                  <c:v>2011q2</c:v>
                </c:pt>
                <c:pt idx="65">
                  <c:v>2011q3</c:v>
                </c:pt>
                <c:pt idx="66">
                  <c:v>2011q4</c:v>
                </c:pt>
                <c:pt idx="67">
                  <c:v>2012q1</c:v>
                </c:pt>
                <c:pt idx="68">
                  <c:v>2012q2</c:v>
                </c:pt>
                <c:pt idx="69">
                  <c:v>2012q3</c:v>
                </c:pt>
                <c:pt idx="70">
                  <c:v>2012q4</c:v>
                </c:pt>
                <c:pt idx="71">
                  <c:v>2013q1</c:v>
                </c:pt>
                <c:pt idx="72">
                  <c:v>2013q2</c:v>
                </c:pt>
                <c:pt idx="73">
                  <c:v>2013q3</c:v>
                </c:pt>
                <c:pt idx="74">
                  <c:v>2013q4</c:v>
                </c:pt>
              </c:strCache>
            </c:strRef>
          </c:cat>
          <c:val>
            <c:numRef>
              <c:f>Quarterly!$C$61:$BY$61</c:f>
              <c:numCache>
                <c:formatCode>#,##0.00</c:formatCode>
                <c:ptCount val="75"/>
                <c:pt idx="0">
                  <c:v>3.190972639439893</c:v>
                </c:pt>
                <c:pt idx="1">
                  <c:v>3.5583092722831964</c:v>
                </c:pt>
                <c:pt idx="2">
                  <c:v>7.0743335312890858</c:v>
                </c:pt>
                <c:pt idx="3">
                  <c:v>-2.1794858497939043</c:v>
                </c:pt>
                <c:pt idx="4">
                  <c:v>4.1461999461040868</c:v>
                </c:pt>
                <c:pt idx="5">
                  <c:v>3.1605837796755241</c:v>
                </c:pt>
                <c:pt idx="6">
                  <c:v>5.9482997294303406</c:v>
                </c:pt>
                <c:pt idx="7">
                  <c:v>-2.022057669275227</c:v>
                </c:pt>
                <c:pt idx="8">
                  <c:v>2.667360802497678</c:v>
                </c:pt>
                <c:pt idx="9">
                  <c:v>3.0596884392891059</c:v>
                </c:pt>
                <c:pt idx="10">
                  <c:v>6.3526943237842168</c:v>
                </c:pt>
                <c:pt idx="11">
                  <c:v>-2.5591766273471479</c:v>
                </c:pt>
                <c:pt idx="12">
                  <c:v>2.522027202134252</c:v>
                </c:pt>
                <c:pt idx="13">
                  <c:v>2.8522634123945863</c:v>
                </c:pt>
                <c:pt idx="14">
                  <c:v>6.8197355047978885</c:v>
                </c:pt>
                <c:pt idx="15">
                  <c:v>-3.7022962254557417</c:v>
                </c:pt>
                <c:pt idx="16">
                  <c:v>3.3396429153318676</c:v>
                </c:pt>
                <c:pt idx="17">
                  <c:v>2.1326766751202553</c:v>
                </c:pt>
                <c:pt idx="18">
                  <c:v>6.1808851225108397</c:v>
                </c:pt>
                <c:pt idx="19">
                  <c:v>-2.3907821407520409</c:v>
                </c:pt>
                <c:pt idx="20">
                  <c:v>3.3519142576280054</c:v>
                </c:pt>
                <c:pt idx="21">
                  <c:v>2.1910048154268544</c:v>
                </c:pt>
                <c:pt idx="22">
                  <c:v>5.9541261165737751</c:v>
                </c:pt>
                <c:pt idx="23">
                  <c:v>-2.9777412207305543</c:v>
                </c:pt>
                <c:pt idx="24">
                  <c:v>1.9656855786154572</c:v>
                </c:pt>
                <c:pt idx="25">
                  <c:v>2.1358648471310362</c:v>
                </c:pt>
                <c:pt idx="26">
                  <c:v>5.8026138802715055</c:v>
                </c:pt>
                <c:pt idx="27">
                  <c:v>-0.57948491415876191</c:v>
                </c:pt>
                <c:pt idx="28">
                  <c:v>3.9384775391015592</c:v>
                </c:pt>
                <c:pt idx="29">
                  <c:v>3.2183401979250061</c:v>
                </c:pt>
                <c:pt idx="30">
                  <c:v>4.2900362493111386</c:v>
                </c:pt>
                <c:pt idx="31">
                  <c:v>-1.8009038126018975</c:v>
                </c:pt>
                <c:pt idx="32">
                  <c:v>3.3597071069382975</c:v>
                </c:pt>
                <c:pt idx="33">
                  <c:v>2.4951496117576069</c:v>
                </c:pt>
                <c:pt idx="34">
                  <c:v>5.99962059039433</c:v>
                </c:pt>
                <c:pt idx="35">
                  <c:v>-2.0617891556108847</c:v>
                </c:pt>
                <c:pt idx="36">
                  <c:v>2.6720366052727589</c:v>
                </c:pt>
                <c:pt idx="37">
                  <c:v>2.2257739281498599</c:v>
                </c:pt>
                <c:pt idx="38">
                  <c:v>8.6989022288177154</c:v>
                </c:pt>
                <c:pt idx="39">
                  <c:v>-5.4094300724106699</c:v>
                </c:pt>
                <c:pt idx="40">
                  <c:v>4.1289749436253809</c:v>
                </c:pt>
                <c:pt idx="41">
                  <c:v>4.1818076299554887</c:v>
                </c:pt>
                <c:pt idx="42">
                  <c:v>7.1569714175837875</c:v>
                </c:pt>
                <c:pt idx="43">
                  <c:v>-3.8921326112759864</c:v>
                </c:pt>
                <c:pt idx="44">
                  <c:v>2.3322042982409896</c:v>
                </c:pt>
                <c:pt idx="45">
                  <c:v>5.79653060326463</c:v>
                </c:pt>
                <c:pt idx="46">
                  <c:v>7.5063200223990458</c:v>
                </c:pt>
                <c:pt idx="47">
                  <c:v>-4.0051899032790752</c:v>
                </c:pt>
                <c:pt idx="48">
                  <c:v>4.7012203813015736</c:v>
                </c:pt>
                <c:pt idx="49">
                  <c:v>4.8007486404838122</c:v>
                </c:pt>
                <c:pt idx="50">
                  <c:v>8.6834353849668311</c:v>
                </c:pt>
                <c:pt idx="51">
                  <c:v>-5.3835596853482306</c:v>
                </c:pt>
                <c:pt idx="52">
                  <c:v>4.5205149189259233</c:v>
                </c:pt>
                <c:pt idx="53">
                  <c:v>5.6876103180733146</c:v>
                </c:pt>
                <c:pt idx="54">
                  <c:v>5.9689295266664848</c:v>
                </c:pt>
                <c:pt idx="55">
                  <c:v>-6.5478922698566979</c:v>
                </c:pt>
                <c:pt idx="56">
                  <c:v>3.2234353152670927</c:v>
                </c:pt>
                <c:pt idx="57">
                  <c:v>5.433382909249528</c:v>
                </c:pt>
                <c:pt idx="58">
                  <c:v>9.6174256596869494</c:v>
                </c:pt>
                <c:pt idx="59">
                  <c:v>-4.7959002836455564</c:v>
                </c:pt>
                <c:pt idx="60">
                  <c:v>2.2812137034138154</c:v>
                </c:pt>
                <c:pt idx="61">
                  <c:v>5.2036255270667704</c:v>
                </c:pt>
                <c:pt idx="62">
                  <c:v>7.2205040017202515</c:v>
                </c:pt>
                <c:pt idx="63">
                  <c:v>-4.5677771439689039</c:v>
                </c:pt>
                <c:pt idx="64">
                  <c:v>3.6526417188686136</c:v>
                </c:pt>
                <c:pt idx="65">
                  <c:v>4.0773544157753987</c:v>
                </c:pt>
                <c:pt idx="66">
                  <c:v>5.1349855891388483</c:v>
                </c:pt>
                <c:pt idx="67">
                  <c:v>-3.8416394484242486</c:v>
                </c:pt>
                <c:pt idx="68">
                  <c:v>3.5106162157507335</c:v>
                </c:pt>
                <c:pt idx="69">
                  <c:v>2.9537482541553866</c:v>
                </c:pt>
                <c:pt idx="70">
                  <c:v>6.716039110967678</c:v>
                </c:pt>
                <c:pt idx="71">
                  <c:v>-5.4027818741105778</c:v>
                </c:pt>
                <c:pt idx="72">
                  <c:v>5.6144371112842268</c:v>
                </c:pt>
                <c:pt idx="73">
                  <c:v>1.9102731573934786</c:v>
                </c:pt>
                <c:pt idx="74">
                  <c:v>6.5345138578657798</c:v>
                </c:pt>
              </c:numCache>
            </c:numRef>
          </c:val>
        </c:ser>
        <c:ser>
          <c:idx val="1"/>
          <c:order val="1"/>
          <c:tx>
            <c:strRef>
              <c:f>Quarterly!$A$81</c:f>
              <c:strCache>
                <c:ptCount val="1"/>
                <c:pt idx="0">
                  <c:v>KZN - Annual Compensation of Employees</c:v>
                </c:pt>
              </c:strCache>
            </c:strRef>
          </c:tx>
          <c:marker>
            <c:symbol val="none"/>
          </c:marker>
          <c:cat>
            <c:strRef>
              <c:f>Quarterly!$C$65:$BY$65</c:f>
              <c:strCache>
                <c:ptCount val="75"/>
                <c:pt idx="0">
                  <c:v>1995q2</c:v>
                </c:pt>
                <c:pt idx="1">
                  <c:v>1995q3</c:v>
                </c:pt>
                <c:pt idx="2">
                  <c:v>1995q4</c:v>
                </c:pt>
                <c:pt idx="3">
                  <c:v>1996q1</c:v>
                </c:pt>
                <c:pt idx="4">
                  <c:v>1996q2</c:v>
                </c:pt>
                <c:pt idx="5">
                  <c:v>1996q3</c:v>
                </c:pt>
                <c:pt idx="6">
                  <c:v>1996q4</c:v>
                </c:pt>
                <c:pt idx="7">
                  <c:v>1997q1</c:v>
                </c:pt>
                <c:pt idx="8">
                  <c:v>1997q2</c:v>
                </c:pt>
                <c:pt idx="9">
                  <c:v>1997q3</c:v>
                </c:pt>
                <c:pt idx="10">
                  <c:v>1997q4</c:v>
                </c:pt>
                <c:pt idx="11">
                  <c:v>1998q1</c:v>
                </c:pt>
                <c:pt idx="12">
                  <c:v>1998q2</c:v>
                </c:pt>
                <c:pt idx="13">
                  <c:v>1998q3</c:v>
                </c:pt>
                <c:pt idx="14">
                  <c:v>1998q4</c:v>
                </c:pt>
                <c:pt idx="15">
                  <c:v>1999q1</c:v>
                </c:pt>
                <c:pt idx="16">
                  <c:v>1999q2</c:v>
                </c:pt>
                <c:pt idx="17">
                  <c:v>1999q3</c:v>
                </c:pt>
                <c:pt idx="18">
                  <c:v>1999q4</c:v>
                </c:pt>
                <c:pt idx="19">
                  <c:v>2000q1</c:v>
                </c:pt>
                <c:pt idx="20">
                  <c:v>2000q2</c:v>
                </c:pt>
                <c:pt idx="21">
                  <c:v>2000q3</c:v>
                </c:pt>
                <c:pt idx="22">
                  <c:v>2000q4</c:v>
                </c:pt>
                <c:pt idx="23">
                  <c:v>2001q1</c:v>
                </c:pt>
                <c:pt idx="24">
                  <c:v>2001q2</c:v>
                </c:pt>
                <c:pt idx="25">
                  <c:v>2001q3</c:v>
                </c:pt>
                <c:pt idx="26">
                  <c:v>2001q4</c:v>
                </c:pt>
                <c:pt idx="27">
                  <c:v>2002q1</c:v>
                </c:pt>
                <c:pt idx="28">
                  <c:v>2002q2</c:v>
                </c:pt>
                <c:pt idx="29">
                  <c:v>2002q3</c:v>
                </c:pt>
                <c:pt idx="30">
                  <c:v>2002q4</c:v>
                </c:pt>
                <c:pt idx="31">
                  <c:v>2003q1</c:v>
                </c:pt>
                <c:pt idx="32">
                  <c:v>2003q2</c:v>
                </c:pt>
                <c:pt idx="33">
                  <c:v>2003q3</c:v>
                </c:pt>
                <c:pt idx="34">
                  <c:v>2003q4</c:v>
                </c:pt>
                <c:pt idx="35">
                  <c:v>2004q1</c:v>
                </c:pt>
                <c:pt idx="36">
                  <c:v>2004q2</c:v>
                </c:pt>
                <c:pt idx="37">
                  <c:v>2004q3</c:v>
                </c:pt>
                <c:pt idx="38">
                  <c:v>2004q4</c:v>
                </c:pt>
                <c:pt idx="39">
                  <c:v>2005q1</c:v>
                </c:pt>
                <c:pt idx="40">
                  <c:v>2005q2</c:v>
                </c:pt>
                <c:pt idx="41">
                  <c:v>2005q3</c:v>
                </c:pt>
                <c:pt idx="42">
                  <c:v>2005q4</c:v>
                </c:pt>
                <c:pt idx="43">
                  <c:v>2006q1</c:v>
                </c:pt>
                <c:pt idx="44">
                  <c:v>2006q2</c:v>
                </c:pt>
                <c:pt idx="45">
                  <c:v>2006q3</c:v>
                </c:pt>
                <c:pt idx="46">
                  <c:v>2006q4</c:v>
                </c:pt>
                <c:pt idx="47">
                  <c:v>2007q1</c:v>
                </c:pt>
                <c:pt idx="48">
                  <c:v>2007q2</c:v>
                </c:pt>
                <c:pt idx="49">
                  <c:v>2007q3</c:v>
                </c:pt>
                <c:pt idx="50">
                  <c:v>2007q4</c:v>
                </c:pt>
                <c:pt idx="51">
                  <c:v>2008q1</c:v>
                </c:pt>
                <c:pt idx="52">
                  <c:v>2008q2</c:v>
                </c:pt>
                <c:pt idx="53">
                  <c:v>2008q3</c:v>
                </c:pt>
                <c:pt idx="54">
                  <c:v>2008q4</c:v>
                </c:pt>
                <c:pt idx="55">
                  <c:v>2009q1</c:v>
                </c:pt>
                <c:pt idx="56">
                  <c:v>2009q2</c:v>
                </c:pt>
                <c:pt idx="57">
                  <c:v>2009q3</c:v>
                </c:pt>
                <c:pt idx="58">
                  <c:v>2009q4</c:v>
                </c:pt>
                <c:pt idx="59">
                  <c:v>2010q1</c:v>
                </c:pt>
                <c:pt idx="60">
                  <c:v>2010q2</c:v>
                </c:pt>
                <c:pt idx="61">
                  <c:v>2010q3</c:v>
                </c:pt>
                <c:pt idx="62">
                  <c:v>2010q4</c:v>
                </c:pt>
                <c:pt idx="63">
                  <c:v>2011q1</c:v>
                </c:pt>
                <c:pt idx="64">
                  <c:v>2011q2</c:v>
                </c:pt>
                <c:pt idx="65">
                  <c:v>2011q3</c:v>
                </c:pt>
                <c:pt idx="66">
                  <c:v>2011q4</c:v>
                </c:pt>
                <c:pt idx="67">
                  <c:v>2012q1</c:v>
                </c:pt>
                <c:pt idx="68">
                  <c:v>2012q2</c:v>
                </c:pt>
                <c:pt idx="69">
                  <c:v>2012q3</c:v>
                </c:pt>
                <c:pt idx="70">
                  <c:v>2012q4</c:v>
                </c:pt>
                <c:pt idx="71">
                  <c:v>2013q1</c:v>
                </c:pt>
                <c:pt idx="72">
                  <c:v>2013q2</c:v>
                </c:pt>
                <c:pt idx="73">
                  <c:v>2013q3</c:v>
                </c:pt>
                <c:pt idx="74">
                  <c:v>2013q4</c:v>
                </c:pt>
              </c:strCache>
            </c:strRef>
          </c:cat>
          <c:val>
            <c:numRef>
              <c:f>Quarterly!$C$81:$BY$81</c:f>
              <c:numCache>
                <c:formatCode>#,##0.00</c:formatCode>
                <c:ptCount val="75"/>
                <c:pt idx="0">
                  <c:v>3.4635477970290993</c:v>
                </c:pt>
                <c:pt idx="1">
                  <c:v>3.5440818696813694</c:v>
                </c:pt>
                <c:pt idx="2">
                  <c:v>7.4750474286591011</c:v>
                </c:pt>
                <c:pt idx="3">
                  <c:v>-2.5333875400495578</c:v>
                </c:pt>
                <c:pt idx="4">
                  <c:v>4.0496014164385121</c:v>
                </c:pt>
                <c:pt idx="5">
                  <c:v>3.2368393337769494</c:v>
                </c:pt>
                <c:pt idx="6">
                  <c:v>6.0637325417751349</c:v>
                </c:pt>
                <c:pt idx="7">
                  <c:v>-3.7136558709690188</c:v>
                </c:pt>
                <c:pt idx="8">
                  <c:v>2.9025889096556292</c:v>
                </c:pt>
                <c:pt idx="9">
                  <c:v>2.9956277782827443</c:v>
                </c:pt>
                <c:pt idx="10">
                  <c:v>6.5430530615263933</c:v>
                </c:pt>
                <c:pt idx="11">
                  <c:v>-2.3796600245620336</c:v>
                </c:pt>
                <c:pt idx="12">
                  <c:v>2.9726436267612653</c:v>
                </c:pt>
                <c:pt idx="13">
                  <c:v>2.8387717144706324</c:v>
                </c:pt>
                <c:pt idx="14">
                  <c:v>7.0478439717220471</c:v>
                </c:pt>
                <c:pt idx="15">
                  <c:v>-6.0310731478620676</c:v>
                </c:pt>
                <c:pt idx="16">
                  <c:v>3.4944227168475823</c:v>
                </c:pt>
                <c:pt idx="17">
                  <c:v>1.9883506497907937</c:v>
                </c:pt>
                <c:pt idx="18">
                  <c:v>6.7838336596540092</c:v>
                </c:pt>
                <c:pt idx="19">
                  <c:v>-3.2317804276073039</c:v>
                </c:pt>
                <c:pt idx="20">
                  <c:v>3.8073411647783799</c:v>
                </c:pt>
                <c:pt idx="21">
                  <c:v>2.0940538860618783</c:v>
                </c:pt>
                <c:pt idx="22">
                  <c:v>6.2835193907861795</c:v>
                </c:pt>
                <c:pt idx="23">
                  <c:v>-2.2036306237725447</c:v>
                </c:pt>
                <c:pt idx="24">
                  <c:v>2.2437640283961473</c:v>
                </c:pt>
                <c:pt idx="25">
                  <c:v>1.8450317021028344</c:v>
                </c:pt>
                <c:pt idx="26">
                  <c:v>6.2276825041379897</c:v>
                </c:pt>
                <c:pt idx="27">
                  <c:v>-1.9712814020403029</c:v>
                </c:pt>
                <c:pt idx="28">
                  <c:v>4.5283754251773383</c:v>
                </c:pt>
                <c:pt idx="29">
                  <c:v>2.8361872836081408</c:v>
                </c:pt>
                <c:pt idx="30">
                  <c:v>4.8747627933439199</c:v>
                </c:pt>
                <c:pt idx="31">
                  <c:v>-2.7592295267251838</c:v>
                </c:pt>
                <c:pt idx="32">
                  <c:v>3.9422824144320101</c:v>
                </c:pt>
                <c:pt idx="33">
                  <c:v>2.1607193100831714</c:v>
                </c:pt>
                <c:pt idx="34">
                  <c:v>6.5141041589935247</c:v>
                </c:pt>
                <c:pt idx="35">
                  <c:v>-3.479257244001281</c:v>
                </c:pt>
                <c:pt idx="36">
                  <c:v>3.1243684501998983</c:v>
                </c:pt>
                <c:pt idx="37">
                  <c:v>2.3117749384943438</c:v>
                </c:pt>
                <c:pt idx="38">
                  <c:v>9.2345152034720481</c:v>
                </c:pt>
                <c:pt idx="39">
                  <c:v>-6.1857198141694951</c:v>
                </c:pt>
                <c:pt idx="40">
                  <c:v>4.5096153766289788</c:v>
                </c:pt>
                <c:pt idx="41">
                  <c:v>3.79913777182299</c:v>
                </c:pt>
                <c:pt idx="42">
                  <c:v>7.5058151075031265</c:v>
                </c:pt>
                <c:pt idx="43">
                  <c:v>-4.9122778338773276</c:v>
                </c:pt>
                <c:pt idx="44">
                  <c:v>2.9453927019264508</c:v>
                </c:pt>
                <c:pt idx="45">
                  <c:v>5.0434681589349397</c:v>
                </c:pt>
                <c:pt idx="46">
                  <c:v>8.0338847414571202</c:v>
                </c:pt>
                <c:pt idx="47">
                  <c:v>-4.4567387731859638</c:v>
                </c:pt>
                <c:pt idx="48">
                  <c:v>4.9487671584718953</c:v>
                </c:pt>
                <c:pt idx="49">
                  <c:v>4.3949243139139273</c:v>
                </c:pt>
                <c:pt idx="50">
                  <c:v>9.0648559862310734</c:v>
                </c:pt>
                <c:pt idx="51">
                  <c:v>-5.939103875390904</c:v>
                </c:pt>
                <c:pt idx="52">
                  <c:v>4.7143333106267589</c:v>
                </c:pt>
                <c:pt idx="53">
                  <c:v>5.2314490160261187</c:v>
                </c:pt>
                <c:pt idx="54">
                  <c:v>6.5700057406262706</c:v>
                </c:pt>
                <c:pt idx="55">
                  <c:v>-6.999195370308529</c:v>
                </c:pt>
                <c:pt idx="56">
                  <c:v>3.4407237859964712</c:v>
                </c:pt>
                <c:pt idx="57">
                  <c:v>5.4503735298821869</c:v>
                </c:pt>
                <c:pt idx="58">
                  <c:v>9.820503737887039</c:v>
                </c:pt>
                <c:pt idx="59">
                  <c:v>-5.1077261830446927</c:v>
                </c:pt>
                <c:pt idx="60">
                  <c:v>2.629490731793104</c:v>
                </c:pt>
                <c:pt idx="61">
                  <c:v>4.7664905808409408</c:v>
                </c:pt>
                <c:pt idx="62">
                  <c:v>8.211340819224322</c:v>
                </c:pt>
                <c:pt idx="63">
                  <c:v>-4.7254201065904464</c:v>
                </c:pt>
                <c:pt idx="64">
                  <c:v>3.8393430637959831</c:v>
                </c:pt>
                <c:pt idx="65">
                  <c:v>3.7996732465542853</c:v>
                </c:pt>
                <c:pt idx="66">
                  <c:v>5.9875056145359435</c:v>
                </c:pt>
                <c:pt idx="67">
                  <c:v>-4.7454729267422691</c:v>
                </c:pt>
                <c:pt idx="68">
                  <c:v>3.7024910040620624</c:v>
                </c:pt>
                <c:pt idx="69">
                  <c:v>2.9945965509986632</c:v>
                </c:pt>
                <c:pt idx="70">
                  <c:v>7.3703939110073193</c:v>
                </c:pt>
                <c:pt idx="71">
                  <c:v>-5.7560265941495841</c:v>
                </c:pt>
                <c:pt idx="72">
                  <c:v>5.5243181301147262</c:v>
                </c:pt>
                <c:pt idx="73">
                  <c:v>2.0455217910483694</c:v>
                </c:pt>
                <c:pt idx="74">
                  <c:v>7.1977702125260707</c:v>
                </c:pt>
              </c:numCache>
            </c:numRef>
          </c:val>
        </c:ser>
        <c:marker val="1"/>
        <c:axId val="219458176"/>
        <c:axId val="219787648"/>
      </c:lineChart>
      <c:catAx>
        <c:axId val="219458176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19787648"/>
        <c:crosses val="autoZero"/>
        <c:auto val="1"/>
        <c:lblAlgn val="ctr"/>
        <c:lblOffset val="100"/>
      </c:catAx>
      <c:valAx>
        <c:axId val="219787648"/>
        <c:scaling>
          <c:orientation val="minMax"/>
        </c:scaling>
        <c:axPos val="l"/>
        <c:numFmt formatCode="#,##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1945817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65226825053778181"/>
          <c:y val="2.4074583613851244E-2"/>
          <c:w val="0.33752545327227662"/>
          <c:h val="0.17188420220706621"/>
        </c:manualLayout>
      </c:layout>
      <c:txPr>
        <a:bodyPr/>
        <a:lstStyle/>
        <a:p>
          <a:pPr>
            <a:defRPr lang="en-ZA" sz="1200"/>
          </a:pPr>
          <a:endParaRPr lang="en-US"/>
        </a:p>
      </c:txPr>
    </c:legend>
    <c:plotVisOnly val="1"/>
    <c:dispBlanksAs val="gap"/>
  </c:chart>
  <c:spPr>
    <a:solidFill>
      <a:srgbClr val="9BBB59">
        <a:lumMod val="40000"/>
        <a:lumOff val="60000"/>
      </a:srgbClr>
    </a:solidFill>
  </c:spPr>
  <c:printSettings>
    <c:headerFooter/>
    <c:pageMargins b="0.75000000000000711" l="0.70000000000000062" r="0.70000000000000062" t="0.75000000000000711" header="0.30000000000000032" footer="0.30000000000000032"/>
    <c:pageSetup/>
  </c:printSettings>
  <c:userShapes r:id="rId1"/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5.2219742890444877E-2"/>
          <c:y val="2.1111287263588688E-2"/>
          <c:w val="0.94509471332371386"/>
          <c:h val="0.94875442583099945"/>
        </c:manualLayout>
      </c:layout>
      <c:lineChart>
        <c:grouping val="standard"/>
        <c:ser>
          <c:idx val="0"/>
          <c:order val="0"/>
          <c:tx>
            <c:strRef>
              <c:f>Quarterly!$A$61</c:f>
              <c:strCache>
                <c:ptCount val="1"/>
                <c:pt idx="0">
                  <c:v>SA - Annual Compensation of Employees</c:v>
                </c:pt>
              </c:strCache>
            </c:strRef>
          </c:tx>
          <c:marker>
            <c:symbol val="none"/>
          </c:marker>
          <c:cat>
            <c:strRef>
              <c:f>Quarterly!$F$85:$BY$85</c:f>
              <c:strCache>
                <c:ptCount val="72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  <c:pt idx="65">
                  <c:v>2012q2</c:v>
                </c:pt>
                <c:pt idx="66">
                  <c:v>2012q3</c:v>
                </c:pt>
                <c:pt idx="67">
                  <c:v>2012q4</c:v>
                </c:pt>
                <c:pt idx="68">
                  <c:v>2013q1</c:v>
                </c:pt>
                <c:pt idx="69">
                  <c:v>2013q2</c:v>
                </c:pt>
                <c:pt idx="70">
                  <c:v>2013q3</c:v>
                </c:pt>
                <c:pt idx="71">
                  <c:v>2013q4</c:v>
                </c:pt>
              </c:strCache>
            </c:strRef>
          </c:cat>
          <c:val>
            <c:numRef>
              <c:f>Quarterly!$F$101:$BY$101</c:f>
              <c:numCache>
                <c:formatCode>#,##0.00</c:formatCode>
                <c:ptCount val="72"/>
                <c:pt idx="0">
                  <c:v>11.928833691032155</c:v>
                </c:pt>
                <c:pt idx="1">
                  <c:v>12.964946401378729</c:v>
                </c:pt>
                <c:pt idx="2">
                  <c:v>12.531093828170365</c:v>
                </c:pt>
                <c:pt idx="3">
                  <c:v>11.347674690906906</c:v>
                </c:pt>
                <c:pt idx="4">
                  <c:v>11.526872909029725</c:v>
                </c:pt>
                <c:pt idx="5">
                  <c:v>9.9432308240833507</c:v>
                </c:pt>
                <c:pt idx="6">
                  <c:v>9.8357017728628779</c:v>
                </c:pt>
                <c:pt idx="7">
                  <c:v>10.254934211490415</c:v>
                </c:pt>
                <c:pt idx="8">
                  <c:v>9.6505122979737319</c:v>
                </c:pt>
                <c:pt idx="9">
                  <c:v>9.4952935058532759</c:v>
                </c:pt>
                <c:pt idx="10">
                  <c:v>9.274915736967877</c:v>
                </c:pt>
                <c:pt idx="11">
                  <c:v>9.7547896698800738</c:v>
                </c:pt>
                <c:pt idx="12">
                  <c:v>8.4672097140118208</c:v>
                </c:pt>
                <c:pt idx="13">
                  <c:v>9.3322384053975771</c:v>
                </c:pt>
                <c:pt idx="14">
                  <c:v>8.5673157279297101</c:v>
                </c:pt>
                <c:pt idx="15">
                  <c:v>7.918013697467825</c:v>
                </c:pt>
                <c:pt idx="16">
                  <c:v>9.3877890857662347</c:v>
                </c:pt>
                <c:pt idx="17">
                  <c:v>9.4007786313561006</c:v>
                </c:pt>
                <c:pt idx="18">
                  <c:v>9.4632575966921308</c:v>
                </c:pt>
                <c:pt idx="19">
                  <c:v>9.2294887836838448</c:v>
                </c:pt>
                <c:pt idx="20">
                  <c:v>8.5726528654261518</c:v>
                </c:pt>
                <c:pt idx="21">
                  <c:v>7.1163999625204903</c:v>
                </c:pt>
                <c:pt idx="22">
                  <c:v>7.0586023617574556</c:v>
                </c:pt>
                <c:pt idx="23">
                  <c:v>6.9055107469827846</c:v>
                </c:pt>
                <c:pt idx="24">
                  <c:v>9.548067399261134</c:v>
                </c:pt>
                <c:pt idx="25">
                  <c:v>11.667560299501844</c:v>
                </c:pt>
                <c:pt idx="26">
                  <c:v>12.851056240799544</c:v>
                </c:pt>
                <c:pt idx="27">
                  <c:v>11.237712514781142</c:v>
                </c:pt>
                <c:pt idx="28">
                  <c:v>9.8711148445937784</c:v>
                </c:pt>
                <c:pt idx="29">
                  <c:v>9.2593091483159746</c:v>
                </c:pt>
                <c:pt idx="30">
                  <c:v>8.4937930232193999</c:v>
                </c:pt>
                <c:pt idx="31">
                  <c:v>10.272287847152704</c:v>
                </c:pt>
                <c:pt idx="32">
                  <c:v>9.979327679938029</c:v>
                </c:pt>
                <c:pt idx="33">
                  <c:v>9.2476156660847622</c:v>
                </c:pt>
                <c:pt idx="34">
                  <c:v>8.9604932874742502</c:v>
                </c:pt>
                <c:pt idx="35">
                  <c:v>11.735173585443983</c:v>
                </c:pt>
                <c:pt idx="36">
                  <c:v>7.9159365816694933</c:v>
                </c:pt>
                <c:pt idx="37">
                  <c:v>9.4472869914166981</c:v>
                </c:pt>
                <c:pt idx="38">
                  <c:v>11.541500355620459</c:v>
                </c:pt>
                <c:pt idx="39">
                  <c:v>9.9592463254229546</c:v>
                </c:pt>
                <c:pt idx="40">
                  <c:v>11.72306787132935</c:v>
                </c:pt>
                <c:pt idx="41">
                  <c:v>9.7952593159088046</c:v>
                </c:pt>
                <c:pt idx="42">
                  <c:v>11.496985669204065</c:v>
                </c:pt>
                <c:pt idx="43">
                  <c:v>11.860483404063073</c:v>
                </c:pt>
                <c:pt idx="44">
                  <c:v>11.728895390725222</c:v>
                </c:pt>
                <c:pt idx="45">
                  <c:v>14.315447219041221</c:v>
                </c:pt>
                <c:pt idx="46">
                  <c:v>13.23948319868202</c:v>
                </c:pt>
                <c:pt idx="47">
                  <c:v>14.479372493512621</c:v>
                </c:pt>
                <c:pt idx="48">
                  <c:v>12.835586672630136</c:v>
                </c:pt>
                <c:pt idx="49">
                  <c:v>12.640841981137058</c:v>
                </c:pt>
                <c:pt idx="50">
                  <c:v>13.59404935208036</c:v>
                </c:pt>
                <c:pt idx="51">
                  <c:v>10.756894717226663</c:v>
                </c:pt>
                <c:pt idx="52">
                  <c:v>9.3939406571353636</c:v>
                </c:pt>
                <c:pt idx="53">
                  <c:v>8.0363827719651901</c:v>
                </c:pt>
                <c:pt idx="54">
                  <c:v>7.7765054829608165</c:v>
                </c:pt>
                <c:pt idx="55">
                  <c:v>11.487236215463774</c:v>
                </c:pt>
                <c:pt idx="56">
                  <c:v>13.57734150210268</c:v>
                </c:pt>
                <c:pt idx="57">
                  <c:v>12.540609625729122</c:v>
                </c:pt>
                <c:pt idx="58">
                  <c:v>12.295364380405681</c:v>
                </c:pt>
                <c:pt idx="59">
                  <c:v>9.8398862540693841</c:v>
                </c:pt>
                <c:pt idx="60">
                  <c:v>10.103078908468282</c:v>
                </c:pt>
                <c:pt idx="61">
                  <c:v>11.579385666430266</c:v>
                </c:pt>
                <c:pt idx="62">
                  <c:v>10.384858024800586</c:v>
                </c:pt>
                <c:pt idx="63">
                  <c:v>8.2377905769809789</c:v>
                </c:pt>
                <c:pt idx="64">
                  <c:v>9.0613650203739926</c:v>
                </c:pt>
                <c:pt idx="65">
                  <c:v>8.9119284504913594</c:v>
                </c:pt>
                <c:pt idx="66">
                  <c:v>7.7361288294515953</c:v>
                </c:pt>
                <c:pt idx="67">
                  <c:v>9.3562991748366606</c:v>
                </c:pt>
                <c:pt idx="68">
                  <c:v>7.5808866451449104</c:v>
                </c:pt>
                <c:pt idx="69">
                  <c:v>9.7674345139386443</c:v>
                </c:pt>
                <c:pt idx="70">
                  <c:v>8.6549001352195543</c:v>
                </c:pt>
                <c:pt idx="71">
                  <c:v>8.4700768564310884</c:v>
                </c:pt>
              </c:numCache>
            </c:numRef>
          </c:val>
        </c:ser>
        <c:ser>
          <c:idx val="1"/>
          <c:order val="1"/>
          <c:tx>
            <c:strRef>
              <c:f>Quarterly!$A$81</c:f>
              <c:strCache>
                <c:ptCount val="1"/>
                <c:pt idx="0">
                  <c:v>KZN - Annual Compensation of Employees</c:v>
                </c:pt>
              </c:strCache>
            </c:strRef>
          </c:tx>
          <c:marker>
            <c:symbol val="none"/>
          </c:marker>
          <c:cat>
            <c:strRef>
              <c:f>Quarterly!$F$85:$BY$85</c:f>
              <c:strCache>
                <c:ptCount val="72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  <c:pt idx="65">
                  <c:v>2012q2</c:v>
                </c:pt>
                <c:pt idx="66">
                  <c:v>2012q3</c:v>
                </c:pt>
                <c:pt idx="67">
                  <c:v>2012q4</c:v>
                </c:pt>
                <c:pt idx="68">
                  <c:v>2013q1</c:v>
                </c:pt>
                <c:pt idx="69">
                  <c:v>2013q2</c:v>
                </c:pt>
                <c:pt idx="70">
                  <c:v>2013q3</c:v>
                </c:pt>
                <c:pt idx="71">
                  <c:v>2013q4</c:v>
                </c:pt>
              </c:strCache>
            </c:strRef>
          </c:cat>
          <c:val>
            <c:numRef>
              <c:f>Quarterly!$F$121:$BY$121</c:f>
              <c:numCache>
                <c:formatCode>#,##0.00</c:formatCode>
                <c:ptCount val="72"/>
                <c:pt idx="0">
                  <c:v>12.221524825751423</c:v>
                </c:pt>
                <c:pt idx="1">
                  <c:v>12.857186681546237</c:v>
                </c:pt>
                <c:pt idx="2">
                  <c:v>12.522309713157858</c:v>
                </c:pt>
                <c:pt idx="3">
                  <c:v>11.044716405649336</c:v>
                </c:pt>
                <c:pt idx="4">
                  <c:v>9.7000245282808173</c:v>
                </c:pt>
                <c:pt idx="5">
                  <c:v>8.4907234025155436</c:v>
                </c:pt>
                <c:pt idx="6">
                  <c:v>8.2372362140517019</c:v>
                </c:pt>
                <c:pt idx="7">
                  <c:v>8.7263791762619469</c:v>
                </c:pt>
                <c:pt idx="8">
                  <c:v>10.232725060800247</c:v>
                </c:pt>
                <c:pt idx="9">
                  <c:v>10.30777003733332</c:v>
                </c:pt>
                <c:pt idx="10">
                  <c:v>10.139778026515208</c:v>
                </c:pt>
                <c:pt idx="11">
                  <c:v>10.661609879471827</c:v>
                </c:pt>
                <c:pt idx="12">
                  <c:v>6.5223981674343596</c:v>
                </c:pt>
                <c:pt idx="13">
                  <c:v>7.0621644396403838</c:v>
                </c:pt>
                <c:pt idx="14">
                  <c:v>6.1768181995814366</c:v>
                </c:pt>
                <c:pt idx="15">
                  <c:v>5.9149560838468354</c:v>
                </c:pt>
                <c:pt idx="16">
                  <c:v>9.0701157250561462</c:v>
                </c:pt>
                <c:pt idx="17">
                  <c:v>9.3998924456983204</c:v>
                </c:pt>
                <c:pt idx="18">
                  <c:v>9.5132771862646965</c:v>
                </c:pt>
                <c:pt idx="19">
                  <c:v>9.0001746563311986</c:v>
                </c:pt>
                <c:pt idx="20">
                  <c:v>10.158287399193256</c:v>
                </c:pt>
                <c:pt idx="21">
                  <c:v>8.4990504162616212</c:v>
                </c:pt>
                <c:pt idx="22">
                  <c:v>8.2344055181141442</c:v>
                </c:pt>
                <c:pt idx="23">
                  <c:v>8.1775437180251931</c:v>
                </c:pt>
                <c:pt idx="24">
                  <c:v>8.4345570228350404</c:v>
                </c:pt>
                <c:pt idx="25">
                  <c:v>10.857500144436926</c:v>
                </c:pt>
                <c:pt idx="26">
                  <c:v>11.93636504519394</c:v>
                </c:pt>
                <c:pt idx="27">
                  <c:v>10.510739341476041</c:v>
                </c:pt>
                <c:pt idx="28">
                  <c:v>9.6224615891290046</c:v>
                </c:pt>
                <c:pt idx="29">
                  <c:v>9.0078059198262999</c:v>
                </c:pt>
                <c:pt idx="30">
                  <c:v>8.2918003608103561</c:v>
                </c:pt>
                <c:pt idx="31">
                  <c:v>9.9845548726080438</c:v>
                </c:pt>
                <c:pt idx="32">
                  <c:v>9.1701646986602086</c:v>
                </c:pt>
                <c:pt idx="33">
                  <c:v>8.3111129238633552</c:v>
                </c:pt>
                <c:pt idx="34">
                  <c:v>8.4712625717624466</c:v>
                </c:pt>
                <c:pt idx="35">
                  <c:v>11.241660192234164</c:v>
                </c:pt>
                <c:pt idx="36">
                  <c:v>8.1224199029758033</c:v>
                </c:pt>
                <c:pt idx="37">
                  <c:v>9.5748045536609681</c:v>
                </c:pt>
                <c:pt idx="38">
                  <c:v>11.167754063728026</c:v>
                </c:pt>
                <c:pt idx="39">
                  <c:v>9.4084593320157222</c:v>
                </c:pt>
                <c:pt idx="40">
                  <c:v>10.893577853806827</c:v>
                </c:pt>
                <c:pt idx="41">
                  <c:v>9.2338047474500939</c:v>
                </c:pt>
                <c:pt idx="42">
                  <c:v>10.543285206198211</c:v>
                </c:pt>
                <c:pt idx="43">
                  <c:v>11.086274923512907</c:v>
                </c:pt>
                <c:pt idx="44">
                  <c:v>11.618458639576184</c:v>
                </c:pt>
                <c:pt idx="45">
                  <c:v>13.790615771124207</c:v>
                </c:pt>
                <c:pt idx="46">
                  <c:v>13.088066581032216</c:v>
                </c:pt>
                <c:pt idx="47">
                  <c:v>14.167270064746114</c:v>
                </c:pt>
                <c:pt idx="48">
                  <c:v>12.395951242414666</c:v>
                </c:pt>
                <c:pt idx="49">
                  <c:v>12.144881925019197</c:v>
                </c:pt>
                <c:pt idx="50">
                  <c:v>13.043507644250932</c:v>
                </c:pt>
                <c:pt idx="51">
                  <c:v>10.45764604603003</c:v>
                </c:pt>
                <c:pt idx="52">
                  <c:v>9.2127587873875694</c:v>
                </c:pt>
                <c:pt idx="53">
                  <c:v>7.884436241608145</c:v>
                </c:pt>
                <c:pt idx="54">
                  <c:v>8.10888005548391</c:v>
                </c:pt>
                <c:pt idx="55">
                  <c:v>11.406315348503627</c:v>
                </c:pt>
                <c:pt idx="56">
                  <c:v>13.672119537911875</c:v>
                </c:pt>
                <c:pt idx="57">
                  <c:v>12.780646843837454</c:v>
                </c:pt>
                <c:pt idx="58">
                  <c:v>12.049224481104083</c:v>
                </c:pt>
                <c:pt idx="59">
                  <c:v>10.407404866706306</c:v>
                </c:pt>
                <c:pt idx="60">
                  <c:v>10.852218970829332</c:v>
                </c:pt>
                <c:pt idx="61">
                  <c:v>12.159005301671028</c:v>
                </c:pt>
                <c:pt idx="62">
                  <c:v>11.123967572328256</c:v>
                </c:pt>
                <c:pt idx="63">
                  <c:v>8.8402754075224497</c:v>
                </c:pt>
                <c:pt idx="64">
                  <c:v>8.8173673614259602</c:v>
                </c:pt>
                <c:pt idx="65">
                  <c:v>8.6739546585057887</c:v>
                </c:pt>
                <c:pt idx="66">
                  <c:v>7.8310727343824329</c:v>
                </c:pt>
                <c:pt idx="67">
                  <c:v>9.2380152566704545</c:v>
                </c:pt>
                <c:pt idx="68">
                  <c:v>8.079110999521335</c:v>
                </c:pt>
                <c:pt idx="69">
                  <c:v>9.9778258160330431</c:v>
                </c:pt>
                <c:pt idx="70">
                  <c:v>8.9644019847690064</c:v>
                </c:pt>
                <c:pt idx="71">
                  <c:v>8.7892155354299213</c:v>
                </c:pt>
              </c:numCache>
            </c:numRef>
          </c:val>
        </c:ser>
        <c:marker val="1"/>
        <c:axId val="219701632"/>
        <c:axId val="219703168"/>
      </c:lineChart>
      <c:catAx>
        <c:axId val="219701632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19703168"/>
        <c:crosses val="autoZero"/>
        <c:auto val="1"/>
        <c:lblAlgn val="ctr"/>
        <c:lblOffset val="100"/>
      </c:catAx>
      <c:valAx>
        <c:axId val="219703168"/>
        <c:scaling>
          <c:orientation val="minMax"/>
          <c:min val="4"/>
        </c:scaling>
        <c:axPos val="l"/>
        <c:numFmt formatCode="#,##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1970163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69705388062233653"/>
          <c:y val="2.407463112054814E-2"/>
          <c:w val="0.29273973833118538"/>
          <c:h val="0.12231796868088105"/>
        </c:manualLayout>
      </c:layout>
      <c:txPr>
        <a:bodyPr/>
        <a:lstStyle/>
        <a:p>
          <a:pPr>
            <a:defRPr lang="en-ZA" sz="1200"/>
          </a:pPr>
          <a:endParaRPr lang="en-US"/>
        </a:p>
      </c:txPr>
    </c:legend>
    <c:plotVisOnly val="1"/>
    <c:dispBlanksAs val="gap"/>
  </c:chart>
  <c:spPr>
    <a:solidFill>
      <a:srgbClr val="9BBB59">
        <a:lumMod val="40000"/>
        <a:lumOff val="60000"/>
      </a:srgbClr>
    </a:solidFill>
  </c:spPr>
  <c:printSettings>
    <c:headerFooter/>
    <c:pageMargins b="0.75000000000000733" l="0.70000000000000062" r="0.70000000000000062" t="0.75000000000000733" header="0.30000000000000032" footer="0.30000000000000032"/>
    <c:pageSetup/>
  </c:printSettings>
  <c:userShapes r:id="rId1"/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9.4462540716612767E-2"/>
          <c:y val="9.0301003344481628E-2"/>
          <c:w val="0.89902280130292656"/>
          <c:h val="0.85618729096989965"/>
        </c:manualLayout>
      </c:layout>
      <c:lineChart>
        <c:grouping val="standard"/>
        <c:ser>
          <c:idx val="0"/>
          <c:order val="0"/>
          <c:tx>
            <c:strRef>
              <c:f>'Growth Rates Annual'!$B$2</c:f>
              <c:strCache>
                <c:ptCount val="1"/>
                <c:pt idx="0">
                  <c:v>Primary Industries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numRef>
              <c:f>'Growth Rates Annual'!$A$3:$A$20</c:f>
              <c:numCache>
                <c:formatCode>General</c:formatCod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numCache>
            </c:numRef>
          </c:cat>
          <c:val>
            <c:numRef>
              <c:f>'Growth Rates Annual'!$B$3:$B$20</c:f>
              <c:numCache>
                <c:formatCode>0.00</c:formatCode>
                <c:ptCount val="18"/>
                <c:pt idx="0">
                  <c:v>15.755920632109918</c:v>
                </c:pt>
                <c:pt idx="1">
                  <c:v>7.3551487894837635</c:v>
                </c:pt>
                <c:pt idx="2">
                  <c:v>14.054793933644657</c:v>
                </c:pt>
                <c:pt idx="3">
                  <c:v>-8.4431152978667257</c:v>
                </c:pt>
                <c:pt idx="4">
                  <c:v>6.178862742740705</c:v>
                </c:pt>
                <c:pt idx="5">
                  <c:v>7.9617911268128614</c:v>
                </c:pt>
                <c:pt idx="6">
                  <c:v>29.409132069277337</c:v>
                </c:pt>
                <c:pt idx="7">
                  <c:v>-1.7888457552702302</c:v>
                </c:pt>
                <c:pt idx="8">
                  <c:v>-1.3835883776182032</c:v>
                </c:pt>
                <c:pt idx="9">
                  <c:v>-10.061909803360512</c:v>
                </c:pt>
                <c:pt idx="10">
                  <c:v>13.208337006048984</c:v>
                </c:pt>
                <c:pt idx="11">
                  <c:v>17.308304703453071</c:v>
                </c:pt>
                <c:pt idx="12">
                  <c:v>13.770313404510521</c:v>
                </c:pt>
                <c:pt idx="13">
                  <c:v>6.9787886547280324</c:v>
                </c:pt>
                <c:pt idx="14">
                  <c:v>9.5331250685828461</c:v>
                </c:pt>
                <c:pt idx="15">
                  <c:v>11.396109572094753</c:v>
                </c:pt>
                <c:pt idx="16">
                  <c:v>11.27526847297279</c:v>
                </c:pt>
                <c:pt idx="17">
                  <c:v>11.284505634915135</c:v>
                </c:pt>
              </c:numCache>
            </c:numRef>
          </c:val>
        </c:ser>
        <c:ser>
          <c:idx val="1"/>
          <c:order val="1"/>
          <c:tx>
            <c:strRef>
              <c:f>'Growth Rates Annual'!$E$2</c:f>
              <c:strCache>
                <c:ptCount val="1"/>
                <c:pt idx="0">
                  <c:v>Secondary Industries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'Growth Rates Annual'!$A$3:$A$20</c:f>
              <c:numCache>
                <c:formatCode>General</c:formatCod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numCache>
            </c:numRef>
          </c:cat>
          <c:val>
            <c:numRef>
              <c:f>'Growth Rates Annual'!$E$3:$E$20</c:f>
              <c:numCache>
                <c:formatCode>0.00</c:formatCode>
                <c:ptCount val="18"/>
                <c:pt idx="0">
                  <c:v>6.7647281893925912</c:v>
                </c:pt>
                <c:pt idx="1">
                  <c:v>6.6128378622246329</c:v>
                </c:pt>
                <c:pt idx="2">
                  <c:v>10.078040731404931</c:v>
                </c:pt>
                <c:pt idx="3">
                  <c:v>5.5077987582129877</c:v>
                </c:pt>
                <c:pt idx="4">
                  <c:v>9.0246263378275984</c:v>
                </c:pt>
                <c:pt idx="5">
                  <c:v>8.7691955910942774</c:v>
                </c:pt>
                <c:pt idx="6">
                  <c:v>9.1157088382264355</c:v>
                </c:pt>
                <c:pt idx="7">
                  <c:v>5.6257636832106419</c:v>
                </c:pt>
                <c:pt idx="8">
                  <c:v>7.0180488896471021</c:v>
                </c:pt>
                <c:pt idx="9">
                  <c:v>8.2493331976135149</c:v>
                </c:pt>
                <c:pt idx="10">
                  <c:v>10.243116959920517</c:v>
                </c:pt>
                <c:pt idx="11">
                  <c:v>16.047648859871384</c:v>
                </c:pt>
                <c:pt idx="12">
                  <c:v>14.281223988606939</c:v>
                </c:pt>
                <c:pt idx="13">
                  <c:v>6.8365266304552783</c:v>
                </c:pt>
                <c:pt idx="14">
                  <c:v>10.137341571195332</c:v>
                </c:pt>
                <c:pt idx="15">
                  <c:v>8.2584235037798823</c:v>
                </c:pt>
                <c:pt idx="16">
                  <c:v>9.5070598203946144</c:v>
                </c:pt>
                <c:pt idx="17">
                  <c:v>9.1415855764223348</c:v>
                </c:pt>
              </c:numCache>
            </c:numRef>
          </c:val>
        </c:ser>
        <c:ser>
          <c:idx val="2"/>
          <c:order val="2"/>
          <c:tx>
            <c:strRef>
              <c:f>'Growth Rates Annual'!$I$2</c:f>
              <c:strCache>
                <c:ptCount val="1"/>
                <c:pt idx="0">
                  <c:v>Tertiary industries</c:v>
                </c:pt>
              </c:strCache>
            </c:strRef>
          </c:tx>
          <c:spPr>
            <a:ln w="254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numRef>
              <c:f>'Growth Rates Annual'!$A$3:$A$20</c:f>
              <c:numCache>
                <c:formatCode>General</c:formatCod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numCache>
            </c:numRef>
          </c:cat>
          <c:val>
            <c:numRef>
              <c:f>'Growth Rates Annual'!$I$3:$I$20</c:f>
              <c:numCache>
                <c:formatCode>0.00</c:formatCode>
                <c:ptCount val="18"/>
                <c:pt idx="0">
                  <c:v>14.585266262524389</c:v>
                </c:pt>
                <c:pt idx="1">
                  <c:v>9.974766784972374</c:v>
                </c:pt>
                <c:pt idx="2">
                  <c:v>10.099752818947721</c:v>
                </c:pt>
                <c:pt idx="3">
                  <c:v>8.3534797360784765</c:v>
                </c:pt>
                <c:pt idx="4">
                  <c:v>9.6099780034775417</c:v>
                </c:pt>
                <c:pt idx="5">
                  <c:v>8.7915644290446302</c:v>
                </c:pt>
                <c:pt idx="6">
                  <c:v>9.4863195704575478</c:v>
                </c:pt>
                <c:pt idx="7">
                  <c:v>11.965195369568631</c:v>
                </c:pt>
                <c:pt idx="8">
                  <c:v>11.264775757613075</c:v>
                </c:pt>
                <c:pt idx="9">
                  <c:v>11.642513823840746</c:v>
                </c:pt>
                <c:pt idx="10">
                  <c:v>10.368274854527272</c:v>
                </c:pt>
                <c:pt idx="11">
                  <c:v>11.807926784706293</c:v>
                </c:pt>
                <c:pt idx="12">
                  <c:v>10.879277398530334</c:v>
                </c:pt>
                <c:pt idx="13">
                  <c:v>10.375439377368981</c:v>
                </c:pt>
                <c:pt idx="14">
                  <c:v>13.152315454507574</c:v>
                </c:pt>
                <c:pt idx="15">
                  <c:v>10.954908344121627</c:v>
                </c:pt>
                <c:pt idx="16">
                  <c:v>8.7915502637144947</c:v>
                </c:pt>
                <c:pt idx="17">
                  <c:v>8.7294055451036314</c:v>
                </c:pt>
              </c:numCache>
            </c:numRef>
          </c:val>
        </c:ser>
        <c:marker val="1"/>
        <c:axId val="219806720"/>
        <c:axId val="220214016"/>
      </c:lineChart>
      <c:catAx>
        <c:axId val="219806720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20214016"/>
        <c:crosses val="autoZero"/>
        <c:auto val="1"/>
        <c:lblAlgn val="ctr"/>
        <c:lblOffset val="100"/>
        <c:tickLblSkip val="1"/>
        <c:tickMarkSkip val="1"/>
      </c:catAx>
      <c:valAx>
        <c:axId val="220214016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19806720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2377850162866449"/>
          <c:y val="1.672230971128633E-2"/>
          <c:w val="0.75407166123779046"/>
          <c:h val="0.1070232990107006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chemeClr val="accent5">
        <a:lumMod val="40000"/>
        <a:lumOff val="60000"/>
      </a:schemeClr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11" r="0.75000000000000711" t="1" header="0.5" footer="0.5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hPercent val="48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6.5146579804560303E-2"/>
          <c:y val="1.3377926421404658E-2"/>
          <c:w val="0.91368078175894862"/>
          <c:h val="0.86622073578595316"/>
        </c:manualLayout>
      </c:layout>
      <c:bar3DChart>
        <c:barDir val="col"/>
        <c:grouping val="clustered"/>
        <c:ser>
          <c:idx val="0"/>
          <c:order val="0"/>
          <c:tx>
            <c:strRef>
              <c:f>'Growth Rates Annual'!$B$2</c:f>
              <c:strCache>
                <c:ptCount val="1"/>
                <c:pt idx="0">
                  <c:v>Primary Industries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'Growth Rates Annual'!$A$21</c:f>
              <c:strCache>
                <c:ptCount val="1"/>
                <c:pt idx="0">
                  <c:v>Average Year on Year Growth Rate</c:v>
                </c:pt>
              </c:strCache>
            </c:strRef>
          </c:cat>
          <c:val>
            <c:numRef>
              <c:f>'Growth Rates Annual'!$B$21</c:f>
              <c:numCache>
                <c:formatCode>0.00</c:formatCode>
                <c:ptCount val="1"/>
                <c:pt idx="0">
                  <c:v>8.5440523654033154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Annual'!$E$2</c:f>
              <c:strCache>
                <c:ptCount val="1"/>
                <c:pt idx="0">
                  <c:v>Secondary Industries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'Growth Rates Annual'!$E$21</c:f>
              <c:numCache>
                <c:formatCode>0.00</c:formatCode>
                <c:ptCount val="1"/>
                <c:pt idx="0">
                  <c:v>8.9566116105278315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'Growth Rates Annual'!$I$2</c:f>
              <c:strCache>
                <c:ptCount val="1"/>
                <c:pt idx="0">
                  <c:v>Tertiary industries</c:v>
                </c:pt>
              </c:strCache>
            </c:strRef>
          </c:tx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'Growth Rates Annual'!$I$21</c:f>
              <c:numCache>
                <c:formatCode>0.00</c:formatCode>
                <c:ptCount val="1"/>
                <c:pt idx="0">
                  <c:v>10.601817254394742</c:v>
                </c:pt>
              </c:numCache>
            </c:numRef>
          </c:val>
          <c:shape val="cylinder"/>
        </c:ser>
        <c:shape val="box"/>
        <c:axId val="220243840"/>
        <c:axId val="220245376"/>
        <c:axId val="0"/>
      </c:bar3DChart>
      <c:catAx>
        <c:axId val="220243840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20245376"/>
        <c:crosses val="autoZero"/>
        <c:auto val="1"/>
        <c:lblAlgn val="ctr"/>
        <c:lblOffset val="100"/>
        <c:tickLblSkip val="1"/>
        <c:tickMarkSkip val="1"/>
      </c:catAx>
      <c:valAx>
        <c:axId val="220245376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20243840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5.4288816503800224E-3"/>
          <c:y val="8.4665577793489651E-3"/>
          <c:w val="0.63463626492942471"/>
          <c:h val="0.10033430031772338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chemeClr val="accent3">
        <a:lumMod val="60000"/>
        <a:lumOff val="40000"/>
      </a:schemeClr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11" r="0.75000000000000711" t="1" header="0.5" footer="0.5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8.6178998632810325E-2"/>
          <c:y val="8.6666948785643336E-2"/>
          <c:w val="0.90731851390770057"/>
          <c:h val="0.86333614367234257"/>
        </c:manualLayout>
      </c:layout>
      <c:lineChart>
        <c:grouping val="standard"/>
        <c:ser>
          <c:idx val="0"/>
          <c:order val="0"/>
          <c:tx>
            <c:strRef>
              <c:f>'Growth Rates Annual'!$C$2</c:f>
              <c:strCache>
                <c:ptCount val="1"/>
                <c:pt idx="0">
                  <c:v>Agriculture, forestry and fishing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numRef>
              <c:f>'Growth Rates Annual'!$A$3:$A$20</c:f>
              <c:numCache>
                <c:formatCode>General</c:formatCod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numCache>
            </c:numRef>
          </c:cat>
          <c:val>
            <c:numRef>
              <c:f>'Growth Rates Annual'!$C$3:$C$20</c:f>
              <c:numCache>
                <c:formatCode>0.00</c:formatCode>
                <c:ptCount val="18"/>
                <c:pt idx="0">
                  <c:v>1.1641151039321567</c:v>
                </c:pt>
                <c:pt idx="1">
                  <c:v>5.8585850963848101</c:v>
                </c:pt>
                <c:pt idx="2">
                  <c:v>19.633548837469792</c:v>
                </c:pt>
                <c:pt idx="3">
                  <c:v>-2.8224525598449697</c:v>
                </c:pt>
                <c:pt idx="4">
                  <c:v>5.8102297913385641</c:v>
                </c:pt>
                <c:pt idx="5">
                  <c:v>9.2769842809564675</c:v>
                </c:pt>
                <c:pt idx="6">
                  <c:v>43.798899179109647</c:v>
                </c:pt>
                <c:pt idx="7">
                  <c:v>-3.7326879154928072</c:v>
                </c:pt>
                <c:pt idx="8">
                  <c:v>-4.5665660437377751</c:v>
                </c:pt>
                <c:pt idx="9">
                  <c:v>-13.864916028258412</c:v>
                </c:pt>
                <c:pt idx="10">
                  <c:v>12.442314048729298</c:v>
                </c:pt>
                <c:pt idx="11">
                  <c:v>15.687946493288859</c:v>
                </c:pt>
                <c:pt idx="12">
                  <c:v>11.381663790309807</c:v>
                </c:pt>
                <c:pt idx="13">
                  <c:v>7.3275518856401405</c:v>
                </c:pt>
                <c:pt idx="14">
                  <c:v>6.1753848959427389</c:v>
                </c:pt>
                <c:pt idx="15">
                  <c:v>8.7370111838669509</c:v>
                </c:pt>
                <c:pt idx="16">
                  <c:v>9.6856393207328608</c:v>
                </c:pt>
                <c:pt idx="17">
                  <c:v>10.535890851882451</c:v>
                </c:pt>
              </c:numCache>
            </c:numRef>
          </c:val>
        </c:ser>
        <c:ser>
          <c:idx val="1"/>
          <c:order val="1"/>
          <c:tx>
            <c:strRef>
              <c:f>'Growth Rates Annual'!$D$2</c:f>
              <c:strCache>
                <c:ptCount val="1"/>
                <c:pt idx="0">
                  <c:v>Mining and quarrying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'Growth Rates Annual'!$A$3:$A$20</c:f>
              <c:numCache>
                <c:formatCode>General</c:formatCod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numCache>
            </c:numRef>
          </c:cat>
          <c:val>
            <c:numRef>
              <c:f>'Growth Rates Annual'!$D$3:$D$20</c:f>
              <c:numCache>
                <c:formatCode>0.00</c:formatCode>
                <c:ptCount val="18"/>
                <c:pt idx="0">
                  <c:v>51.959476239073709</c:v>
                </c:pt>
                <c:pt idx="1">
                  <c:v>9.827078380392642</c:v>
                </c:pt>
                <c:pt idx="2">
                  <c:v>5.1731199569270396</c:v>
                </c:pt>
                <c:pt idx="3">
                  <c:v>-18.621838417225234</c:v>
                </c:pt>
                <c:pt idx="4">
                  <c:v>6.9760456666199708</c:v>
                </c:pt>
                <c:pt idx="5">
                  <c:v>5.1486307565170826</c:v>
                </c:pt>
                <c:pt idx="6">
                  <c:v>-2.57862550215805</c:v>
                </c:pt>
                <c:pt idx="7">
                  <c:v>4.5892691181669356</c:v>
                </c:pt>
                <c:pt idx="8">
                  <c:v>8.2293608522402408</c:v>
                </c:pt>
                <c:pt idx="9">
                  <c:v>6.5667132263537958E-2</c:v>
                </c:pt>
                <c:pt idx="10">
                  <c:v>14.964299706302658</c:v>
                </c:pt>
                <c:pt idx="11">
                  <c:v>20.941186869789149</c:v>
                </c:pt>
                <c:pt idx="12">
                  <c:v>18.893104102948289</c:v>
                </c:pt>
                <c:pt idx="13">
                  <c:v>6.2780728858891921</c:v>
                </c:pt>
                <c:pt idx="14">
                  <c:v>16.345928175468114</c:v>
                </c:pt>
                <c:pt idx="15">
                  <c:v>16.319744153206535</c:v>
                </c:pt>
                <c:pt idx="16">
                  <c:v>14.026778998376496</c:v>
                </c:pt>
                <c:pt idx="17">
                  <c:v>12.530960832819988</c:v>
                </c:pt>
              </c:numCache>
            </c:numRef>
          </c:val>
        </c:ser>
        <c:marker val="1"/>
        <c:axId val="220351872"/>
        <c:axId val="220357760"/>
      </c:lineChart>
      <c:catAx>
        <c:axId val="220351872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20357760"/>
        <c:crosses val="autoZero"/>
        <c:auto val="1"/>
        <c:lblAlgn val="ctr"/>
        <c:lblOffset val="100"/>
        <c:tickLblSkip val="1"/>
        <c:tickMarkSkip val="1"/>
      </c:catAx>
      <c:valAx>
        <c:axId val="220357760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20351872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2032544213479043"/>
          <c:y val="1.6666588318251505E-2"/>
          <c:w val="0.7528468024966658"/>
          <c:h val="0.10666698006032869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chemeClr val="accent5">
        <a:lumMod val="40000"/>
        <a:lumOff val="60000"/>
      </a:schemeClr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11" r="0.75000000000000711" t="1" header="0.5" footer="0.5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8.6039029239033726E-2"/>
          <c:y val="8.6378877665070963E-2"/>
          <c:w val="0.90746825178527957"/>
          <c:h val="0.86378877665072018"/>
        </c:manualLayout>
      </c:layout>
      <c:lineChart>
        <c:grouping val="standard"/>
        <c:ser>
          <c:idx val="0"/>
          <c:order val="0"/>
          <c:tx>
            <c:strRef>
              <c:f>'Growth Rates Annual'!$F$2</c:f>
              <c:strCache>
                <c:ptCount val="1"/>
                <c:pt idx="0">
                  <c:v>Manufacturing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numRef>
              <c:f>'Growth Rates Annual'!$A$3:$A$20</c:f>
              <c:numCache>
                <c:formatCode>General</c:formatCod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numCache>
            </c:numRef>
          </c:cat>
          <c:val>
            <c:numRef>
              <c:f>'Growth Rates Annual'!$F$3:$F$20</c:f>
              <c:numCache>
                <c:formatCode>0.00</c:formatCode>
                <c:ptCount val="18"/>
                <c:pt idx="0">
                  <c:v>6.5278800568773363</c:v>
                </c:pt>
                <c:pt idx="1">
                  <c:v>5.8976934695865841</c:v>
                </c:pt>
                <c:pt idx="2">
                  <c:v>13.279428668345549</c:v>
                </c:pt>
                <c:pt idx="3">
                  <c:v>5.9414078063820899</c:v>
                </c:pt>
                <c:pt idx="4">
                  <c:v>10.158504758789883</c:v>
                </c:pt>
                <c:pt idx="5">
                  <c:v>6.6770129817156176</c:v>
                </c:pt>
                <c:pt idx="6">
                  <c:v>11.895878243608104</c:v>
                </c:pt>
                <c:pt idx="7">
                  <c:v>6.4291340319535646</c:v>
                </c:pt>
                <c:pt idx="8">
                  <c:v>6.7831430248950371</c:v>
                </c:pt>
                <c:pt idx="9">
                  <c:v>7.241790328476613</c:v>
                </c:pt>
                <c:pt idx="10">
                  <c:v>10.253421422247889</c:v>
                </c:pt>
                <c:pt idx="11">
                  <c:v>14.263602080817178</c:v>
                </c:pt>
                <c:pt idx="12">
                  <c:v>13.826327543660955</c:v>
                </c:pt>
                <c:pt idx="13">
                  <c:v>5.8188171151525854</c:v>
                </c:pt>
                <c:pt idx="14">
                  <c:v>10.756827306356776</c:v>
                </c:pt>
                <c:pt idx="15">
                  <c:v>8.031887747917505</c:v>
                </c:pt>
                <c:pt idx="16">
                  <c:v>9.3424015028740701</c:v>
                </c:pt>
                <c:pt idx="17">
                  <c:v>9.4510398683641856</c:v>
                </c:pt>
              </c:numCache>
            </c:numRef>
          </c:val>
        </c:ser>
        <c:ser>
          <c:idx val="1"/>
          <c:order val="1"/>
          <c:tx>
            <c:strRef>
              <c:f>'Growth Rates Annual'!$G$2</c:f>
              <c:strCache>
                <c:ptCount val="1"/>
                <c:pt idx="0">
                  <c:v>Electricity, gas and water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'Growth Rates Annual'!$A$3:$A$20</c:f>
              <c:numCache>
                <c:formatCode>General</c:formatCod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numCache>
            </c:numRef>
          </c:cat>
          <c:val>
            <c:numRef>
              <c:f>'Growth Rates Annual'!$G$3:$G$20</c:f>
              <c:numCache>
                <c:formatCode>0.00</c:formatCode>
                <c:ptCount val="18"/>
                <c:pt idx="0">
                  <c:v>23.671088468710082</c:v>
                </c:pt>
                <c:pt idx="1">
                  <c:v>8.7764749522658576</c:v>
                </c:pt>
                <c:pt idx="2">
                  <c:v>1.1184558137718923</c:v>
                </c:pt>
                <c:pt idx="3">
                  <c:v>16.055561619975421</c:v>
                </c:pt>
                <c:pt idx="4">
                  <c:v>8.0568160965499747</c:v>
                </c:pt>
                <c:pt idx="5">
                  <c:v>4.2139840254015164</c:v>
                </c:pt>
                <c:pt idx="6">
                  <c:v>27.40457449196121</c:v>
                </c:pt>
                <c:pt idx="7">
                  <c:v>-6.5710412001978593</c:v>
                </c:pt>
                <c:pt idx="8">
                  <c:v>4.9696913724103595</c:v>
                </c:pt>
                <c:pt idx="9">
                  <c:v>10.944640166931388</c:v>
                </c:pt>
                <c:pt idx="10">
                  <c:v>11.003594485027737</c:v>
                </c:pt>
                <c:pt idx="11">
                  <c:v>11.123626667994721</c:v>
                </c:pt>
                <c:pt idx="12">
                  <c:v>15.720930313106345</c:v>
                </c:pt>
                <c:pt idx="13">
                  <c:v>8.3296251718159375</c:v>
                </c:pt>
                <c:pt idx="14">
                  <c:v>8.9915330124205344</c:v>
                </c:pt>
                <c:pt idx="15">
                  <c:v>9.4441333446987041</c:v>
                </c:pt>
                <c:pt idx="16">
                  <c:v>10.461818774878225</c:v>
                </c:pt>
                <c:pt idx="17">
                  <c:v>8.3612092269868281</c:v>
                </c:pt>
              </c:numCache>
            </c:numRef>
          </c:val>
        </c:ser>
        <c:ser>
          <c:idx val="2"/>
          <c:order val="2"/>
          <c:tx>
            <c:strRef>
              <c:f>'Growth Rates Annual'!$H$2</c:f>
              <c:strCache>
                <c:ptCount val="1"/>
                <c:pt idx="0">
                  <c:v>Construction</c:v>
                </c:pt>
              </c:strCache>
            </c:strRef>
          </c:tx>
          <c:spPr>
            <a:ln w="25400">
              <a:solidFill>
                <a:srgbClr val="FFCC00"/>
              </a:solidFill>
              <a:prstDash val="solid"/>
            </a:ln>
          </c:spPr>
          <c:marker>
            <c:symbol val="none"/>
          </c:marker>
          <c:cat>
            <c:numRef>
              <c:f>'Growth Rates Annual'!$A$3:$A$20</c:f>
              <c:numCache>
                <c:formatCode>General</c:formatCod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numCache>
            </c:numRef>
          </c:cat>
          <c:val>
            <c:numRef>
              <c:f>'Growth Rates Annual'!$H$3:$H$20</c:f>
              <c:numCache>
                <c:formatCode>0.00</c:formatCode>
                <c:ptCount val="18"/>
                <c:pt idx="0">
                  <c:v>0.79365397888219347</c:v>
                </c:pt>
                <c:pt idx="1">
                  <c:v>9.9957461224966213</c:v>
                </c:pt>
                <c:pt idx="2">
                  <c:v>-4.7508619381405488</c:v>
                </c:pt>
                <c:pt idx="3">
                  <c:v>-3.5899794956878623</c:v>
                </c:pt>
                <c:pt idx="4">
                  <c:v>0.61608996634196245</c:v>
                </c:pt>
                <c:pt idx="5">
                  <c:v>30.39989131941082</c:v>
                </c:pt>
                <c:pt idx="6">
                  <c:v>-21.438466898822337</c:v>
                </c:pt>
                <c:pt idx="7">
                  <c:v>8.9470407608455602</c:v>
                </c:pt>
                <c:pt idx="8">
                  <c:v>11.016785720323801</c:v>
                </c:pt>
                <c:pt idx="9">
                  <c:v>15.841476448987985</c:v>
                </c:pt>
                <c:pt idx="10">
                  <c:v>9.5941596623616263</c:v>
                </c:pt>
                <c:pt idx="11">
                  <c:v>35.626836543466233</c:v>
                </c:pt>
                <c:pt idx="12">
                  <c:v>16.82576220038553</c:v>
                </c:pt>
                <c:pt idx="13">
                  <c:v>13.392627430017562</c:v>
                </c:pt>
                <c:pt idx="14">
                  <c:v>6.5617101109381331</c:v>
                </c:pt>
                <c:pt idx="15">
                  <c:v>9.1699471584425805</c:v>
                </c:pt>
                <c:pt idx="16">
                  <c:v>10.101274795297346</c:v>
                </c:pt>
                <c:pt idx="17">
                  <c:v>7.4427346207459459</c:v>
                </c:pt>
              </c:numCache>
            </c:numRef>
          </c:val>
        </c:ser>
        <c:marker val="1"/>
        <c:axId val="220403584"/>
        <c:axId val="220405120"/>
      </c:lineChart>
      <c:catAx>
        <c:axId val="220403584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20405120"/>
        <c:crosses val="autoZero"/>
        <c:auto val="1"/>
        <c:lblAlgn val="ctr"/>
        <c:lblOffset val="100"/>
        <c:tickLblSkip val="1"/>
        <c:tickMarkSkip val="1"/>
      </c:catAx>
      <c:valAx>
        <c:axId val="220405120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20403584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2012990192919842"/>
          <c:y val="1.6611292490877665E-2"/>
          <c:w val="0.75162390298594062"/>
          <c:h val="0.10631233595800543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chemeClr val="accent5">
        <a:lumMod val="40000"/>
        <a:lumOff val="60000"/>
      </a:schemeClr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11" r="0.75000000000000711" t="1" header="0.5" footer="0.5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7.9416531604539722E-2"/>
          <c:y val="8.4967591425370928E-2"/>
          <c:w val="0.91410048622366291"/>
          <c:h val="0.80065614996984136"/>
        </c:manualLayout>
      </c:layout>
      <c:lineChart>
        <c:grouping val="standard"/>
        <c:ser>
          <c:idx val="0"/>
          <c:order val="0"/>
          <c:tx>
            <c:strRef>
              <c:f>'Growth Rates Annual'!$J$2</c:f>
              <c:strCache>
                <c:ptCount val="1"/>
                <c:pt idx="0">
                  <c:v>Wholesale &amp; retail trade; hotels &amp; restaurants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numRef>
              <c:f>'Growth Rates Annual'!$A$3:$A$20</c:f>
              <c:numCache>
                <c:formatCode>General</c:formatCod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numCache>
            </c:numRef>
          </c:cat>
          <c:val>
            <c:numRef>
              <c:f>'Growth Rates Annual'!$J$3:$J$20</c:f>
              <c:numCache>
                <c:formatCode>0.00</c:formatCode>
                <c:ptCount val="18"/>
                <c:pt idx="0">
                  <c:v>7.1755661270830506</c:v>
                </c:pt>
                <c:pt idx="1">
                  <c:v>9.8388406785784586</c:v>
                </c:pt>
                <c:pt idx="2">
                  <c:v>8.8616359594315828</c:v>
                </c:pt>
                <c:pt idx="3">
                  <c:v>17.756600488654026</c:v>
                </c:pt>
                <c:pt idx="4">
                  <c:v>13.104814861592033</c:v>
                </c:pt>
                <c:pt idx="5">
                  <c:v>6.658586580362412</c:v>
                </c:pt>
                <c:pt idx="6">
                  <c:v>8.1319991385015857</c:v>
                </c:pt>
                <c:pt idx="7">
                  <c:v>11.575352785793951</c:v>
                </c:pt>
                <c:pt idx="8">
                  <c:v>11.726305913506296</c:v>
                </c:pt>
                <c:pt idx="9">
                  <c:v>9.1395398225560367</c:v>
                </c:pt>
                <c:pt idx="10">
                  <c:v>11.421931575895858</c:v>
                </c:pt>
                <c:pt idx="11">
                  <c:v>8.1075227600569644</c:v>
                </c:pt>
                <c:pt idx="12">
                  <c:v>11.2033639378717</c:v>
                </c:pt>
                <c:pt idx="13">
                  <c:v>7.9190223313511137</c:v>
                </c:pt>
                <c:pt idx="14">
                  <c:v>11.889827219389542</c:v>
                </c:pt>
                <c:pt idx="15">
                  <c:v>13.015475503020172</c:v>
                </c:pt>
                <c:pt idx="16">
                  <c:v>8.5119791397951428</c:v>
                </c:pt>
                <c:pt idx="17">
                  <c:v>7.1597781983717246</c:v>
                </c:pt>
              </c:numCache>
            </c:numRef>
          </c:val>
        </c:ser>
        <c:ser>
          <c:idx val="1"/>
          <c:order val="1"/>
          <c:tx>
            <c:strRef>
              <c:f>'Growth Rates Annual'!$K$2</c:f>
              <c:strCache>
                <c:ptCount val="1"/>
                <c:pt idx="0">
                  <c:v>Transport , storage and communication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'Growth Rates Annual'!$A$3:$A$20</c:f>
              <c:numCache>
                <c:formatCode>General</c:formatCod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numCache>
            </c:numRef>
          </c:cat>
          <c:val>
            <c:numRef>
              <c:f>'Growth Rates Annual'!$K$3:$K$20</c:f>
              <c:numCache>
                <c:formatCode>0.00</c:formatCode>
                <c:ptCount val="18"/>
                <c:pt idx="0">
                  <c:v>11.80721065316996</c:v>
                </c:pt>
                <c:pt idx="1">
                  <c:v>6.7964294205515197</c:v>
                </c:pt>
                <c:pt idx="2">
                  <c:v>6.9458018494496176</c:v>
                </c:pt>
                <c:pt idx="3">
                  <c:v>2.9701580466772772</c:v>
                </c:pt>
                <c:pt idx="4">
                  <c:v>6.3070141593567621</c:v>
                </c:pt>
                <c:pt idx="5">
                  <c:v>6.1419032917040397</c:v>
                </c:pt>
                <c:pt idx="6">
                  <c:v>4.2464826746590632</c:v>
                </c:pt>
                <c:pt idx="7">
                  <c:v>11.637937738898481</c:v>
                </c:pt>
                <c:pt idx="8">
                  <c:v>9.7722314901480178</c:v>
                </c:pt>
                <c:pt idx="9">
                  <c:v>10.364784817458611</c:v>
                </c:pt>
                <c:pt idx="10">
                  <c:v>7.1035962292384767</c:v>
                </c:pt>
                <c:pt idx="11">
                  <c:v>7.7800360064896505</c:v>
                </c:pt>
                <c:pt idx="12">
                  <c:v>6.0812817074343624</c:v>
                </c:pt>
                <c:pt idx="13">
                  <c:v>5.5841809779342988</c:v>
                </c:pt>
                <c:pt idx="14">
                  <c:v>14.19097584603127</c:v>
                </c:pt>
                <c:pt idx="15">
                  <c:v>11.927685110921168</c:v>
                </c:pt>
                <c:pt idx="16">
                  <c:v>8.4293007654170253</c:v>
                </c:pt>
                <c:pt idx="17">
                  <c:v>7.7418290692393352</c:v>
                </c:pt>
              </c:numCache>
            </c:numRef>
          </c:val>
        </c:ser>
        <c:ser>
          <c:idx val="2"/>
          <c:order val="2"/>
          <c:tx>
            <c:strRef>
              <c:f>'Growth Rates Annual'!$L$2</c:f>
              <c:strCache>
                <c:ptCount val="1"/>
                <c:pt idx="0">
                  <c:v>Finance, real estate and business services</c:v>
                </c:pt>
              </c:strCache>
            </c:strRef>
          </c:tx>
          <c:spPr>
            <a:ln w="25400">
              <a:solidFill>
                <a:srgbClr val="00B050"/>
              </a:solidFill>
              <a:prstDash val="solid"/>
            </a:ln>
          </c:spPr>
          <c:marker>
            <c:symbol val="none"/>
          </c:marker>
          <c:cat>
            <c:numRef>
              <c:f>'Growth Rates Annual'!$A$3:$A$20</c:f>
              <c:numCache>
                <c:formatCode>General</c:formatCod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numCache>
            </c:numRef>
          </c:cat>
          <c:val>
            <c:numRef>
              <c:f>'Growth Rates Annual'!$L$3:$L$20</c:f>
              <c:numCache>
                <c:formatCode>0.00</c:formatCode>
                <c:ptCount val="18"/>
                <c:pt idx="0">
                  <c:v>12.642245706465314</c:v>
                </c:pt>
                <c:pt idx="1">
                  <c:v>15.311531976518472</c:v>
                </c:pt>
                <c:pt idx="2">
                  <c:v>15.666630569924834</c:v>
                </c:pt>
                <c:pt idx="3">
                  <c:v>13.241087047474631</c:v>
                </c:pt>
                <c:pt idx="4">
                  <c:v>9.8887114217291021</c:v>
                </c:pt>
                <c:pt idx="5">
                  <c:v>14.595514931278197</c:v>
                </c:pt>
                <c:pt idx="6">
                  <c:v>15.308296404845803</c:v>
                </c:pt>
                <c:pt idx="7">
                  <c:v>15.579658084996098</c:v>
                </c:pt>
                <c:pt idx="8">
                  <c:v>16.11987795903314</c:v>
                </c:pt>
                <c:pt idx="9">
                  <c:v>21.855993810253757</c:v>
                </c:pt>
                <c:pt idx="10">
                  <c:v>11.907395354058753</c:v>
                </c:pt>
                <c:pt idx="11">
                  <c:v>16.297897712974162</c:v>
                </c:pt>
                <c:pt idx="12">
                  <c:v>11.929680673541089</c:v>
                </c:pt>
                <c:pt idx="13">
                  <c:v>2.8366443822828837</c:v>
                </c:pt>
                <c:pt idx="14">
                  <c:v>13.069485603943656</c:v>
                </c:pt>
                <c:pt idx="15">
                  <c:v>11.143882451685601</c:v>
                </c:pt>
                <c:pt idx="16">
                  <c:v>9.652402990018075</c:v>
                </c:pt>
                <c:pt idx="17">
                  <c:v>6.8543629916852753</c:v>
                </c:pt>
              </c:numCache>
            </c:numRef>
          </c:val>
        </c:ser>
        <c:ser>
          <c:idx val="3"/>
          <c:order val="3"/>
          <c:tx>
            <c:strRef>
              <c:f>'Growth Rates Annual'!$M$2</c:f>
              <c:strCache>
                <c:ptCount val="1"/>
                <c:pt idx="0">
                  <c:v>Personal services</c:v>
                </c:pt>
              </c:strCache>
            </c:strRef>
          </c:tx>
          <c:spPr>
            <a:ln w="254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numRef>
              <c:f>'Growth Rates Annual'!$A$3:$A$20</c:f>
              <c:numCache>
                <c:formatCode>General</c:formatCod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numCache>
            </c:numRef>
          </c:cat>
          <c:val>
            <c:numRef>
              <c:f>'Growth Rates Annual'!$M$3:$M$20</c:f>
              <c:numCache>
                <c:formatCode>0.00</c:formatCode>
                <c:ptCount val="18"/>
                <c:pt idx="0">
                  <c:v>12.007437492564934</c:v>
                </c:pt>
                <c:pt idx="1">
                  <c:v>14.74121102833203</c:v>
                </c:pt>
                <c:pt idx="2">
                  <c:v>9.4751352054395088</c:v>
                </c:pt>
                <c:pt idx="3">
                  <c:v>11.923857785279928</c:v>
                </c:pt>
                <c:pt idx="4">
                  <c:v>14.91929157055413</c:v>
                </c:pt>
                <c:pt idx="5">
                  <c:v>9.8649376768984869</c:v>
                </c:pt>
                <c:pt idx="6">
                  <c:v>9.9965013399731717</c:v>
                </c:pt>
                <c:pt idx="7">
                  <c:v>12.036316310202922</c:v>
                </c:pt>
                <c:pt idx="8">
                  <c:v>9.9832460011888244</c:v>
                </c:pt>
                <c:pt idx="9">
                  <c:v>7.3828606346226593</c:v>
                </c:pt>
                <c:pt idx="10">
                  <c:v>10.953125153122913</c:v>
                </c:pt>
                <c:pt idx="11">
                  <c:v>12.073784798386383</c:v>
                </c:pt>
                <c:pt idx="12">
                  <c:v>9.2244711449912096</c:v>
                </c:pt>
                <c:pt idx="13">
                  <c:v>9.1069691945008735</c:v>
                </c:pt>
                <c:pt idx="14">
                  <c:v>8.3648287662135203</c:v>
                </c:pt>
                <c:pt idx="15">
                  <c:v>9.0734537706045693</c:v>
                </c:pt>
                <c:pt idx="16">
                  <c:v>7.7632235197925485</c:v>
                </c:pt>
                <c:pt idx="17">
                  <c:v>6.5442161478782621</c:v>
                </c:pt>
              </c:numCache>
            </c:numRef>
          </c:val>
        </c:ser>
        <c:ser>
          <c:idx val="4"/>
          <c:order val="4"/>
          <c:tx>
            <c:strRef>
              <c:f>'Growth Rates Annual'!$N$2</c:f>
              <c:strCache>
                <c:ptCount val="1"/>
                <c:pt idx="0">
                  <c:v>General government services</c:v>
                </c:pt>
              </c:strCache>
            </c:strRef>
          </c:tx>
          <c:spPr>
            <a:ln w="25400">
              <a:solidFill>
                <a:srgbClr val="7030A0"/>
              </a:solidFill>
              <a:prstDash val="solid"/>
            </a:ln>
          </c:spPr>
          <c:marker>
            <c:symbol val="none"/>
          </c:marker>
          <c:cat>
            <c:numRef>
              <c:f>'Growth Rates Annual'!$A$3:$A$20</c:f>
              <c:numCache>
                <c:formatCode>General</c:formatCod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numCache>
            </c:numRef>
          </c:cat>
          <c:val>
            <c:numRef>
              <c:f>'Growth Rates Annual'!$N$3:$N$20</c:f>
              <c:numCache>
                <c:formatCode>0.00</c:formatCode>
                <c:ptCount val="18"/>
                <c:pt idx="0">
                  <c:v>21.992519361891933</c:v>
                </c:pt>
                <c:pt idx="1">
                  <c:v>8.175741899909033</c:v>
                </c:pt>
                <c:pt idx="2">
                  <c:v>10.260455180862728</c:v>
                </c:pt>
                <c:pt idx="3">
                  <c:v>2.8697068669596857</c:v>
                </c:pt>
                <c:pt idx="4">
                  <c:v>7.1261960391469499</c:v>
                </c:pt>
                <c:pt idx="5">
                  <c:v>8.2328962161140335</c:v>
                </c:pt>
                <c:pt idx="6">
                  <c:v>9.6152759147211349</c:v>
                </c:pt>
                <c:pt idx="7">
                  <c:v>10.43909543624534</c:v>
                </c:pt>
                <c:pt idx="8">
                  <c:v>9.4861649590816199</c:v>
                </c:pt>
                <c:pt idx="9">
                  <c:v>9.5132801379798053</c:v>
                </c:pt>
                <c:pt idx="10">
                  <c:v>9.9391644968276083</c:v>
                </c:pt>
                <c:pt idx="11">
                  <c:v>12.82219580133242</c:v>
                </c:pt>
                <c:pt idx="12">
                  <c:v>12.560611299241955</c:v>
                </c:pt>
                <c:pt idx="13">
                  <c:v>19.181544621358341</c:v>
                </c:pt>
                <c:pt idx="14">
                  <c:v>15.134706854968311</c:v>
                </c:pt>
                <c:pt idx="15">
                  <c:v>10.03636294973438</c:v>
                </c:pt>
                <c:pt idx="16">
                  <c:v>8.8960727481754311</c:v>
                </c:pt>
                <c:pt idx="17">
                  <c:v>11.665598455443989</c:v>
                </c:pt>
              </c:numCache>
            </c:numRef>
          </c:val>
        </c:ser>
        <c:marker val="1"/>
        <c:axId val="220448640"/>
        <c:axId val="220450176"/>
      </c:lineChart>
      <c:catAx>
        <c:axId val="220448640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20450176"/>
        <c:crosses val="autoZero"/>
        <c:auto val="1"/>
        <c:lblAlgn val="ctr"/>
        <c:lblOffset val="100"/>
        <c:tickLblSkip val="1"/>
        <c:tickMarkSkip val="1"/>
      </c:catAx>
      <c:valAx>
        <c:axId val="220450176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20448640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43922204213938432"/>
          <c:y val="1.6340023970992063E-2"/>
          <c:w val="0.52998379254457695"/>
          <c:h val="0.222222930226208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chemeClr val="accent5">
        <a:lumMod val="40000"/>
        <a:lumOff val="60000"/>
      </a:schemeClr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11" r="0.75000000000000711" t="1" header="0.5" footer="0.5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hPercent val="48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8.6305358171694296E-2"/>
          <c:y val="2.5555555555555581E-2"/>
          <c:w val="0.91219657043408664"/>
          <c:h val="0.87000283204048334"/>
        </c:manualLayout>
      </c:layout>
      <c:bar3DChart>
        <c:barDir val="col"/>
        <c:grouping val="clustered"/>
        <c:ser>
          <c:idx val="0"/>
          <c:order val="0"/>
          <c:tx>
            <c:strRef>
              <c:f>'Growth Rates Annual'!$C$2</c:f>
              <c:strCache>
                <c:ptCount val="1"/>
                <c:pt idx="0">
                  <c:v>Agriculture, forestry and fishing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'Growth Rates Annual'!$A$21</c:f>
              <c:strCache>
                <c:ptCount val="1"/>
                <c:pt idx="0">
                  <c:v>Average Year on Year Growth Rate</c:v>
                </c:pt>
              </c:strCache>
            </c:strRef>
          </c:cat>
          <c:val>
            <c:numRef>
              <c:f>'Growth Rates Annual'!$C$21</c:f>
              <c:numCache>
                <c:formatCode>0.00</c:formatCode>
                <c:ptCount val="1"/>
                <c:pt idx="0">
                  <c:v>7.9182856784583651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Annual'!$D$2</c:f>
              <c:strCache>
                <c:ptCount val="1"/>
                <c:pt idx="0">
                  <c:v>Mining and quarrying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'Growth Rates Annual'!$D$21</c:f>
              <c:numCache>
                <c:formatCode>0.00</c:formatCode>
                <c:ptCount val="1"/>
                <c:pt idx="0">
                  <c:v>10.614903328201017</c:v>
                </c:pt>
              </c:numCache>
            </c:numRef>
          </c:val>
          <c:shape val="cylinder"/>
        </c:ser>
        <c:shape val="box"/>
        <c:axId val="220492160"/>
        <c:axId val="220493696"/>
        <c:axId val="0"/>
      </c:bar3DChart>
      <c:catAx>
        <c:axId val="220492160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20493696"/>
        <c:crosses val="autoZero"/>
        <c:auto val="1"/>
        <c:lblAlgn val="ctr"/>
        <c:lblOffset val="100"/>
        <c:tickLblSkip val="1"/>
        <c:tickMarkSkip val="1"/>
      </c:catAx>
      <c:valAx>
        <c:axId val="220493696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20492160"/>
        <c:crosses val="autoZero"/>
        <c:crossBetween val="between"/>
      </c:valAx>
      <c:spPr>
        <a:solidFill>
          <a:srgbClr val="9BBB59">
            <a:lumMod val="60000"/>
            <a:lumOff val="40000"/>
          </a:srgbClr>
        </a:solidFill>
        <a:ln w="25400">
          <a:noFill/>
        </a:ln>
      </c:spPr>
    </c:plotArea>
    <c:legend>
      <c:legendPos val="r"/>
      <c:layout>
        <c:manualLayout>
          <c:xMode val="edge"/>
          <c:yMode val="edge"/>
          <c:x val="1.1538629786661389E-2"/>
          <c:y val="1.6666823832649665E-2"/>
          <c:w val="0.66218604885927823"/>
          <c:h val="0.10000031433196598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11" r="0.75000000000000711" t="1" header="0.5" footer="0.5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hPercent val="48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9.1140046518575421E-2"/>
          <c:y val="2.5555555555555581E-2"/>
          <c:w val="0.90731851390770057"/>
          <c:h val="0.87000283204048334"/>
        </c:manualLayout>
      </c:layout>
      <c:bar3DChart>
        <c:barDir val="col"/>
        <c:grouping val="clustered"/>
        <c:ser>
          <c:idx val="0"/>
          <c:order val="0"/>
          <c:tx>
            <c:strRef>
              <c:f>'Growth Rates Annual'!$F$2</c:f>
              <c:strCache>
                <c:ptCount val="1"/>
                <c:pt idx="0">
                  <c:v>Manufacturing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'Growth Rates Annual'!$A$21</c:f>
              <c:strCache>
                <c:ptCount val="1"/>
                <c:pt idx="0">
                  <c:v>Average Year on Year Growth Rate</c:v>
                </c:pt>
              </c:strCache>
            </c:strRef>
          </c:cat>
          <c:val>
            <c:numRef>
              <c:f>'Growth Rates Annual'!$F$21</c:f>
              <c:numCache>
                <c:formatCode>0.00</c:formatCode>
                <c:ptCount val="1"/>
                <c:pt idx="0">
                  <c:v>9.0320109976678609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Annual'!$G$2</c:f>
              <c:strCache>
                <c:ptCount val="1"/>
                <c:pt idx="0">
                  <c:v>Electricity, gas and water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'Growth Rates Annual'!$G$21</c:f>
              <c:numCache>
                <c:formatCode>0.00</c:formatCode>
                <c:ptCount val="1"/>
                <c:pt idx="0">
                  <c:v>10.115373155817162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'Growth Rates Annual'!$H$2</c:f>
              <c:strCache>
                <c:ptCount val="1"/>
                <c:pt idx="0">
                  <c:v>Construction</c:v>
                </c:pt>
              </c:strCache>
            </c:strRef>
          </c:tx>
          <c:spPr>
            <a:solidFill>
              <a:srgbClr val="FFC00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'Growth Rates Annual'!$H$21</c:f>
              <c:numCache>
                <c:formatCode>0.00</c:formatCode>
                <c:ptCount val="1"/>
                <c:pt idx="0">
                  <c:v>8.6970238059051734</c:v>
                </c:pt>
              </c:numCache>
            </c:numRef>
          </c:val>
          <c:shape val="cylinder"/>
        </c:ser>
        <c:shape val="box"/>
        <c:axId val="220601344"/>
        <c:axId val="220619520"/>
        <c:axId val="0"/>
      </c:bar3DChart>
      <c:catAx>
        <c:axId val="220601344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20619520"/>
        <c:crosses val="autoZero"/>
        <c:auto val="1"/>
        <c:lblAlgn val="ctr"/>
        <c:lblOffset val="100"/>
        <c:tickLblSkip val="1"/>
        <c:tickMarkSkip val="1"/>
      </c:catAx>
      <c:valAx>
        <c:axId val="220619520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20601344"/>
        <c:crosses val="autoZero"/>
        <c:crossBetween val="between"/>
      </c:valAx>
      <c:spPr>
        <a:solidFill>
          <a:srgbClr val="9BBB59">
            <a:lumMod val="60000"/>
            <a:lumOff val="40000"/>
          </a:srgbClr>
        </a:solidFill>
        <a:ln w="25400">
          <a:noFill/>
        </a:ln>
      </c:spPr>
    </c:plotArea>
    <c:legend>
      <c:legendPos val="r"/>
      <c:layout>
        <c:manualLayout>
          <c:xMode val="edge"/>
          <c:yMode val="edge"/>
          <c:x val="1.055482765785134E-2"/>
          <c:y val="1.2601626016260288E-2"/>
          <c:w val="0.65000072083073734"/>
          <c:h val="0.1000003200819411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11" r="0.75000000000000711" t="1" header="0.5" footer="0.5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hPercent val="48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7.4628455533967339E-2"/>
          <c:y val="2.5470653377630131E-2"/>
          <c:w val="0.91883189715648328"/>
          <c:h val="0.87043330570185951"/>
        </c:manualLayout>
      </c:layout>
      <c:bar3DChart>
        <c:barDir val="col"/>
        <c:grouping val="clustered"/>
        <c:ser>
          <c:idx val="0"/>
          <c:order val="0"/>
          <c:tx>
            <c:strRef>
              <c:f>'Growth Rates Annual'!$J$2</c:f>
              <c:strCache>
                <c:ptCount val="1"/>
                <c:pt idx="0">
                  <c:v>Wholesale &amp; retail trade; hotels &amp; restaurants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'Growth Rates Annual'!$A$21</c:f>
              <c:strCache>
                <c:ptCount val="1"/>
                <c:pt idx="0">
                  <c:v>Average Year on Year Growth Rate</c:v>
                </c:pt>
              </c:strCache>
            </c:strRef>
          </c:cat>
          <c:val>
            <c:numRef>
              <c:f>'Growth Rates Annual'!$J$21</c:f>
              <c:numCache>
                <c:formatCode>0.00</c:formatCode>
                <c:ptCount val="1"/>
                <c:pt idx="0">
                  <c:v>10.177674612322868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Annual'!$K$2</c:f>
              <c:strCache>
                <c:ptCount val="1"/>
                <c:pt idx="0">
                  <c:v>Transport , storage and communication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'Growth Rates Annual'!$K$21</c:f>
              <c:numCache>
                <c:formatCode>0.00</c:formatCode>
                <c:ptCount val="1"/>
                <c:pt idx="0">
                  <c:v>8.1016022141543846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'Growth Rates Annual'!$L$2</c:f>
              <c:strCache>
                <c:ptCount val="1"/>
                <c:pt idx="0">
                  <c:v>Finance, real estate and business services</c:v>
                </c:pt>
              </c:strCache>
            </c:strRef>
          </c:tx>
          <c:spPr>
            <a:solidFill>
              <a:srgbClr val="04AC3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'Growth Rates Annual'!$L$21</c:f>
              <c:numCache>
                <c:formatCode>0.00</c:formatCode>
                <c:ptCount val="1"/>
                <c:pt idx="0">
                  <c:v>12.994516670706048</c:v>
                </c:pt>
              </c:numCache>
            </c:numRef>
          </c:val>
          <c:shape val="cylinder"/>
        </c:ser>
        <c:ser>
          <c:idx val="3"/>
          <c:order val="3"/>
          <c:tx>
            <c:strRef>
              <c:f>'Growth Rates Annual'!$M$2</c:f>
              <c:strCache>
                <c:ptCount val="1"/>
                <c:pt idx="0">
                  <c:v>Personal services</c:v>
                </c:pt>
              </c:strCache>
            </c:strRef>
          </c:tx>
          <c:spPr>
            <a:solidFill>
              <a:srgbClr val="0070C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'Growth Rates Annual'!$M$21</c:f>
              <c:numCache>
                <c:formatCode>0.00</c:formatCode>
                <c:ptCount val="1"/>
                <c:pt idx="0">
                  <c:v>10.301937085585937</c:v>
                </c:pt>
              </c:numCache>
            </c:numRef>
          </c:val>
          <c:shape val="cylinder"/>
        </c:ser>
        <c:ser>
          <c:idx val="4"/>
          <c:order val="4"/>
          <c:tx>
            <c:strRef>
              <c:f>'Growth Rates Annual'!$N$2</c:f>
              <c:strCache>
                <c:ptCount val="1"/>
                <c:pt idx="0">
                  <c:v>General government services</c:v>
                </c:pt>
              </c:strCache>
            </c:strRef>
          </c:tx>
          <c:spPr>
            <a:solidFill>
              <a:srgbClr val="7030A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'Growth Rates Annual'!$N$21</c:f>
              <c:numCache>
                <c:formatCode>0.00</c:formatCode>
                <c:ptCount val="1"/>
                <c:pt idx="0">
                  <c:v>10.997088291110817</c:v>
                </c:pt>
              </c:numCache>
            </c:numRef>
          </c:val>
          <c:shape val="cylinder"/>
        </c:ser>
        <c:shape val="box"/>
        <c:axId val="220654976"/>
        <c:axId val="220533888"/>
        <c:axId val="0"/>
      </c:bar3DChart>
      <c:catAx>
        <c:axId val="220654976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20533888"/>
        <c:crosses val="autoZero"/>
        <c:auto val="1"/>
        <c:lblAlgn val="ctr"/>
        <c:lblOffset val="100"/>
        <c:tickLblSkip val="1"/>
        <c:tickMarkSkip val="1"/>
      </c:catAx>
      <c:valAx>
        <c:axId val="220533888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20654976"/>
        <c:crosses val="autoZero"/>
        <c:crossBetween val="between"/>
      </c:valAx>
      <c:spPr>
        <a:solidFill>
          <a:srgbClr val="9BBB59">
            <a:lumMod val="60000"/>
            <a:lumOff val="40000"/>
          </a:srgbClr>
        </a:solidFill>
        <a:ln w="25400">
          <a:noFill/>
        </a:ln>
      </c:spPr>
    </c:plotArea>
    <c:legend>
      <c:legendPos val="r"/>
      <c:layout>
        <c:manualLayout>
          <c:xMode val="edge"/>
          <c:yMode val="edge"/>
          <c:x val="0.50974060060674264"/>
          <c:y val="1.6611290640693041E-2"/>
          <c:w val="0.46266267852882031"/>
          <c:h val="0.23920319208654026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11" r="0.75000000000000711" t="1" header="0.5" footer="0.5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7.6092824791849423E-2"/>
          <c:y val="3.054382908018851E-2"/>
          <c:w val="0.91739244419935451"/>
          <c:h val="0.94582324268290063"/>
        </c:manualLayout>
      </c:layout>
      <c:lineChart>
        <c:grouping val="standard"/>
        <c:ser>
          <c:idx val="0"/>
          <c:order val="0"/>
          <c:tx>
            <c:strRef>
              <c:f>'Growth Rates Annualised'!$B$2</c:f>
              <c:strCache>
                <c:ptCount val="1"/>
                <c:pt idx="0">
                  <c:v>Primary Industries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strRef>
              <c:f>'Growth Rates Annualised'!$A$3:$A$74</c:f>
              <c:strCache>
                <c:ptCount val="28"/>
                <c:pt idx="0">
                  <c:v>2007q1</c:v>
                </c:pt>
                <c:pt idx="1">
                  <c:v>2007q2</c:v>
                </c:pt>
                <c:pt idx="2">
                  <c:v>2007q3</c:v>
                </c:pt>
                <c:pt idx="3">
                  <c:v>2007q4</c:v>
                </c:pt>
                <c:pt idx="4">
                  <c:v>2008q1</c:v>
                </c:pt>
                <c:pt idx="5">
                  <c:v>2008q2</c:v>
                </c:pt>
                <c:pt idx="6">
                  <c:v>2008q3</c:v>
                </c:pt>
                <c:pt idx="7">
                  <c:v>2008q4</c:v>
                </c:pt>
                <c:pt idx="8">
                  <c:v>2009q1</c:v>
                </c:pt>
                <c:pt idx="9">
                  <c:v>2009q2</c:v>
                </c:pt>
                <c:pt idx="10">
                  <c:v>2009q3</c:v>
                </c:pt>
                <c:pt idx="11">
                  <c:v>2009q4</c:v>
                </c:pt>
                <c:pt idx="12">
                  <c:v>2010q1</c:v>
                </c:pt>
                <c:pt idx="13">
                  <c:v>2010q2</c:v>
                </c:pt>
                <c:pt idx="14">
                  <c:v>2010q3</c:v>
                </c:pt>
                <c:pt idx="15">
                  <c:v>2010q4</c:v>
                </c:pt>
                <c:pt idx="16">
                  <c:v>2011q1</c:v>
                </c:pt>
                <c:pt idx="17">
                  <c:v>2011q2</c:v>
                </c:pt>
                <c:pt idx="18">
                  <c:v>2011q3</c:v>
                </c:pt>
                <c:pt idx="19">
                  <c:v>2011q4</c:v>
                </c:pt>
                <c:pt idx="20">
                  <c:v>2012q1</c:v>
                </c:pt>
                <c:pt idx="21">
                  <c:v>2012q2</c:v>
                </c:pt>
                <c:pt idx="22">
                  <c:v>2012q3</c:v>
                </c:pt>
                <c:pt idx="23">
                  <c:v>2012q4</c:v>
                </c:pt>
                <c:pt idx="24">
                  <c:v>2013q1</c:v>
                </c:pt>
                <c:pt idx="25">
                  <c:v>2013q2</c:v>
                </c:pt>
                <c:pt idx="26">
                  <c:v>2013q3</c:v>
                </c:pt>
                <c:pt idx="27">
                  <c:v>2013q4</c:v>
                </c:pt>
              </c:strCache>
            </c:strRef>
          </c:cat>
          <c:val>
            <c:numRef>
              <c:f>'Growth Rates Annualised'!$B$3:$B$74</c:f>
              <c:numCache>
                <c:formatCode>0.00</c:formatCode>
                <c:ptCount val="28"/>
                <c:pt idx="0">
                  <c:v>17.475171883942</c:v>
                </c:pt>
                <c:pt idx="1">
                  <c:v>17.093074040761714</c:v>
                </c:pt>
                <c:pt idx="2">
                  <c:v>17.061008450006167</c:v>
                </c:pt>
                <c:pt idx="3">
                  <c:v>17.623983377408319</c:v>
                </c:pt>
                <c:pt idx="4">
                  <c:v>16.468633922389973</c:v>
                </c:pt>
                <c:pt idx="5">
                  <c:v>13.011585988813227</c:v>
                </c:pt>
                <c:pt idx="6">
                  <c:v>12.114617537495054</c:v>
                </c:pt>
                <c:pt idx="7">
                  <c:v>13.663971651514744</c:v>
                </c:pt>
                <c:pt idx="8">
                  <c:v>10.026355103824837</c:v>
                </c:pt>
                <c:pt idx="9">
                  <c:v>8.2998488457799766</c:v>
                </c:pt>
                <c:pt idx="10">
                  <c:v>6.4848274558807635</c:v>
                </c:pt>
                <c:pt idx="11">
                  <c:v>3.1615082928686111</c:v>
                </c:pt>
                <c:pt idx="12">
                  <c:v>8.084888462295412</c:v>
                </c:pt>
                <c:pt idx="13">
                  <c:v>9.4732309328193729</c:v>
                </c:pt>
                <c:pt idx="14">
                  <c:v>10.442425821547713</c:v>
                </c:pt>
                <c:pt idx="15">
                  <c:v>10.154414747092433</c:v>
                </c:pt>
                <c:pt idx="16">
                  <c:v>12.136318514185701</c:v>
                </c:pt>
                <c:pt idx="17">
                  <c:v>14.587992008444528</c:v>
                </c:pt>
                <c:pt idx="18">
                  <c:v>13.040371916802712</c:v>
                </c:pt>
                <c:pt idx="19">
                  <c:v>16.712658266327331</c:v>
                </c:pt>
                <c:pt idx="20">
                  <c:v>9.339003136939283</c:v>
                </c:pt>
                <c:pt idx="21">
                  <c:v>8.9402300863941804</c:v>
                </c:pt>
                <c:pt idx="22">
                  <c:v>8.1036576395363991</c:v>
                </c:pt>
                <c:pt idx="23">
                  <c:v>8.2053275460479274</c:v>
                </c:pt>
                <c:pt idx="24">
                  <c:v>10.84394188500143</c:v>
                </c:pt>
                <c:pt idx="25">
                  <c:v>11.888289696186586</c:v>
                </c:pt>
                <c:pt idx="26">
                  <c:v>11.307102283951995</c:v>
                </c:pt>
                <c:pt idx="27">
                  <c:v>11.077528305671343</c:v>
                </c:pt>
              </c:numCache>
            </c:numRef>
          </c:val>
        </c:ser>
        <c:ser>
          <c:idx val="1"/>
          <c:order val="1"/>
          <c:tx>
            <c:strRef>
              <c:f>'Growth Rates Annualised'!$E$2</c:f>
              <c:strCache>
                <c:ptCount val="1"/>
                <c:pt idx="0">
                  <c:v>Secondary Industries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strRef>
              <c:f>'Growth Rates Annualised'!$A$3:$A$74</c:f>
              <c:strCache>
                <c:ptCount val="28"/>
                <c:pt idx="0">
                  <c:v>2007q1</c:v>
                </c:pt>
                <c:pt idx="1">
                  <c:v>2007q2</c:v>
                </c:pt>
                <c:pt idx="2">
                  <c:v>2007q3</c:v>
                </c:pt>
                <c:pt idx="3">
                  <c:v>2007q4</c:v>
                </c:pt>
                <c:pt idx="4">
                  <c:v>2008q1</c:v>
                </c:pt>
                <c:pt idx="5">
                  <c:v>2008q2</c:v>
                </c:pt>
                <c:pt idx="6">
                  <c:v>2008q3</c:v>
                </c:pt>
                <c:pt idx="7">
                  <c:v>2008q4</c:v>
                </c:pt>
                <c:pt idx="8">
                  <c:v>2009q1</c:v>
                </c:pt>
                <c:pt idx="9">
                  <c:v>2009q2</c:v>
                </c:pt>
                <c:pt idx="10">
                  <c:v>2009q3</c:v>
                </c:pt>
                <c:pt idx="11">
                  <c:v>2009q4</c:v>
                </c:pt>
                <c:pt idx="12">
                  <c:v>2010q1</c:v>
                </c:pt>
                <c:pt idx="13">
                  <c:v>2010q2</c:v>
                </c:pt>
                <c:pt idx="14">
                  <c:v>2010q3</c:v>
                </c:pt>
                <c:pt idx="15">
                  <c:v>2010q4</c:v>
                </c:pt>
                <c:pt idx="16">
                  <c:v>2011q1</c:v>
                </c:pt>
                <c:pt idx="17">
                  <c:v>2011q2</c:v>
                </c:pt>
                <c:pt idx="18">
                  <c:v>2011q3</c:v>
                </c:pt>
                <c:pt idx="19">
                  <c:v>2011q4</c:v>
                </c:pt>
                <c:pt idx="20">
                  <c:v>2012q1</c:v>
                </c:pt>
                <c:pt idx="21">
                  <c:v>2012q2</c:v>
                </c:pt>
                <c:pt idx="22">
                  <c:v>2012q3</c:v>
                </c:pt>
                <c:pt idx="23">
                  <c:v>2012q4</c:v>
                </c:pt>
                <c:pt idx="24">
                  <c:v>2013q1</c:v>
                </c:pt>
                <c:pt idx="25">
                  <c:v>2013q2</c:v>
                </c:pt>
                <c:pt idx="26">
                  <c:v>2013q3</c:v>
                </c:pt>
                <c:pt idx="27">
                  <c:v>2013q4</c:v>
                </c:pt>
              </c:strCache>
            </c:strRef>
          </c:cat>
          <c:val>
            <c:numRef>
              <c:f>'Growth Rates Annualised'!$E$3:$E$74</c:f>
              <c:numCache>
                <c:formatCode>0.00</c:formatCode>
                <c:ptCount val="28"/>
                <c:pt idx="0">
                  <c:v>14.21447293883957</c:v>
                </c:pt>
                <c:pt idx="1">
                  <c:v>15.435399274770687</c:v>
                </c:pt>
                <c:pt idx="2">
                  <c:v>16.786753326810544</c:v>
                </c:pt>
                <c:pt idx="3">
                  <c:v>17.41277883229148</c:v>
                </c:pt>
                <c:pt idx="4">
                  <c:v>13.874412105946124</c:v>
                </c:pt>
                <c:pt idx="5">
                  <c:v>14.331944779133115</c:v>
                </c:pt>
                <c:pt idx="6">
                  <c:v>15.482840186405914</c:v>
                </c:pt>
                <c:pt idx="7">
                  <c:v>13.518618221933579</c:v>
                </c:pt>
                <c:pt idx="8">
                  <c:v>7.4191394407261457</c:v>
                </c:pt>
                <c:pt idx="9">
                  <c:v>4.3412489070827638</c:v>
                </c:pt>
                <c:pt idx="10">
                  <c:v>7.3353948657391976</c:v>
                </c:pt>
                <c:pt idx="11">
                  <c:v>8.0538892733525689</c:v>
                </c:pt>
                <c:pt idx="12">
                  <c:v>10.77134953904894</c:v>
                </c:pt>
                <c:pt idx="13">
                  <c:v>11.757879606726602</c:v>
                </c:pt>
                <c:pt idx="14">
                  <c:v>8.1661965750514014</c:v>
                </c:pt>
                <c:pt idx="15">
                  <c:v>10.036319816893233</c:v>
                </c:pt>
                <c:pt idx="16">
                  <c:v>9.7801489206939003</c:v>
                </c:pt>
                <c:pt idx="17">
                  <c:v>8.1768502290666643</c:v>
                </c:pt>
                <c:pt idx="18">
                  <c:v>7.9930153420635737</c:v>
                </c:pt>
                <c:pt idx="19">
                  <c:v>7.7491624012411524</c:v>
                </c:pt>
                <c:pt idx="20">
                  <c:v>9.0032940804145678</c:v>
                </c:pt>
                <c:pt idx="21">
                  <c:v>9.6127834386741799</c:v>
                </c:pt>
                <c:pt idx="22">
                  <c:v>9.5028426013199851</c:v>
                </c:pt>
                <c:pt idx="23">
                  <c:v>9.4240944066344099</c:v>
                </c:pt>
                <c:pt idx="24">
                  <c:v>9.459012322990219</c:v>
                </c:pt>
                <c:pt idx="25">
                  <c:v>9.620013760900342</c:v>
                </c:pt>
                <c:pt idx="26">
                  <c:v>9.0691028870768502</c:v>
                </c:pt>
                <c:pt idx="27">
                  <c:v>8.549108556375435</c:v>
                </c:pt>
              </c:numCache>
            </c:numRef>
          </c:val>
        </c:ser>
        <c:ser>
          <c:idx val="2"/>
          <c:order val="2"/>
          <c:tx>
            <c:strRef>
              <c:f>'Growth Rates Annualised'!$I$2</c:f>
              <c:strCache>
                <c:ptCount val="1"/>
                <c:pt idx="0">
                  <c:v>Tertiary industries</c:v>
                </c:pt>
              </c:strCache>
            </c:strRef>
          </c:tx>
          <c:spPr>
            <a:ln w="254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strRef>
              <c:f>'Growth Rates Annualised'!$A$3:$A$74</c:f>
              <c:strCache>
                <c:ptCount val="28"/>
                <c:pt idx="0">
                  <c:v>2007q1</c:v>
                </c:pt>
                <c:pt idx="1">
                  <c:v>2007q2</c:v>
                </c:pt>
                <c:pt idx="2">
                  <c:v>2007q3</c:v>
                </c:pt>
                <c:pt idx="3">
                  <c:v>2007q4</c:v>
                </c:pt>
                <c:pt idx="4">
                  <c:v>2008q1</c:v>
                </c:pt>
                <c:pt idx="5">
                  <c:v>2008q2</c:v>
                </c:pt>
                <c:pt idx="6">
                  <c:v>2008q3</c:v>
                </c:pt>
                <c:pt idx="7">
                  <c:v>2008q4</c:v>
                </c:pt>
                <c:pt idx="8">
                  <c:v>2009q1</c:v>
                </c:pt>
                <c:pt idx="9">
                  <c:v>2009q2</c:v>
                </c:pt>
                <c:pt idx="10">
                  <c:v>2009q3</c:v>
                </c:pt>
                <c:pt idx="11">
                  <c:v>2009q4</c:v>
                </c:pt>
                <c:pt idx="12">
                  <c:v>2010q1</c:v>
                </c:pt>
                <c:pt idx="13">
                  <c:v>2010q2</c:v>
                </c:pt>
                <c:pt idx="14">
                  <c:v>2010q3</c:v>
                </c:pt>
                <c:pt idx="15">
                  <c:v>2010q4</c:v>
                </c:pt>
                <c:pt idx="16">
                  <c:v>2011q1</c:v>
                </c:pt>
                <c:pt idx="17">
                  <c:v>2011q2</c:v>
                </c:pt>
                <c:pt idx="18">
                  <c:v>2011q3</c:v>
                </c:pt>
                <c:pt idx="19">
                  <c:v>2011q4</c:v>
                </c:pt>
                <c:pt idx="20">
                  <c:v>2012q1</c:v>
                </c:pt>
                <c:pt idx="21">
                  <c:v>2012q2</c:v>
                </c:pt>
                <c:pt idx="22">
                  <c:v>2012q3</c:v>
                </c:pt>
                <c:pt idx="23">
                  <c:v>2012q4</c:v>
                </c:pt>
                <c:pt idx="24">
                  <c:v>2013q1</c:v>
                </c:pt>
                <c:pt idx="25">
                  <c:v>2013q2</c:v>
                </c:pt>
                <c:pt idx="26">
                  <c:v>2013q3</c:v>
                </c:pt>
                <c:pt idx="27">
                  <c:v>2013q4</c:v>
                </c:pt>
              </c:strCache>
            </c:strRef>
          </c:cat>
          <c:val>
            <c:numRef>
              <c:f>'Growth Rates Annualised'!$I$3:$I$74</c:f>
              <c:numCache>
                <c:formatCode>0.00</c:formatCode>
                <c:ptCount val="28"/>
                <c:pt idx="0">
                  <c:v>10.226598133177074</c:v>
                </c:pt>
                <c:pt idx="1">
                  <c:v>12.900886624339286</c:v>
                </c:pt>
                <c:pt idx="2">
                  <c:v>11.397209791446409</c:v>
                </c:pt>
                <c:pt idx="3">
                  <c:v>12.603622018354818</c:v>
                </c:pt>
                <c:pt idx="4">
                  <c:v>11.517625390458328</c:v>
                </c:pt>
                <c:pt idx="5">
                  <c:v>11.174943092362163</c:v>
                </c:pt>
                <c:pt idx="6">
                  <c:v>12.114678483046383</c:v>
                </c:pt>
                <c:pt idx="7">
                  <c:v>8.9228406371641107</c:v>
                </c:pt>
                <c:pt idx="8">
                  <c:v>9.8961361175375782</c:v>
                </c:pt>
                <c:pt idx="9">
                  <c:v>9.3712281953111063</c:v>
                </c:pt>
                <c:pt idx="10">
                  <c:v>8.5429585874626781</c:v>
                </c:pt>
                <c:pt idx="11">
                  <c:v>13.458943551499642</c:v>
                </c:pt>
                <c:pt idx="12">
                  <c:v>15.245705545136099</c:v>
                </c:pt>
                <c:pt idx="13">
                  <c:v>13.42859627799155</c:v>
                </c:pt>
                <c:pt idx="14">
                  <c:v>13.76428357668757</c:v>
                </c:pt>
                <c:pt idx="15">
                  <c:v>10.583216056998133</c:v>
                </c:pt>
                <c:pt idx="16">
                  <c:v>11.1822827834101</c:v>
                </c:pt>
                <c:pt idx="17">
                  <c:v>13.597197423819754</c:v>
                </c:pt>
                <c:pt idx="18">
                  <c:v>12.233074440426167</c:v>
                </c:pt>
                <c:pt idx="19">
                  <c:v>8.8592968142623967</c:v>
                </c:pt>
                <c:pt idx="20">
                  <c:v>8.7106233802777169</c:v>
                </c:pt>
                <c:pt idx="21">
                  <c:v>8.2963291909968859</c:v>
                </c:pt>
                <c:pt idx="22">
                  <c:v>7.1799149662252217</c:v>
                </c:pt>
                <c:pt idx="23">
                  <c:v>9.2220583100866911</c:v>
                </c:pt>
                <c:pt idx="24">
                  <c:v>7.3595147366344111</c:v>
                </c:pt>
                <c:pt idx="25">
                  <c:v>9.9861583236686826</c:v>
                </c:pt>
                <c:pt idx="26">
                  <c:v>8.7701633209702674</c:v>
                </c:pt>
                <c:pt idx="27">
                  <c:v>8.7523891171343564</c:v>
                </c:pt>
              </c:numCache>
            </c:numRef>
          </c:val>
        </c:ser>
        <c:marker val="1"/>
        <c:axId val="220589440"/>
        <c:axId val="220734592"/>
      </c:lineChart>
      <c:catAx>
        <c:axId val="220589440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6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20734592"/>
        <c:crosses val="autoZero"/>
        <c:auto val="1"/>
        <c:lblAlgn val="ctr"/>
        <c:lblOffset val="100"/>
        <c:tickLblSkip val="4"/>
        <c:tickMarkSkip val="1"/>
      </c:catAx>
      <c:valAx>
        <c:axId val="220734592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9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20589440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0234713772144705"/>
          <c:y val="4.6600994024683103E-2"/>
          <c:w val="0.25043600893171925"/>
          <c:h val="0.14437169821857207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chemeClr val="accent5">
        <a:lumMod val="40000"/>
        <a:lumOff val="60000"/>
      </a:schemeClr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33" r="0.75000000000000733" t="1" header="0.5" footer="0.5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hPercent val="48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8.600083784315235E-2"/>
          <c:y val="2.2612285823822652E-2"/>
          <c:w val="0.91368078175894829"/>
          <c:h val="0.86622073578595316"/>
        </c:manualLayout>
      </c:layout>
      <c:bar3DChart>
        <c:barDir val="col"/>
        <c:grouping val="clustered"/>
        <c:ser>
          <c:idx val="0"/>
          <c:order val="0"/>
          <c:tx>
            <c:strRef>
              <c:f>'Growth Rates Annualised'!$B$2</c:f>
              <c:strCache>
                <c:ptCount val="1"/>
                <c:pt idx="0">
                  <c:v>Primary Industries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'Growth Rates Annualised'!$A$75</c:f>
              <c:strCache>
                <c:ptCount val="1"/>
                <c:pt idx="0">
                  <c:v>Average Year on Year Growth Rate</c:v>
                </c:pt>
              </c:strCache>
            </c:strRef>
          </c:cat>
          <c:val>
            <c:numRef>
              <c:f>'Growth Rates Annualised'!$B$75</c:f>
              <c:numCache>
                <c:formatCode>0.00</c:formatCode>
                <c:ptCount val="1"/>
                <c:pt idx="0">
                  <c:v>9.8304702624087952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Annualised'!$E$2</c:f>
              <c:strCache>
                <c:ptCount val="1"/>
                <c:pt idx="0">
                  <c:v>Secondary Industries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'Growth Rates Annualised'!$E$75</c:f>
              <c:numCache>
                <c:formatCode>0.00</c:formatCode>
                <c:ptCount val="1"/>
                <c:pt idx="0">
                  <c:v>9.0452161961407906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'Growth Rates Annualised'!$I$2</c:f>
              <c:strCache>
                <c:ptCount val="1"/>
                <c:pt idx="0">
                  <c:v>Tertiary industries</c:v>
                </c:pt>
              </c:strCache>
            </c:strRef>
          </c:tx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'Growth Rates Annualised'!$I$75</c:f>
              <c:numCache>
                <c:formatCode>0.00</c:formatCode>
                <c:ptCount val="1"/>
                <c:pt idx="0">
                  <c:v>10.751051200798052</c:v>
                </c:pt>
              </c:numCache>
            </c:numRef>
          </c:val>
          <c:shape val="cylinder"/>
        </c:ser>
        <c:shape val="box"/>
        <c:axId val="220767360"/>
        <c:axId val="220768896"/>
        <c:axId val="0"/>
      </c:bar3DChart>
      <c:catAx>
        <c:axId val="220767360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20768896"/>
        <c:crosses val="autoZero"/>
        <c:auto val="1"/>
        <c:lblAlgn val="ctr"/>
        <c:lblOffset val="100"/>
        <c:tickLblSkip val="1"/>
        <c:tickMarkSkip val="1"/>
      </c:catAx>
      <c:valAx>
        <c:axId val="220768896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20767360"/>
        <c:crosses val="autoZero"/>
        <c:crossBetween val="between"/>
      </c:valAx>
      <c:spPr>
        <a:solidFill>
          <a:schemeClr val="accent3">
            <a:lumMod val="60000"/>
            <a:lumOff val="40000"/>
          </a:schemeClr>
        </a:solidFill>
        <a:ln w="25400">
          <a:noFill/>
        </a:ln>
      </c:spPr>
    </c:plotArea>
    <c:legend>
      <c:legendPos val="r"/>
      <c:layout>
        <c:manualLayout>
          <c:xMode val="edge"/>
          <c:yMode val="edge"/>
          <c:x val="2.1400969738595791E-2"/>
          <c:y val="1.6722434008645488E-2"/>
          <c:w val="0.83876223415998263"/>
          <c:h val="0.10033438209230185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33" r="0.75000000000000733" t="1" header="0.5" footer="0.5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7.7408519811312512E-2"/>
          <c:y val="2.9351670407715288E-2"/>
          <c:w val="0.92259148018868775"/>
          <c:h val="0.93573425493759654"/>
        </c:manualLayout>
      </c:layout>
      <c:lineChart>
        <c:grouping val="standard"/>
        <c:ser>
          <c:idx val="0"/>
          <c:order val="0"/>
          <c:tx>
            <c:strRef>
              <c:f>'Growth Rates Annualised'!$C$2</c:f>
              <c:strCache>
                <c:ptCount val="1"/>
                <c:pt idx="0">
                  <c:v>Agriculture, forestry and fishing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strRef>
              <c:f>'Growth Rates Annualised'!$A$3:$A$74</c:f>
              <c:strCache>
                <c:ptCount val="28"/>
                <c:pt idx="0">
                  <c:v>2007q1</c:v>
                </c:pt>
                <c:pt idx="1">
                  <c:v>2007q2</c:v>
                </c:pt>
                <c:pt idx="2">
                  <c:v>2007q3</c:v>
                </c:pt>
                <c:pt idx="3">
                  <c:v>2007q4</c:v>
                </c:pt>
                <c:pt idx="4">
                  <c:v>2008q1</c:v>
                </c:pt>
                <c:pt idx="5">
                  <c:v>2008q2</c:v>
                </c:pt>
                <c:pt idx="6">
                  <c:v>2008q3</c:v>
                </c:pt>
                <c:pt idx="7">
                  <c:v>2008q4</c:v>
                </c:pt>
                <c:pt idx="8">
                  <c:v>2009q1</c:v>
                </c:pt>
                <c:pt idx="9">
                  <c:v>2009q2</c:v>
                </c:pt>
                <c:pt idx="10">
                  <c:v>2009q3</c:v>
                </c:pt>
                <c:pt idx="11">
                  <c:v>2009q4</c:v>
                </c:pt>
                <c:pt idx="12">
                  <c:v>2010q1</c:v>
                </c:pt>
                <c:pt idx="13">
                  <c:v>2010q2</c:v>
                </c:pt>
                <c:pt idx="14">
                  <c:v>2010q3</c:v>
                </c:pt>
                <c:pt idx="15">
                  <c:v>2010q4</c:v>
                </c:pt>
                <c:pt idx="16">
                  <c:v>2011q1</c:v>
                </c:pt>
                <c:pt idx="17">
                  <c:v>2011q2</c:v>
                </c:pt>
                <c:pt idx="18">
                  <c:v>2011q3</c:v>
                </c:pt>
                <c:pt idx="19">
                  <c:v>2011q4</c:v>
                </c:pt>
                <c:pt idx="20">
                  <c:v>2012q1</c:v>
                </c:pt>
                <c:pt idx="21">
                  <c:v>2012q2</c:v>
                </c:pt>
                <c:pt idx="22">
                  <c:v>2012q3</c:v>
                </c:pt>
                <c:pt idx="23">
                  <c:v>2012q4</c:v>
                </c:pt>
                <c:pt idx="24">
                  <c:v>2013q1</c:v>
                </c:pt>
                <c:pt idx="25">
                  <c:v>2013q2</c:v>
                </c:pt>
                <c:pt idx="26">
                  <c:v>2013q3</c:v>
                </c:pt>
                <c:pt idx="27">
                  <c:v>2013q4</c:v>
                </c:pt>
              </c:strCache>
            </c:strRef>
          </c:cat>
          <c:val>
            <c:numRef>
              <c:f>'Growth Rates Annualised'!$C$3:$C$74</c:f>
              <c:numCache>
                <c:formatCode>0.00</c:formatCode>
                <c:ptCount val="28"/>
                <c:pt idx="0">
                  <c:v>16.287337125631225</c:v>
                </c:pt>
                <c:pt idx="1">
                  <c:v>15.184282965010777</c:v>
                </c:pt>
                <c:pt idx="2">
                  <c:v>15.53554341288981</c:v>
                </c:pt>
                <c:pt idx="3">
                  <c:v>15.79592598350891</c:v>
                </c:pt>
                <c:pt idx="4">
                  <c:v>15.216455074842747</c:v>
                </c:pt>
                <c:pt idx="5">
                  <c:v>9.8858970556311014</c:v>
                </c:pt>
                <c:pt idx="6">
                  <c:v>8.8588266718486022</c:v>
                </c:pt>
                <c:pt idx="7">
                  <c:v>11.86195233197969</c:v>
                </c:pt>
                <c:pt idx="8">
                  <c:v>9.8229612623041493</c:v>
                </c:pt>
                <c:pt idx="9">
                  <c:v>9.0999495188873549</c:v>
                </c:pt>
                <c:pt idx="10">
                  <c:v>6.767656296401535</c:v>
                </c:pt>
                <c:pt idx="11">
                  <c:v>3.4064488515630176</c:v>
                </c:pt>
                <c:pt idx="12">
                  <c:v>5.5362904180528725</c:v>
                </c:pt>
                <c:pt idx="13">
                  <c:v>6.4301155591574828</c:v>
                </c:pt>
                <c:pt idx="14">
                  <c:v>5.9416307430178108</c:v>
                </c:pt>
                <c:pt idx="15">
                  <c:v>6.8619359756601632</c:v>
                </c:pt>
                <c:pt idx="16">
                  <c:v>6.9782193553569352</c:v>
                </c:pt>
                <c:pt idx="17">
                  <c:v>9.8117374247289835</c:v>
                </c:pt>
                <c:pt idx="18">
                  <c:v>9.2588105990965097</c:v>
                </c:pt>
                <c:pt idx="19">
                  <c:v>8.9025007869330732</c:v>
                </c:pt>
                <c:pt idx="20">
                  <c:v>9.4084293341163612</c:v>
                </c:pt>
                <c:pt idx="21">
                  <c:v>8.8663995243878464</c:v>
                </c:pt>
                <c:pt idx="22">
                  <c:v>9.9467940940472594</c:v>
                </c:pt>
                <c:pt idx="23">
                  <c:v>10.625987512869841</c:v>
                </c:pt>
                <c:pt idx="24">
                  <c:v>9.7163200837089381</c:v>
                </c:pt>
                <c:pt idx="25">
                  <c:v>11.113595691720136</c:v>
                </c:pt>
                <c:pt idx="26">
                  <c:v>10.73778369892862</c:v>
                </c:pt>
                <c:pt idx="27">
                  <c:v>10.551816209110116</c:v>
                </c:pt>
              </c:numCache>
            </c:numRef>
          </c:val>
        </c:ser>
        <c:ser>
          <c:idx val="1"/>
          <c:order val="1"/>
          <c:tx>
            <c:strRef>
              <c:f>'Growth Rates Annualised'!$D$2</c:f>
              <c:strCache>
                <c:ptCount val="1"/>
                <c:pt idx="0">
                  <c:v>Mining and quarrying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strRef>
              <c:f>'Growth Rates Annualised'!$A$3:$A$74</c:f>
              <c:strCache>
                <c:ptCount val="28"/>
                <c:pt idx="0">
                  <c:v>2007q1</c:v>
                </c:pt>
                <c:pt idx="1">
                  <c:v>2007q2</c:v>
                </c:pt>
                <c:pt idx="2">
                  <c:v>2007q3</c:v>
                </c:pt>
                <c:pt idx="3">
                  <c:v>2007q4</c:v>
                </c:pt>
                <c:pt idx="4">
                  <c:v>2008q1</c:v>
                </c:pt>
                <c:pt idx="5">
                  <c:v>2008q2</c:v>
                </c:pt>
                <c:pt idx="6">
                  <c:v>2008q3</c:v>
                </c:pt>
                <c:pt idx="7">
                  <c:v>2008q4</c:v>
                </c:pt>
                <c:pt idx="8">
                  <c:v>2009q1</c:v>
                </c:pt>
                <c:pt idx="9">
                  <c:v>2009q2</c:v>
                </c:pt>
                <c:pt idx="10">
                  <c:v>2009q3</c:v>
                </c:pt>
                <c:pt idx="11">
                  <c:v>2009q4</c:v>
                </c:pt>
                <c:pt idx="12">
                  <c:v>2010q1</c:v>
                </c:pt>
                <c:pt idx="13">
                  <c:v>2010q2</c:v>
                </c:pt>
                <c:pt idx="14">
                  <c:v>2010q3</c:v>
                </c:pt>
                <c:pt idx="15">
                  <c:v>2010q4</c:v>
                </c:pt>
                <c:pt idx="16">
                  <c:v>2011q1</c:v>
                </c:pt>
                <c:pt idx="17">
                  <c:v>2011q2</c:v>
                </c:pt>
                <c:pt idx="18">
                  <c:v>2011q3</c:v>
                </c:pt>
                <c:pt idx="19">
                  <c:v>2011q4</c:v>
                </c:pt>
                <c:pt idx="20">
                  <c:v>2012q1</c:v>
                </c:pt>
                <c:pt idx="21">
                  <c:v>2012q2</c:v>
                </c:pt>
                <c:pt idx="22">
                  <c:v>2012q3</c:v>
                </c:pt>
                <c:pt idx="23">
                  <c:v>2012q4</c:v>
                </c:pt>
                <c:pt idx="24">
                  <c:v>2013q1</c:v>
                </c:pt>
                <c:pt idx="25">
                  <c:v>2013q2</c:v>
                </c:pt>
                <c:pt idx="26">
                  <c:v>2013q3</c:v>
                </c:pt>
                <c:pt idx="27">
                  <c:v>2013q4</c:v>
                </c:pt>
              </c:strCache>
            </c:strRef>
          </c:cat>
          <c:val>
            <c:numRef>
              <c:f>'Growth Rates Annualised'!$D$3:$D$74</c:f>
              <c:numCache>
                <c:formatCode>0.00</c:formatCode>
                <c:ptCount val="28"/>
                <c:pt idx="0">
                  <c:v>20.22569079894572</c:v>
                </c:pt>
                <c:pt idx="1">
                  <c:v>21.795435587615383</c:v>
                </c:pt>
                <c:pt idx="2">
                  <c:v>20.567937986222017</c:v>
                </c:pt>
                <c:pt idx="3">
                  <c:v>21.163673475228673</c:v>
                </c:pt>
                <c:pt idx="4">
                  <c:v>19.273164078610545</c:v>
                </c:pt>
                <c:pt idx="5">
                  <c:v>20.293836031235788</c:v>
                </c:pt>
                <c:pt idx="6">
                  <c:v>19.287026751896789</c:v>
                </c:pt>
                <c:pt idx="7">
                  <c:v>16.998663477511816</c:v>
                </c:pt>
                <c:pt idx="8">
                  <c:v>10.46640641417283</c:v>
                </c:pt>
                <c:pt idx="9">
                  <c:v>6.5970511607996025</c:v>
                </c:pt>
                <c:pt idx="10">
                  <c:v>5.9162329124025677</c:v>
                </c:pt>
                <c:pt idx="11">
                  <c:v>2.7281386755832187</c:v>
                </c:pt>
                <c:pt idx="12">
                  <c:v>13.566771797716152</c:v>
                </c:pt>
                <c:pt idx="13">
                  <c:v>16.101745151689499</c:v>
                </c:pt>
                <c:pt idx="14">
                  <c:v>19.563488034490398</c:v>
                </c:pt>
                <c:pt idx="15">
                  <c:v>16.018211985740955</c:v>
                </c:pt>
                <c:pt idx="16">
                  <c:v>22.446556115309775</c:v>
                </c:pt>
                <c:pt idx="17">
                  <c:v>24.12497542722457</c:v>
                </c:pt>
                <c:pt idx="18">
                  <c:v>19.830772611214691</c:v>
                </c:pt>
                <c:pt idx="19">
                  <c:v>29.524531171537465</c:v>
                </c:pt>
                <c:pt idx="20">
                  <c:v>9.2177616777979985</c:v>
                </c:pt>
                <c:pt idx="21">
                  <c:v>9.0706516257424799</c:v>
                </c:pt>
                <c:pt idx="22">
                  <c:v>5.0860007860972898</c:v>
                </c:pt>
                <c:pt idx="23">
                  <c:v>4.8666656344313983</c:v>
                </c:pt>
                <c:pt idx="24">
                  <c:v>12.81658605124602</c:v>
                </c:pt>
                <c:pt idx="25">
                  <c:v>13.254222372781808</c:v>
                </c:pt>
                <c:pt idx="26">
                  <c:v>12.282328643922776</c:v>
                </c:pt>
                <c:pt idx="27">
                  <c:v>11.842431238584613</c:v>
                </c:pt>
              </c:numCache>
            </c:numRef>
          </c:val>
        </c:ser>
        <c:marker val="1"/>
        <c:axId val="220933504"/>
        <c:axId val="220939392"/>
      </c:lineChart>
      <c:catAx>
        <c:axId val="220933504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6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20939392"/>
        <c:crosses val="autoZero"/>
        <c:auto val="1"/>
        <c:lblAlgn val="ctr"/>
        <c:lblOffset val="100"/>
        <c:tickLblSkip val="4"/>
        <c:tickMarkSkip val="4"/>
      </c:catAx>
      <c:valAx>
        <c:axId val="220939392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20933504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0505241827589418"/>
          <c:y val="0.10113142509546805"/>
          <c:w val="0.32520256273808024"/>
          <c:h val="0.10666711725412009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chemeClr val="accent5">
        <a:lumMod val="40000"/>
        <a:lumOff val="60000"/>
      </a:schemeClr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33" r="0.75000000000000733" t="1" header="0.5" footer="0.5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6.9219461099472704E-2"/>
          <c:y val="2.6677411592207802E-2"/>
          <c:w val="0.92887500300994563"/>
          <c:h val="0.92349030997990456"/>
        </c:manualLayout>
      </c:layout>
      <c:lineChart>
        <c:grouping val="standard"/>
        <c:ser>
          <c:idx val="0"/>
          <c:order val="0"/>
          <c:tx>
            <c:strRef>
              <c:f>'Growth Rates Annualised'!$F$2</c:f>
              <c:strCache>
                <c:ptCount val="1"/>
                <c:pt idx="0">
                  <c:v>Manufacturing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strRef>
              <c:f>'Growth Rates Annualised'!$A$3:$A$74</c:f>
              <c:strCache>
                <c:ptCount val="28"/>
                <c:pt idx="0">
                  <c:v>2007q1</c:v>
                </c:pt>
                <c:pt idx="1">
                  <c:v>2007q2</c:v>
                </c:pt>
                <c:pt idx="2">
                  <c:v>2007q3</c:v>
                </c:pt>
                <c:pt idx="3">
                  <c:v>2007q4</c:v>
                </c:pt>
                <c:pt idx="4">
                  <c:v>2008q1</c:v>
                </c:pt>
                <c:pt idx="5">
                  <c:v>2008q2</c:v>
                </c:pt>
                <c:pt idx="6">
                  <c:v>2008q3</c:v>
                </c:pt>
                <c:pt idx="7">
                  <c:v>2008q4</c:v>
                </c:pt>
                <c:pt idx="8">
                  <c:v>2009q1</c:v>
                </c:pt>
                <c:pt idx="9">
                  <c:v>2009q2</c:v>
                </c:pt>
                <c:pt idx="10">
                  <c:v>2009q3</c:v>
                </c:pt>
                <c:pt idx="11">
                  <c:v>2009q4</c:v>
                </c:pt>
                <c:pt idx="12">
                  <c:v>2010q1</c:v>
                </c:pt>
                <c:pt idx="13">
                  <c:v>2010q2</c:v>
                </c:pt>
                <c:pt idx="14">
                  <c:v>2010q3</c:v>
                </c:pt>
                <c:pt idx="15">
                  <c:v>2010q4</c:v>
                </c:pt>
                <c:pt idx="16">
                  <c:v>2011q1</c:v>
                </c:pt>
                <c:pt idx="17">
                  <c:v>2011q2</c:v>
                </c:pt>
                <c:pt idx="18">
                  <c:v>2011q3</c:v>
                </c:pt>
                <c:pt idx="19">
                  <c:v>2011q4</c:v>
                </c:pt>
                <c:pt idx="20">
                  <c:v>2012q1</c:v>
                </c:pt>
                <c:pt idx="21">
                  <c:v>2012q2</c:v>
                </c:pt>
                <c:pt idx="22">
                  <c:v>2012q3</c:v>
                </c:pt>
                <c:pt idx="23">
                  <c:v>2012q4</c:v>
                </c:pt>
                <c:pt idx="24">
                  <c:v>2013q1</c:v>
                </c:pt>
                <c:pt idx="25">
                  <c:v>2013q2</c:v>
                </c:pt>
                <c:pt idx="26">
                  <c:v>2013q3</c:v>
                </c:pt>
                <c:pt idx="27">
                  <c:v>2013q4</c:v>
                </c:pt>
              </c:strCache>
            </c:strRef>
          </c:cat>
          <c:val>
            <c:numRef>
              <c:f>'Growth Rates Annualised'!$F$3:$F$74</c:f>
              <c:numCache>
                <c:formatCode>0.00</c:formatCode>
                <c:ptCount val="28"/>
                <c:pt idx="0">
                  <c:v>13.290746429561114</c:v>
                </c:pt>
                <c:pt idx="1">
                  <c:v>13.527764029893358</c:v>
                </c:pt>
                <c:pt idx="2">
                  <c:v>14.747151191983274</c:v>
                </c:pt>
                <c:pt idx="3">
                  <c:v>15.265084949652341</c:v>
                </c:pt>
                <c:pt idx="4">
                  <c:v>13.687446858936156</c:v>
                </c:pt>
                <c:pt idx="5">
                  <c:v>13.834138285049272</c:v>
                </c:pt>
                <c:pt idx="6">
                  <c:v>14.754021283604279</c:v>
                </c:pt>
                <c:pt idx="7">
                  <c:v>13.130607760110664</c:v>
                </c:pt>
                <c:pt idx="8">
                  <c:v>6.3110223078659562</c:v>
                </c:pt>
                <c:pt idx="9">
                  <c:v>3.3413456531617216</c:v>
                </c:pt>
                <c:pt idx="10">
                  <c:v>6.6248899421752991</c:v>
                </c:pt>
                <c:pt idx="11">
                  <c:v>6.8120481373452364</c:v>
                </c:pt>
                <c:pt idx="12">
                  <c:v>11.178106903683666</c:v>
                </c:pt>
                <c:pt idx="13">
                  <c:v>12.210329221914048</c:v>
                </c:pt>
                <c:pt idx="14">
                  <c:v>8.5442379689074865</c:v>
                </c:pt>
                <c:pt idx="15">
                  <c:v>11.163252202046051</c:v>
                </c:pt>
                <c:pt idx="16">
                  <c:v>9.4976979794364293</c:v>
                </c:pt>
                <c:pt idx="17">
                  <c:v>8.1857995509394321</c:v>
                </c:pt>
                <c:pt idx="18">
                  <c:v>7.2208908625991022</c:v>
                </c:pt>
                <c:pt idx="19">
                  <c:v>7.4222008904479653</c:v>
                </c:pt>
                <c:pt idx="20">
                  <c:v>8.980809409273542</c:v>
                </c:pt>
                <c:pt idx="21">
                  <c:v>9.1781375525132134</c:v>
                </c:pt>
                <c:pt idx="22">
                  <c:v>9.6772492548663678</c:v>
                </c:pt>
                <c:pt idx="23">
                  <c:v>9.4892086794496553</c:v>
                </c:pt>
                <c:pt idx="24">
                  <c:v>9.4493217810085905</c:v>
                </c:pt>
                <c:pt idx="25">
                  <c:v>9.9054372881390655</c:v>
                </c:pt>
                <c:pt idx="26">
                  <c:v>9.7769540808667159</c:v>
                </c:pt>
                <c:pt idx="27">
                  <c:v>8.7976319924304622</c:v>
                </c:pt>
              </c:numCache>
            </c:numRef>
          </c:val>
        </c:ser>
        <c:ser>
          <c:idx val="1"/>
          <c:order val="1"/>
          <c:tx>
            <c:strRef>
              <c:f>'Growth Rates Annualised'!$G$2</c:f>
              <c:strCache>
                <c:ptCount val="1"/>
                <c:pt idx="0">
                  <c:v>Electricity, gas and water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strRef>
              <c:f>'Growth Rates Annualised'!$A$3:$A$74</c:f>
              <c:strCache>
                <c:ptCount val="28"/>
                <c:pt idx="0">
                  <c:v>2007q1</c:v>
                </c:pt>
                <c:pt idx="1">
                  <c:v>2007q2</c:v>
                </c:pt>
                <c:pt idx="2">
                  <c:v>2007q3</c:v>
                </c:pt>
                <c:pt idx="3">
                  <c:v>2007q4</c:v>
                </c:pt>
                <c:pt idx="4">
                  <c:v>2008q1</c:v>
                </c:pt>
                <c:pt idx="5">
                  <c:v>2008q2</c:v>
                </c:pt>
                <c:pt idx="6">
                  <c:v>2008q3</c:v>
                </c:pt>
                <c:pt idx="7">
                  <c:v>2008q4</c:v>
                </c:pt>
                <c:pt idx="8">
                  <c:v>2009q1</c:v>
                </c:pt>
                <c:pt idx="9">
                  <c:v>2009q2</c:v>
                </c:pt>
                <c:pt idx="10">
                  <c:v>2009q3</c:v>
                </c:pt>
                <c:pt idx="11">
                  <c:v>2009q4</c:v>
                </c:pt>
                <c:pt idx="12">
                  <c:v>2010q1</c:v>
                </c:pt>
                <c:pt idx="13">
                  <c:v>2010q2</c:v>
                </c:pt>
                <c:pt idx="14">
                  <c:v>2010q3</c:v>
                </c:pt>
                <c:pt idx="15">
                  <c:v>2010q4</c:v>
                </c:pt>
                <c:pt idx="16">
                  <c:v>2011q1</c:v>
                </c:pt>
                <c:pt idx="17">
                  <c:v>2011q2</c:v>
                </c:pt>
                <c:pt idx="18">
                  <c:v>2011q3</c:v>
                </c:pt>
                <c:pt idx="19">
                  <c:v>2011q4</c:v>
                </c:pt>
                <c:pt idx="20">
                  <c:v>2012q1</c:v>
                </c:pt>
                <c:pt idx="21">
                  <c:v>2012q2</c:v>
                </c:pt>
                <c:pt idx="22">
                  <c:v>2012q3</c:v>
                </c:pt>
                <c:pt idx="23">
                  <c:v>2012q4</c:v>
                </c:pt>
                <c:pt idx="24">
                  <c:v>2013q1</c:v>
                </c:pt>
                <c:pt idx="25">
                  <c:v>2013q2</c:v>
                </c:pt>
                <c:pt idx="26">
                  <c:v>2013q3</c:v>
                </c:pt>
                <c:pt idx="27">
                  <c:v>2013q4</c:v>
                </c:pt>
              </c:strCache>
            </c:strRef>
          </c:cat>
          <c:val>
            <c:numRef>
              <c:f>'Growth Rates Annualised'!$G$3:$G$74</c:f>
              <c:numCache>
                <c:formatCode>0.00</c:formatCode>
                <c:ptCount val="28"/>
                <c:pt idx="0">
                  <c:v>8.7572973829287548</c:v>
                </c:pt>
                <c:pt idx="1">
                  <c:v>9.336619222766176</c:v>
                </c:pt>
                <c:pt idx="2">
                  <c:v>12.480321564591264</c:v>
                </c:pt>
                <c:pt idx="3">
                  <c:v>13.45666497763866</c:v>
                </c:pt>
                <c:pt idx="4">
                  <c:v>14.139867181109564</c:v>
                </c:pt>
                <c:pt idx="5">
                  <c:v>15.628939121106116</c:v>
                </c:pt>
                <c:pt idx="6">
                  <c:v>17.628435734343988</c:v>
                </c:pt>
                <c:pt idx="7">
                  <c:v>15.374041838266498</c:v>
                </c:pt>
                <c:pt idx="8">
                  <c:v>7.9185465525919083</c:v>
                </c:pt>
                <c:pt idx="9">
                  <c:v>3.34996337041868</c:v>
                </c:pt>
                <c:pt idx="10">
                  <c:v>10.985779455914111</c:v>
                </c:pt>
                <c:pt idx="11">
                  <c:v>10.636225342204646</c:v>
                </c:pt>
                <c:pt idx="12">
                  <c:v>9.6914563857892997</c:v>
                </c:pt>
                <c:pt idx="13">
                  <c:v>10.605242396664636</c:v>
                </c:pt>
                <c:pt idx="14">
                  <c:v>7.5258137934123335</c:v>
                </c:pt>
                <c:pt idx="15">
                  <c:v>8.4535752497584333</c:v>
                </c:pt>
                <c:pt idx="16">
                  <c:v>9.385309916570888</c:v>
                </c:pt>
                <c:pt idx="17">
                  <c:v>7.1417331983932169</c:v>
                </c:pt>
                <c:pt idx="18">
                  <c:v>6.4003768382793123</c:v>
                </c:pt>
                <c:pt idx="19">
                  <c:v>8.6443930087774081</c:v>
                </c:pt>
                <c:pt idx="20">
                  <c:v>11.31344895686202</c:v>
                </c:pt>
                <c:pt idx="21">
                  <c:v>12.41755976618744</c:v>
                </c:pt>
                <c:pt idx="22">
                  <c:v>12.634810460084999</c:v>
                </c:pt>
                <c:pt idx="23">
                  <c:v>11.861774732041521</c:v>
                </c:pt>
                <c:pt idx="24">
                  <c:v>9.6759922872846289</c:v>
                </c:pt>
                <c:pt idx="25">
                  <c:v>10.041528491728849</c:v>
                </c:pt>
                <c:pt idx="26">
                  <c:v>5.3266153733600188</c:v>
                </c:pt>
                <c:pt idx="27">
                  <c:v>8.6090210617859295</c:v>
                </c:pt>
              </c:numCache>
            </c:numRef>
          </c:val>
        </c:ser>
        <c:ser>
          <c:idx val="2"/>
          <c:order val="2"/>
          <c:tx>
            <c:strRef>
              <c:f>'Growth Rates Annualised'!$H$2</c:f>
              <c:strCache>
                <c:ptCount val="1"/>
                <c:pt idx="0">
                  <c:v>Construction</c:v>
                </c:pt>
              </c:strCache>
            </c:strRef>
          </c:tx>
          <c:spPr>
            <a:ln w="25400">
              <a:solidFill>
                <a:srgbClr val="FFCC00"/>
              </a:solidFill>
              <a:prstDash val="solid"/>
            </a:ln>
          </c:spPr>
          <c:marker>
            <c:symbol val="none"/>
          </c:marker>
          <c:cat>
            <c:strRef>
              <c:f>'Growth Rates Annualised'!$A$3:$A$74</c:f>
              <c:strCache>
                <c:ptCount val="28"/>
                <c:pt idx="0">
                  <c:v>2007q1</c:v>
                </c:pt>
                <c:pt idx="1">
                  <c:v>2007q2</c:v>
                </c:pt>
                <c:pt idx="2">
                  <c:v>2007q3</c:v>
                </c:pt>
                <c:pt idx="3">
                  <c:v>2007q4</c:v>
                </c:pt>
                <c:pt idx="4">
                  <c:v>2008q1</c:v>
                </c:pt>
                <c:pt idx="5">
                  <c:v>2008q2</c:v>
                </c:pt>
                <c:pt idx="6">
                  <c:v>2008q3</c:v>
                </c:pt>
                <c:pt idx="7">
                  <c:v>2008q4</c:v>
                </c:pt>
                <c:pt idx="8">
                  <c:v>2009q1</c:v>
                </c:pt>
                <c:pt idx="9">
                  <c:v>2009q2</c:v>
                </c:pt>
                <c:pt idx="10">
                  <c:v>2009q3</c:v>
                </c:pt>
                <c:pt idx="11">
                  <c:v>2009q4</c:v>
                </c:pt>
                <c:pt idx="12">
                  <c:v>2010q1</c:v>
                </c:pt>
                <c:pt idx="13">
                  <c:v>2010q2</c:v>
                </c:pt>
                <c:pt idx="14">
                  <c:v>2010q3</c:v>
                </c:pt>
                <c:pt idx="15">
                  <c:v>2010q4</c:v>
                </c:pt>
                <c:pt idx="16">
                  <c:v>2011q1</c:v>
                </c:pt>
                <c:pt idx="17">
                  <c:v>2011q2</c:v>
                </c:pt>
                <c:pt idx="18">
                  <c:v>2011q3</c:v>
                </c:pt>
                <c:pt idx="19">
                  <c:v>2011q4</c:v>
                </c:pt>
                <c:pt idx="20">
                  <c:v>2012q1</c:v>
                </c:pt>
                <c:pt idx="21">
                  <c:v>2012q2</c:v>
                </c:pt>
                <c:pt idx="22">
                  <c:v>2012q3</c:v>
                </c:pt>
                <c:pt idx="23">
                  <c:v>2012q4</c:v>
                </c:pt>
                <c:pt idx="24">
                  <c:v>2013q1</c:v>
                </c:pt>
                <c:pt idx="25">
                  <c:v>2013q2</c:v>
                </c:pt>
                <c:pt idx="26">
                  <c:v>2013q3</c:v>
                </c:pt>
                <c:pt idx="27">
                  <c:v>2013q4</c:v>
                </c:pt>
              </c:strCache>
            </c:strRef>
          </c:cat>
          <c:val>
            <c:numRef>
              <c:f>'Growth Rates Annualised'!$H$3:$H$74</c:f>
              <c:numCache>
                <c:formatCode>0.00</c:formatCode>
                <c:ptCount val="28"/>
                <c:pt idx="0">
                  <c:v>27.182135503590192</c:v>
                </c:pt>
                <c:pt idx="1">
                  <c:v>37.030530734240187</c:v>
                </c:pt>
                <c:pt idx="2">
                  <c:v>37.253414744821271</c:v>
                </c:pt>
                <c:pt idx="3">
                  <c:v>39.410140534276032</c:v>
                </c:pt>
                <c:pt idx="4">
                  <c:v>15.279211854572605</c:v>
                </c:pt>
                <c:pt idx="5">
                  <c:v>17.190808876402798</c:v>
                </c:pt>
                <c:pt idx="6">
                  <c:v>19.44744801173449</c:v>
                </c:pt>
                <c:pt idx="7">
                  <c:v>15.267781864256314</c:v>
                </c:pt>
                <c:pt idx="8">
                  <c:v>16.326900495199524</c:v>
                </c:pt>
                <c:pt idx="9">
                  <c:v>12.072176858284216</c:v>
                </c:pt>
                <c:pt idx="10">
                  <c:v>10.131324483230033</c:v>
                </c:pt>
                <c:pt idx="11">
                  <c:v>15.479066739153268</c:v>
                </c:pt>
                <c:pt idx="12">
                  <c:v>8.3274981834898529</c:v>
                </c:pt>
                <c:pt idx="13">
                  <c:v>9.4261980955762397</c:v>
                </c:pt>
                <c:pt idx="14">
                  <c:v>6.0222331369319431</c:v>
                </c:pt>
                <c:pt idx="15">
                  <c:v>3.4159642532914196</c:v>
                </c:pt>
                <c:pt idx="16">
                  <c:v>12.229714563300863</c:v>
                </c:pt>
                <c:pt idx="17">
                  <c:v>8.7006806133738799</c:v>
                </c:pt>
                <c:pt idx="18">
                  <c:v>14.172330507441597</c:v>
                </c:pt>
                <c:pt idx="19">
                  <c:v>9.5597036753254478</c:v>
                </c:pt>
                <c:pt idx="20">
                  <c:v>7.7945766866662547</c:v>
                </c:pt>
                <c:pt idx="21">
                  <c:v>10.96959592714026</c:v>
                </c:pt>
                <c:pt idx="22">
                  <c:v>6.6891483442932209</c:v>
                </c:pt>
                <c:pt idx="23">
                  <c:v>7.5188661223942281</c:v>
                </c:pt>
                <c:pt idx="24">
                  <c:v>9.3998561754260344</c:v>
                </c:pt>
                <c:pt idx="25">
                  <c:v>7.4978599604210769</c:v>
                </c:pt>
                <c:pt idx="26">
                  <c:v>6.5650058965761229</c:v>
                </c:pt>
                <c:pt idx="27">
                  <c:v>6.7313250819137584</c:v>
                </c:pt>
              </c:numCache>
            </c:numRef>
          </c:val>
        </c:ser>
        <c:marker val="1"/>
        <c:axId val="220981504"/>
        <c:axId val="220856320"/>
      </c:lineChart>
      <c:catAx>
        <c:axId val="220981504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6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20856320"/>
        <c:crosses val="autoZero"/>
        <c:auto val="1"/>
        <c:lblAlgn val="ctr"/>
        <c:lblOffset val="100"/>
        <c:tickLblSkip val="4"/>
        <c:tickMarkSkip val="1"/>
      </c:catAx>
      <c:valAx>
        <c:axId val="220856320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20981504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8.4961713501408673E-2"/>
          <c:y val="5.6412426058683879E-2"/>
          <c:w val="0.26997254930290104"/>
          <c:h val="0.1176842446932941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chemeClr val="accent5">
        <a:lumMod val="40000"/>
        <a:lumOff val="60000"/>
      </a:schemeClr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33" r="0.75000000000000733" t="1" header="0.5" footer="0.5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6.4037877618239022E-2"/>
          <c:y val="2.3693067778292446E-2"/>
          <c:w val="0.92947921302224767"/>
          <c:h val="0.9379110699397869"/>
        </c:manualLayout>
      </c:layout>
      <c:lineChart>
        <c:grouping val="standard"/>
        <c:ser>
          <c:idx val="0"/>
          <c:order val="0"/>
          <c:tx>
            <c:strRef>
              <c:f>'Growth Rates Annualised'!$J$2</c:f>
              <c:strCache>
                <c:ptCount val="1"/>
                <c:pt idx="0">
                  <c:v>Wholesale &amp; retail trade; hotels &amp; restaurants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strRef>
              <c:f>'Growth Rates Annualised'!$A$3:$A$74</c:f>
              <c:strCache>
                <c:ptCount val="28"/>
                <c:pt idx="0">
                  <c:v>2007q1</c:v>
                </c:pt>
                <c:pt idx="1">
                  <c:v>2007q2</c:v>
                </c:pt>
                <c:pt idx="2">
                  <c:v>2007q3</c:v>
                </c:pt>
                <c:pt idx="3">
                  <c:v>2007q4</c:v>
                </c:pt>
                <c:pt idx="4">
                  <c:v>2008q1</c:v>
                </c:pt>
                <c:pt idx="5">
                  <c:v>2008q2</c:v>
                </c:pt>
                <c:pt idx="6">
                  <c:v>2008q3</c:v>
                </c:pt>
                <c:pt idx="7">
                  <c:v>2008q4</c:v>
                </c:pt>
                <c:pt idx="8">
                  <c:v>2009q1</c:v>
                </c:pt>
                <c:pt idx="9">
                  <c:v>2009q2</c:v>
                </c:pt>
                <c:pt idx="10">
                  <c:v>2009q3</c:v>
                </c:pt>
                <c:pt idx="11">
                  <c:v>2009q4</c:v>
                </c:pt>
                <c:pt idx="12">
                  <c:v>2010q1</c:v>
                </c:pt>
                <c:pt idx="13">
                  <c:v>2010q2</c:v>
                </c:pt>
                <c:pt idx="14">
                  <c:v>2010q3</c:v>
                </c:pt>
                <c:pt idx="15">
                  <c:v>2010q4</c:v>
                </c:pt>
                <c:pt idx="16">
                  <c:v>2011q1</c:v>
                </c:pt>
                <c:pt idx="17">
                  <c:v>2011q2</c:v>
                </c:pt>
                <c:pt idx="18">
                  <c:v>2011q3</c:v>
                </c:pt>
                <c:pt idx="19">
                  <c:v>2011q4</c:v>
                </c:pt>
                <c:pt idx="20">
                  <c:v>2012q1</c:v>
                </c:pt>
                <c:pt idx="21">
                  <c:v>2012q2</c:v>
                </c:pt>
                <c:pt idx="22">
                  <c:v>2012q3</c:v>
                </c:pt>
                <c:pt idx="23">
                  <c:v>2012q4</c:v>
                </c:pt>
                <c:pt idx="24">
                  <c:v>2013q1</c:v>
                </c:pt>
                <c:pt idx="25">
                  <c:v>2013q2</c:v>
                </c:pt>
                <c:pt idx="26">
                  <c:v>2013q3</c:v>
                </c:pt>
                <c:pt idx="27">
                  <c:v>2013q4</c:v>
                </c:pt>
              </c:strCache>
            </c:strRef>
          </c:cat>
          <c:val>
            <c:numRef>
              <c:f>'Growth Rates Annualised'!$J$3:$J$74</c:f>
              <c:numCache>
                <c:formatCode>0.00</c:formatCode>
                <c:ptCount val="28"/>
                <c:pt idx="0">
                  <c:v>6.6005002715165197</c:v>
                </c:pt>
                <c:pt idx="1">
                  <c:v>7.5448052562854144</c:v>
                </c:pt>
                <c:pt idx="2">
                  <c:v>9.3462245235385204</c:v>
                </c:pt>
                <c:pt idx="3">
                  <c:v>8.6879800065686261</c:v>
                </c:pt>
                <c:pt idx="4">
                  <c:v>11.277799357570849</c:v>
                </c:pt>
                <c:pt idx="5">
                  <c:v>13.540681726770709</c:v>
                </c:pt>
                <c:pt idx="6">
                  <c:v>10.767256993967573</c:v>
                </c:pt>
                <c:pt idx="7">
                  <c:v>9.6142584730565801</c:v>
                </c:pt>
                <c:pt idx="8">
                  <c:v>8.7743657568044959</c:v>
                </c:pt>
                <c:pt idx="9">
                  <c:v>5.9578672501686132</c:v>
                </c:pt>
                <c:pt idx="10">
                  <c:v>9.9462004812142624</c:v>
                </c:pt>
                <c:pt idx="11">
                  <c:v>7.1475381522417587</c:v>
                </c:pt>
                <c:pt idx="12">
                  <c:v>10.252358565051335</c:v>
                </c:pt>
                <c:pt idx="13">
                  <c:v>12.162762390271276</c:v>
                </c:pt>
                <c:pt idx="14">
                  <c:v>10.812033036949751</c:v>
                </c:pt>
                <c:pt idx="15">
                  <c:v>13.916761735483471</c:v>
                </c:pt>
                <c:pt idx="16">
                  <c:v>14.46082656931843</c:v>
                </c:pt>
                <c:pt idx="17">
                  <c:v>13.148494995058515</c:v>
                </c:pt>
                <c:pt idx="18">
                  <c:v>12.65513445203514</c:v>
                </c:pt>
                <c:pt idx="19">
                  <c:v>12.114894044231276</c:v>
                </c:pt>
                <c:pt idx="20">
                  <c:v>10.180229785697763</c:v>
                </c:pt>
                <c:pt idx="21">
                  <c:v>9.5236840947644481</c:v>
                </c:pt>
                <c:pt idx="22">
                  <c:v>8.3494092666768598</c:v>
                </c:pt>
                <c:pt idx="23">
                  <c:v>6.5122974542005867</c:v>
                </c:pt>
                <c:pt idx="24">
                  <c:v>7.8961457960937471</c:v>
                </c:pt>
                <c:pt idx="25">
                  <c:v>7.0477776931740577</c:v>
                </c:pt>
                <c:pt idx="26">
                  <c:v>6.5887155713757153</c:v>
                </c:pt>
                <c:pt idx="27">
                  <c:v>7.1685173262111839</c:v>
                </c:pt>
              </c:numCache>
            </c:numRef>
          </c:val>
        </c:ser>
        <c:ser>
          <c:idx val="1"/>
          <c:order val="1"/>
          <c:tx>
            <c:strRef>
              <c:f>'Growth Rates Annualised'!$K$2</c:f>
              <c:strCache>
                <c:ptCount val="1"/>
                <c:pt idx="0">
                  <c:v>Transport , storage and communication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strRef>
              <c:f>'Growth Rates Annualised'!$A$3:$A$74</c:f>
              <c:strCache>
                <c:ptCount val="28"/>
                <c:pt idx="0">
                  <c:v>2007q1</c:v>
                </c:pt>
                <c:pt idx="1">
                  <c:v>2007q2</c:v>
                </c:pt>
                <c:pt idx="2">
                  <c:v>2007q3</c:v>
                </c:pt>
                <c:pt idx="3">
                  <c:v>2007q4</c:v>
                </c:pt>
                <c:pt idx="4">
                  <c:v>2008q1</c:v>
                </c:pt>
                <c:pt idx="5">
                  <c:v>2008q2</c:v>
                </c:pt>
                <c:pt idx="6">
                  <c:v>2008q3</c:v>
                </c:pt>
                <c:pt idx="7">
                  <c:v>2008q4</c:v>
                </c:pt>
                <c:pt idx="8">
                  <c:v>2009q1</c:v>
                </c:pt>
                <c:pt idx="9">
                  <c:v>2009q2</c:v>
                </c:pt>
                <c:pt idx="10">
                  <c:v>2009q3</c:v>
                </c:pt>
                <c:pt idx="11">
                  <c:v>2009q4</c:v>
                </c:pt>
                <c:pt idx="12">
                  <c:v>2010q1</c:v>
                </c:pt>
                <c:pt idx="13">
                  <c:v>2010q2</c:v>
                </c:pt>
                <c:pt idx="14">
                  <c:v>2010q3</c:v>
                </c:pt>
                <c:pt idx="15">
                  <c:v>2010q4</c:v>
                </c:pt>
                <c:pt idx="16">
                  <c:v>2011q1</c:v>
                </c:pt>
                <c:pt idx="17">
                  <c:v>2011q2</c:v>
                </c:pt>
                <c:pt idx="18">
                  <c:v>2011q3</c:v>
                </c:pt>
                <c:pt idx="19">
                  <c:v>2011q4</c:v>
                </c:pt>
                <c:pt idx="20">
                  <c:v>2012q1</c:v>
                </c:pt>
                <c:pt idx="21">
                  <c:v>2012q2</c:v>
                </c:pt>
                <c:pt idx="22">
                  <c:v>2012q3</c:v>
                </c:pt>
                <c:pt idx="23">
                  <c:v>2012q4</c:v>
                </c:pt>
                <c:pt idx="24">
                  <c:v>2013q1</c:v>
                </c:pt>
                <c:pt idx="25">
                  <c:v>2013q2</c:v>
                </c:pt>
                <c:pt idx="26">
                  <c:v>2013q3</c:v>
                </c:pt>
                <c:pt idx="27">
                  <c:v>2013q4</c:v>
                </c:pt>
              </c:strCache>
            </c:strRef>
          </c:cat>
          <c:val>
            <c:numRef>
              <c:f>'Growth Rates Annualised'!$K$3:$K$74</c:f>
              <c:numCache>
                <c:formatCode>0.00</c:formatCode>
                <c:ptCount val="28"/>
                <c:pt idx="0">
                  <c:v>8.4306870822809952</c:v>
                </c:pt>
                <c:pt idx="1">
                  <c:v>7.4210134130315586</c:v>
                </c:pt>
                <c:pt idx="2">
                  <c:v>7.8177708722444379</c:v>
                </c:pt>
                <c:pt idx="3">
                  <c:v>7.5205736892267048</c:v>
                </c:pt>
                <c:pt idx="4">
                  <c:v>6.6973928691985023</c:v>
                </c:pt>
                <c:pt idx="5">
                  <c:v>6.3950391984348505</c:v>
                </c:pt>
                <c:pt idx="6">
                  <c:v>7.0497308577091813</c:v>
                </c:pt>
                <c:pt idx="7">
                  <c:v>4.3728168162211078</c:v>
                </c:pt>
                <c:pt idx="8">
                  <c:v>3.7832240461671129</c:v>
                </c:pt>
                <c:pt idx="9">
                  <c:v>4.730645545526289</c:v>
                </c:pt>
                <c:pt idx="10">
                  <c:v>6.1018638874770739</c:v>
                </c:pt>
                <c:pt idx="11">
                  <c:v>7.4267453449483769</c:v>
                </c:pt>
                <c:pt idx="12">
                  <c:v>14.95752666296552</c:v>
                </c:pt>
                <c:pt idx="13">
                  <c:v>13.943031545096691</c:v>
                </c:pt>
                <c:pt idx="14">
                  <c:v>13.535962710505151</c:v>
                </c:pt>
                <c:pt idx="15">
                  <c:v>14.391110501751935</c:v>
                </c:pt>
                <c:pt idx="16">
                  <c:v>10.402618610986242</c:v>
                </c:pt>
                <c:pt idx="17">
                  <c:v>16.032051247967424</c:v>
                </c:pt>
                <c:pt idx="18">
                  <c:v>13.006949361497727</c:v>
                </c:pt>
                <c:pt idx="19">
                  <c:v>13.752396595146468</c:v>
                </c:pt>
                <c:pt idx="20">
                  <c:v>6.7637232232961919</c:v>
                </c:pt>
                <c:pt idx="21">
                  <c:v>6.6121459601026027</c:v>
                </c:pt>
                <c:pt idx="22">
                  <c:v>6.948428704957081</c:v>
                </c:pt>
                <c:pt idx="23">
                  <c:v>7.8596985810019575</c:v>
                </c:pt>
                <c:pt idx="24">
                  <c:v>8.9119151921491433</c:v>
                </c:pt>
                <c:pt idx="25">
                  <c:v>7.9630366418086131</c:v>
                </c:pt>
                <c:pt idx="26">
                  <c:v>7.0453039364385797</c:v>
                </c:pt>
                <c:pt idx="27">
                  <c:v>7.2441235860614874</c:v>
                </c:pt>
              </c:numCache>
            </c:numRef>
          </c:val>
        </c:ser>
        <c:ser>
          <c:idx val="2"/>
          <c:order val="2"/>
          <c:tx>
            <c:strRef>
              <c:f>'Growth Rates Annualised'!$L$2</c:f>
              <c:strCache>
                <c:ptCount val="1"/>
                <c:pt idx="0">
                  <c:v>Finance, real estate and business services</c:v>
                </c:pt>
              </c:strCache>
            </c:strRef>
          </c:tx>
          <c:spPr>
            <a:ln w="25400">
              <a:solidFill>
                <a:srgbClr val="04AC30"/>
              </a:solidFill>
              <a:prstDash val="solid"/>
            </a:ln>
          </c:spPr>
          <c:marker>
            <c:symbol val="none"/>
          </c:marker>
          <c:cat>
            <c:strRef>
              <c:f>'Growth Rates Annualised'!$A$3:$A$74</c:f>
              <c:strCache>
                <c:ptCount val="28"/>
                <c:pt idx="0">
                  <c:v>2007q1</c:v>
                </c:pt>
                <c:pt idx="1">
                  <c:v>2007q2</c:v>
                </c:pt>
                <c:pt idx="2">
                  <c:v>2007q3</c:v>
                </c:pt>
                <c:pt idx="3">
                  <c:v>2007q4</c:v>
                </c:pt>
                <c:pt idx="4">
                  <c:v>2008q1</c:v>
                </c:pt>
                <c:pt idx="5">
                  <c:v>2008q2</c:v>
                </c:pt>
                <c:pt idx="6">
                  <c:v>2008q3</c:v>
                </c:pt>
                <c:pt idx="7">
                  <c:v>2008q4</c:v>
                </c:pt>
                <c:pt idx="8">
                  <c:v>2009q1</c:v>
                </c:pt>
                <c:pt idx="9">
                  <c:v>2009q2</c:v>
                </c:pt>
                <c:pt idx="10">
                  <c:v>2009q3</c:v>
                </c:pt>
                <c:pt idx="11">
                  <c:v>2009q4</c:v>
                </c:pt>
                <c:pt idx="12">
                  <c:v>2010q1</c:v>
                </c:pt>
                <c:pt idx="13">
                  <c:v>2010q2</c:v>
                </c:pt>
                <c:pt idx="14">
                  <c:v>2010q3</c:v>
                </c:pt>
                <c:pt idx="15">
                  <c:v>2010q4</c:v>
                </c:pt>
                <c:pt idx="16">
                  <c:v>2011q1</c:v>
                </c:pt>
                <c:pt idx="17">
                  <c:v>2011q2</c:v>
                </c:pt>
                <c:pt idx="18">
                  <c:v>2011q3</c:v>
                </c:pt>
                <c:pt idx="19">
                  <c:v>2011q4</c:v>
                </c:pt>
                <c:pt idx="20">
                  <c:v>2012q1</c:v>
                </c:pt>
                <c:pt idx="21">
                  <c:v>2012q2</c:v>
                </c:pt>
                <c:pt idx="22">
                  <c:v>2012q3</c:v>
                </c:pt>
                <c:pt idx="23">
                  <c:v>2012q4</c:v>
                </c:pt>
                <c:pt idx="24">
                  <c:v>2013q1</c:v>
                </c:pt>
                <c:pt idx="25">
                  <c:v>2013q2</c:v>
                </c:pt>
                <c:pt idx="26">
                  <c:v>2013q3</c:v>
                </c:pt>
                <c:pt idx="27">
                  <c:v>2013q4</c:v>
                </c:pt>
              </c:strCache>
            </c:strRef>
          </c:cat>
          <c:val>
            <c:numRef>
              <c:f>'Growth Rates Annualised'!$L$3:$L$74</c:f>
              <c:numCache>
                <c:formatCode>0.00</c:formatCode>
                <c:ptCount val="28"/>
                <c:pt idx="0">
                  <c:v>15.876630265240591</c:v>
                </c:pt>
                <c:pt idx="1">
                  <c:v>15.529489154559052</c:v>
                </c:pt>
                <c:pt idx="2">
                  <c:v>15.35621947069458</c:v>
                </c:pt>
                <c:pt idx="3">
                  <c:v>18.298435658360539</c:v>
                </c:pt>
                <c:pt idx="4">
                  <c:v>15.29322280570136</c:v>
                </c:pt>
                <c:pt idx="5">
                  <c:v>10.463398316800317</c:v>
                </c:pt>
                <c:pt idx="6">
                  <c:v>15.199597397221773</c:v>
                </c:pt>
                <c:pt idx="7">
                  <c:v>7.2944651443311841</c:v>
                </c:pt>
                <c:pt idx="8">
                  <c:v>3.4503310049080063</c:v>
                </c:pt>
                <c:pt idx="9">
                  <c:v>2.5308929215439706</c:v>
                </c:pt>
                <c:pt idx="10">
                  <c:v>2.3152610946312677</c:v>
                </c:pt>
                <c:pt idx="11">
                  <c:v>3.09756760264951</c:v>
                </c:pt>
                <c:pt idx="12">
                  <c:v>13.513680559691391</c:v>
                </c:pt>
                <c:pt idx="13">
                  <c:v>15.329593727905655</c:v>
                </c:pt>
                <c:pt idx="14">
                  <c:v>11.198781893561815</c:v>
                </c:pt>
                <c:pt idx="15">
                  <c:v>12.460679034934605</c:v>
                </c:pt>
                <c:pt idx="16">
                  <c:v>12.41914541125405</c:v>
                </c:pt>
                <c:pt idx="17">
                  <c:v>11.811221004683837</c:v>
                </c:pt>
                <c:pt idx="18">
                  <c:v>11.719449447809408</c:v>
                </c:pt>
                <c:pt idx="19">
                  <c:v>10.962366969205895</c:v>
                </c:pt>
                <c:pt idx="20">
                  <c:v>11.91805382370632</c:v>
                </c:pt>
                <c:pt idx="21">
                  <c:v>11.147343655949236</c:v>
                </c:pt>
                <c:pt idx="22">
                  <c:v>6.0057413425492037</c:v>
                </c:pt>
                <c:pt idx="23">
                  <c:v>7.6023329784169311</c:v>
                </c:pt>
                <c:pt idx="24">
                  <c:v>4.0564555642963658</c:v>
                </c:pt>
                <c:pt idx="25">
                  <c:v>5.8900769442808789</c:v>
                </c:pt>
                <c:pt idx="26">
                  <c:v>7.4436179263773568</c:v>
                </c:pt>
                <c:pt idx="27">
                  <c:v>9.9443785613485964</c:v>
                </c:pt>
              </c:numCache>
            </c:numRef>
          </c:val>
        </c:ser>
        <c:ser>
          <c:idx val="3"/>
          <c:order val="3"/>
          <c:tx>
            <c:strRef>
              <c:f>'Growth Rates Annualised'!$M$2</c:f>
              <c:strCache>
                <c:ptCount val="1"/>
                <c:pt idx="0">
                  <c:v>Personal services</c:v>
                </c:pt>
              </c:strCache>
            </c:strRef>
          </c:tx>
          <c:spPr>
            <a:ln w="254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strRef>
              <c:f>'Growth Rates Annualised'!$A$3:$A$74</c:f>
              <c:strCache>
                <c:ptCount val="28"/>
                <c:pt idx="0">
                  <c:v>2007q1</c:v>
                </c:pt>
                <c:pt idx="1">
                  <c:v>2007q2</c:v>
                </c:pt>
                <c:pt idx="2">
                  <c:v>2007q3</c:v>
                </c:pt>
                <c:pt idx="3">
                  <c:v>2007q4</c:v>
                </c:pt>
                <c:pt idx="4">
                  <c:v>2008q1</c:v>
                </c:pt>
                <c:pt idx="5">
                  <c:v>2008q2</c:v>
                </c:pt>
                <c:pt idx="6">
                  <c:v>2008q3</c:v>
                </c:pt>
                <c:pt idx="7">
                  <c:v>2008q4</c:v>
                </c:pt>
                <c:pt idx="8">
                  <c:v>2009q1</c:v>
                </c:pt>
                <c:pt idx="9">
                  <c:v>2009q2</c:v>
                </c:pt>
                <c:pt idx="10">
                  <c:v>2009q3</c:v>
                </c:pt>
                <c:pt idx="11">
                  <c:v>2009q4</c:v>
                </c:pt>
                <c:pt idx="12">
                  <c:v>2010q1</c:v>
                </c:pt>
                <c:pt idx="13">
                  <c:v>2010q2</c:v>
                </c:pt>
                <c:pt idx="14">
                  <c:v>2010q3</c:v>
                </c:pt>
                <c:pt idx="15">
                  <c:v>2010q4</c:v>
                </c:pt>
                <c:pt idx="16">
                  <c:v>2011q1</c:v>
                </c:pt>
                <c:pt idx="17">
                  <c:v>2011q2</c:v>
                </c:pt>
                <c:pt idx="18">
                  <c:v>2011q3</c:v>
                </c:pt>
                <c:pt idx="19">
                  <c:v>2011q4</c:v>
                </c:pt>
                <c:pt idx="20">
                  <c:v>2012q1</c:v>
                </c:pt>
                <c:pt idx="21">
                  <c:v>2012q2</c:v>
                </c:pt>
                <c:pt idx="22">
                  <c:v>2012q3</c:v>
                </c:pt>
                <c:pt idx="23">
                  <c:v>2012q4</c:v>
                </c:pt>
                <c:pt idx="24">
                  <c:v>2013q1</c:v>
                </c:pt>
                <c:pt idx="25">
                  <c:v>2013q2</c:v>
                </c:pt>
                <c:pt idx="26">
                  <c:v>2013q3</c:v>
                </c:pt>
                <c:pt idx="27">
                  <c:v>2013q4</c:v>
                </c:pt>
              </c:strCache>
            </c:strRef>
          </c:cat>
          <c:val>
            <c:numRef>
              <c:f>'Growth Rates Annualised'!$M$3:$M$74</c:f>
              <c:numCache>
                <c:formatCode>0.00</c:formatCode>
                <c:ptCount val="28"/>
                <c:pt idx="0">
                  <c:v>11.565116867680361</c:v>
                </c:pt>
                <c:pt idx="1">
                  <c:v>12.141681584642146</c:v>
                </c:pt>
                <c:pt idx="2">
                  <c:v>11.802810671554038</c:v>
                </c:pt>
                <c:pt idx="3">
                  <c:v>12.765740829184502</c:v>
                </c:pt>
                <c:pt idx="4">
                  <c:v>10.156206384947367</c:v>
                </c:pt>
                <c:pt idx="5">
                  <c:v>8.8756269536701016</c:v>
                </c:pt>
                <c:pt idx="6">
                  <c:v>9.5658516447270365</c:v>
                </c:pt>
                <c:pt idx="7">
                  <c:v>8.3393748586044509</c:v>
                </c:pt>
                <c:pt idx="8">
                  <c:v>8.7463730408306439</c:v>
                </c:pt>
                <c:pt idx="9">
                  <c:v>8.9943410149688319</c:v>
                </c:pt>
                <c:pt idx="10">
                  <c:v>10.007897151252269</c:v>
                </c:pt>
                <c:pt idx="11">
                  <c:v>8.6781560207102668</c:v>
                </c:pt>
                <c:pt idx="12">
                  <c:v>8.2242912376865061</c:v>
                </c:pt>
                <c:pt idx="13">
                  <c:v>8.3086592370026224</c:v>
                </c:pt>
                <c:pt idx="14">
                  <c:v>8.1433022312885015</c:v>
                </c:pt>
                <c:pt idx="15">
                  <c:v>8.7778482686566992</c:v>
                </c:pt>
                <c:pt idx="16">
                  <c:v>9.3393413048559299</c:v>
                </c:pt>
                <c:pt idx="17">
                  <c:v>8.7616953274095284</c:v>
                </c:pt>
                <c:pt idx="18">
                  <c:v>9.836544406664002</c:v>
                </c:pt>
                <c:pt idx="19">
                  <c:v>8.3620525087355144</c:v>
                </c:pt>
                <c:pt idx="20">
                  <c:v>8.4171555002025489</c:v>
                </c:pt>
                <c:pt idx="21">
                  <c:v>7.9569822992842019</c:v>
                </c:pt>
                <c:pt idx="22">
                  <c:v>7.4950723805668975</c:v>
                </c:pt>
                <c:pt idx="23">
                  <c:v>7.20512807410066</c:v>
                </c:pt>
                <c:pt idx="24">
                  <c:v>6.7313800416973644</c:v>
                </c:pt>
                <c:pt idx="25">
                  <c:v>6.5001950643865216</c:v>
                </c:pt>
                <c:pt idx="26">
                  <c:v>5.8985753802920486</c:v>
                </c:pt>
                <c:pt idx="27">
                  <c:v>7.0545687660476055</c:v>
                </c:pt>
              </c:numCache>
            </c:numRef>
          </c:val>
        </c:ser>
        <c:ser>
          <c:idx val="4"/>
          <c:order val="4"/>
          <c:tx>
            <c:strRef>
              <c:f>'Growth Rates Annualised'!$N$2</c:f>
              <c:strCache>
                <c:ptCount val="1"/>
                <c:pt idx="0">
                  <c:v>General government services</c:v>
                </c:pt>
              </c:strCache>
            </c:strRef>
          </c:tx>
          <c:spPr>
            <a:ln w="25400">
              <a:solidFill>
                <a:srgbClr val="993366"/>
              </a:solidFill>
              <a:prstDash val="solid"/>
            </a:ln>
          </c:spPr>
          <c:marker>
            <c:symbol val="none"/>
          </c:marker>
          <c:cat>
            <c:strRef>
              <c:f>'Growth Rates Annualised'!$A$3:$A$74</c:f>
              <c:strCache>
                <c:ptCount val="28"/>
                <c:pt idx="0">
                  <c:v>2007q1</c:v>
                </c:pt>
                <c:pt idx="1">
                  <c:v>2007q2</c:v>
                </c:pt>
                <c:pt idx="2">
                  <c:v>2007q3</c:v>
                </c:pt>
                <c:pt idx="3">
                  <c:v>2007q4</c:v>
                </c:pt>
                <c:pt idx="4">
                  <c:v>2008q1</c:v>
                </c:pt>
                <c:pt idx="5">
                  <c:v>2008q2</c:v>
                </c:pt>
                <c:pt idx="6">
                  <c:v>2008q3</c:v>
                </c:pt>
                <c:pt idx="7">
                  <c:v>2008q4</c:v>
                </c:pt>
                <c:pt idx="8">
                  <c:v>2009q1</c:v>
                </c:pt>
                <c:pt idx="9">
                  <c:v>2009q2</c:v>
                </c:pt>
                <c:pt idx="10">
                  <c:v>2009q3</c:v>
                </c:pt>
                <c:pt idx="11">
                  <c:v>2009q4</c:v>
                </c:pt>
                <c:pt idx="12">
                  <c:v>2010q1</c:v>
                </c:pt>
                <c:pt idx="13">
                  <c:v>2010q2</c:v>
                </c:pt>
                <c:pt idx="14">
                  <c:v>2010q3</c:v>
                </c:pt>
                <c:pt idx="15">
                  <c:v>2010q4</c:v>
                </c:pt>
                <c:pt idx="16">
                  <c:v>2011q1</c:v>
                </c:pt>
                <c:pt idx="17">
                  <c:v>2011q2</c:v>
                </c:pt>
                <c:pt idx="18">
                  <c:v>2011q3</c:v>
                </c:pt>
                <c:pt idx="19">
                  <c:v>2011q4</c:v>
                </c:pt>
                <c:pt idx="20">
                  <c:v>2012q1</c:v>
                </c:pt>
                <c:pt idx="21">
                  <c:v>2012q2</c:v>
                </c:pt>
                <c:pt idx="22">
                  <c:v>2012q3</c:v>
                </c:pt>
                <c:pt idx="23">
                  <c:v>2012q4</c:v>
                </c:pt>
                <c:pt idx="24">
                  <c:v>2013q1</c:v>
                </c:pt>
                <c:pt idx="25">
                  <c:v>2013q2</c:v>
                </c:pt>
                <c:pt idx="26">
                  <c:v>2013q3</c:v>
                </c:pt>
                <c:pt idx="27">
                  <c:v>2013q4</c:v>
                </c:pt>
              </c:strCache>
            </c:strRef>
          </c:cat>
          <c:val>
            <c:numRef>
              <c:f>'Growth Rates Annualised'!$N$3:$N$74</c:f>
              <c:numCache>
                <c:formatCode>0.00</c:formatCode>
                <c:ptCount val="28"/>
                <c:pt idx="0">
                  <c:v>9.0752017550364528</c:v>
                </c:pt>
                <c:pt idx="1">
                  <c:v>17.366727622279619</c:v>
                </c:pt>
                <c:pt idx="2">
                  <c:v>11.394017187213585</c:v>
                </c:pt>
                <c:pt idx="3">
                  <c:v>13.729652647246157</c:v>
                </c:pt>
                <c:pt idx="4">
                  <c:v>11.649461460387162</c:v>
                </c:pt>
                <c:pt idx="5">
                  <c:v>13.152914571876103</c:v>
                </c:pt>
                <c:pt idx="6">
                  <c:v>13.819818656699336</c:v>
                </c:pt>
                <c:pt idx="7">
                  <c:v>11.642610210539306</c:v>
                </c:pt>
                <c:pt idx="8">
                  <c:v>17.634949349999641</c:v>
                </c:pt>
                <c:pt idx="9">
                  <c:v>18.003387343172346</c:v>
                </c:pt>
                <c:pt idx="10">
                  <c:v>12.407133925229177</c:v>
                </c:pt>
                <c:pt idx="11">
                  <c:v>28.115996417987109</c:v>
                </c:pt>
                <c:pt idx="12">
                  <c:v>21.493602459985716</c:v>
                </c:pt>
                <c:pt idx="13">
                  <c:v>14.615591479853475</c:v>
                </c:pt>
                <c:pt idx="14">
                  <c:v>19.056846252304691</c:v>
                </c:pt>
                <c:pt idx="15">
                  <c:v>7.1486578879531626</c:v>
                </c:pt>
                <c:pt idx="16">
                  <c:v>9.7786828361887359</c:v>
                </c:pt>
                <c:pt idx="17">
                  <c:v>15.650115141984363</c:v>
                </c:pt>
                <c:pt idx="18">
                  <c:v>12.804522791902237</c:v>
                </c:pt>
                <c:pt idx="19">
                  <c:v>4.3468964285566072</c:v>
                </c:pt>
                <c:pt idx="20">
                  <c:v>6.8841616980701552</c:v>
                </c:pt>
                <c:pt idx="21">
                  <c:v>6.7263125804723991</c:v>
                </c:pt>
                <c:pt idx="22">
                  <c:v>7.2292418971047416</c:v>
                </c:pt>
                <c:pt idx="23">
                  <c:v>12.939815376060901</c:v>
                </c:pt>
                <c:pt idx="24">
                  <c:v>8.7493514101248024</c:v>
                </c:pt>
                <c:pt idx="25">
                  <c:v>15.780125377033277</c:v>
                </c:pt>
                <c:pt idx="26">
                  <c:v>12.152340925097739</c:v>
                </c:pt>
                <c:pt idx="27">
                  <c:v>10.041621432693628</c:v>
                </c:pt>
              </c:numCache>
            </c:numRef>
          </c:val>
        </c:ser>
        <c:marker val="1"/>
        <c:axId val="220900352"/>
        <c:axId val="220914432"/>
      </c:lineChart>
      <c:catAx>
        <c:axId val="220900352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6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20914432"/>
        <c:crosses val="autoZero"/>
        <c:auto val="1"/>
        <c:lblAlgn val="ctr"/>
        <c:lblOffset val="100"/>
        <c:tickLblSkip val="4"/>
        <c:tickMarkSkip val="1"/>
      </c:catAx>
      <c:valAx>
        <c:axId val="220914432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20900352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64529656976268956"/>
          <c:y val="2.1241894395553552E-2"/>
          <c:w val="0.34236365782997186"/>
          <c:h val="0.2222228655241624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chemeClr val="accent5">
        <a:lumMod val="40000"/>
        <a:lumOff val="60000"/>
      </a:schemeClr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33" r="0.75000000000000733" t="1" header="0.5" footer="0.5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hPercent val="48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8.6804003158141865E-2"/>
          <c:y val="2.5555555555555581E-2"/>
          <c:w val="0.91219657043408664"/>
          <c:h val="0.8700028320404839"/>
        </c:manualLayout>
      </c:layout>
      <c:bar3DChart>
        <c:barDir val="col"/>
        <c:grouping val="clustered"/>
        <c:ser>
          <c:idx val="0"/>
          <c:order val="0"/>
          <c:tx>
            <c:strRef>
              <c:f>'Growth Rates Annualised'!$C$2</c:f>
              <c:strCache>
                <c:ptCount val="1"/>
                <c:pt idx="0">
                  <c:v>Agriculture, forestry and fishing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'Growth Rates Annualised'!$A$75</c:f>
              <c:strCache>
                <c:ptCount val="1"/>
                <c:pt idx="0">
                  <c:v>Average Year on Year Growth Rate</c:v>
                </c:pt>
              </c:strCache>
            </c:strRef>
          </c:cat>
          <c:val>
            <c:numRef>
              <c:f>'Growth Rates Annualised'!$C$75</c:f>
              <c:numCache>
                <c:formatCode>0.00</c:formatCode>
                <c:ptCount val="1"/>
                <c:pt idx="0">
                  <c:v>8.3404556491127195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Annualised'!$D$2</c:f>
              <c:strCache>
                <c:ptCount val="1"/>
                <c:pt idx="0">
                  <c:v>Mining and quarrying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'Growth Rates Annualised'!$D$75</c:f>
              <c:numCache>
                <c:formatCode>0.00</c:formatCode>
                <c:ptCount val="1"/>
                <c:pt idx="0">
                  <c:v>11.541962705975969</c:v>
                </c:pt>
              </c:numCache>
            </c:numRef>
          </c:val>
          <c:shape val="cylinder"/>
        </c:ser>
        <c:shape val="box"/>
        <c:axId val="220994944"/>
        <c:axId val="221013120"/>
        <c:axId val="0"/>
      </c:bar3DChart>
      <c:catAx>
        <c:axId val="220994944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21013120"/>
        <c:crosses val="autoZero"/>
        <c:auto val="1"/>
        <c:lblAlgn val="ctr"/>
        <c:lblOffset val="100"/>
        <c:tickLblSkip val="1"/>
        <c:tickMarkSkip val="1"/>
      </c:catAx>
      <c:valAx>
        <c:axId val="221013120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20994944"/>
        <c:crosses val="autoZero"/>
        <c:crossBetween val="between"/>
      </c:valAx>
      <c:spPr>
        <a:solidFill>
          <a:srgbClr val="9BBB59">
            <a:lumMod val="60000"/>
            <a:lumOff val="40000"/>
          </a:srgbClr>
        </a:solidFill>
        <a:ln w="25400">
          <a:noFill/>
        </a:ln>
      </c:spPr>
    </c:plotArea>
    <c:legend>
      <c:legendPos val="r"/>
      <c:layout>
        <c:manualLayout>
          <c:xMode val="edge"/>
          <c:yMode val="edge"/>
          <c:x val="1.5137540155847548E-2"/>
          <c:y val="1.6666723111224E-2"/>
          <c:w val="0.83739965630269086"/>
          <c:h val="0.10000033866734317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33" r="0.75000000000000733" t="1" header="0.5" footer="0.5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hPercent val="48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9.2093976057870827E-2"/>
          <c:y val="2.5555555555555581E-2"/>
          <c:w val="0.90731851390770057"/>
          <c:h val="0.8700028320404839"/>
        </c:manualLayout>
      </c:layout>
      <c:bar3DChart>
        <c:barDir val="col"/>
        <c:grouping val="clustered"/>
        <c:ser>
          <c:idx val="0"/>
          <c:order val="0"/>
          <c:tx>
            <c:strRef>
              <c:f>'Growth Rates Annualised'!$F$2</c:f>
              <c:strCache>
                <c:ptCount val="1"/>
                <c:pt idx="0">
                  <c:v>Manufacturing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'Growth Rates Annualised'!$A$75</c:f>
              <c:strCache>
                <c:ptCount val="1"/>
                <c:pt idx="0">
                  <c:v>Average Year on Year Growth Rate</c:v>
                </c:pt>
              </c:strCache>
            </c:strRef>
          </c:cat>
          <c:val>
            <c:numRef>
              <c:f>'Growth Rates Annualised'!$F$75</c:f>
              <c:numCache>
                <c:formatCode>0.00</c:formatCode>
                <c:ptCount val="1"/>
                <c:pt idx="0">
                  <c:v>8.9764766184132228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Annualised'!$G$2</c:f>
              <c:strCache>
                <c:ptCount val="1"/>
                <c:pt idx="0">
                  <c:v>Electricity, gas and water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'Growth Rates Annualised'!$G$75</c:f>
              <c:numCache>
                <c:formatCode>0.00</c:formatCode>
                <c:ptCount val="1"/>
                <c:pt idx="0">
                  <c:v>10.084934830458842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'Growth Rates Annualised'!$H$2</c:f>
              <c:strCache>
                <c:ptCount val="1"/>
                <c:pt idx="0">
                  <c:v>Construction</c:v>
                </c:pt>
              </c:strCache>
            </c:strRef>
          </c:tx>
          <c:spPr>
            <a:solidFill>
              <a:srgbClr val="FFC00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'Growth Rates Annualised'!$H$75</c:f>
              <c:numCache>
                <c:formatCode>0.00</c:formatCode>
                <c:ptCount val="1"/>
                <c:pt idx="0">
                  <c:v>9.5586828085602811</c:v>
                </c:pt>
              </c:numCache>
            </c:numRef>
          </c:val>
          <c:shape val="cylinder"/>
        </c:ser>
        <c:shape val="box"/>
        <c:axId val="221190400"/>
        <c:axId val="221200384"/>
        <c:axId val="0"/>
      </c:bar3DChart>
      <c:catAx>
        <c:axId val="221190400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21200384"/>
        <c:crosses val="autoZero"/>
        <c:auto val="1"/>
        <c:lblAlgn val="ctr"/>
        <c:lblOffset val="100"/>
        <c:tickLblSkip val="1"/>
        <c:tickMarkSkip val="1"/>
      </c:catAx>
      <c:valAx>
        <c:axId val="221200384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21190400"/>
        <c:crosses val="autoZero"/>
        <c:crossBetween val="between"/>
      </c:valAx>
      <c:spPr>
        <a:solidFill>
          <a:srgbClr val="9BBB59">
            <a:lumMod val="60000"/>
            <a:lumOff val="40000"/>
          </a:srgbClr>
        </a:solidFill>
        <a:ln w="25400">
          <a:noFill/>
        </a:ln>
      </c:spPr>
    </c:plotArea>
    <c:legend>
      <c:legendPos val="r"/>
      <c:layout>
        <c:manualLayout>
          <c:xMode val="edge"/>
          <c:yMode val="edge"/>
          <c:x val="2.1009004139693192E-2"/>
          <c:y val="1.6666666666666701E-2"/>
          <c:w val="0.83739973220976704"/>
          <c:h val="0.1000002243309332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33" r="0.75000000000000733" t="1" header="0.5" footer="0.5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hPercent val="48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8.1121962027475472E-2"/>
          <c:y val="2.5470653377630131E-2"/>
          <c:w val="0.91883189715648372"/>
          <c:h val="0.87539915052519401"/>
        </c:manualLayout>
      </c:layout>
      <c:bar3DChart>
        <c:barDir val="col"/>
        <c:grouping val="clustered"/>
        <c:ser>
          <c:idx val="0"/>
          <c:order val="0"/>
          <c:tx>
            <c:strRef>
              <c:f>'Growth Rates Annualised'!$J$2</c:f>
              <c:strCache>
                <c:ptCount val="1"/>
                <c:pt idx="0">
                  <c:v>Wholesale &amp; retail trade; hotels &amp; restaurants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'Growth Rates Annualised'!$A$75</c:f>
              <c:strCache>
                <c:ptCount val="1"/>
                <c:pt idx="0">
                  <c:v>Average Year on Year Growth Rate</c:v>
                </c:pt>
              </c:strCache>
            </c:strRef>
          </c:cat>
          <c:val>
            <c:numRef>
              <c:f>'Growth Rates Annualised'!$J$75</c:f>
              <c:numCache>
                <c:formatCode>0.00</c:formatCode>
                <c:ptCount val="1"/>
                <c:pt idx="0">
                  <c:v>9.9488608859317722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Annualised'!$K$2</c:f>
              <c:strCache>
                <c:ptCount val="1"/>
                <c:pt idx="0">
                  <c:v>Transport , storage and communication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'Growth Rates Annualised'!$K$75</c:f>
              <c:numCache>
                <c:formatCode>0.00</c:formatCode>
                <c:ptCount val="1"/>
                <c:pt idx="0">
                  <c:v>8.609140780368568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'Growth Rates Annualised'!$L$2</c:f>
              <c:strCache>
                <c:ptCount val="1"/>
                <c:pt idx="0">
                  <c:v>Finance, real estate and business services</c:v>
                </c:pt>
              </c:strCache>
            </c:strRef>
          </c:tx>
          <c:spPr>
            <a:solidFill>
              <a:srgbClr val="04AC3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'Growth Rates Annualised'!$L$75</c:f>
              <c:numCache>
                <c:formatCode>0.00</c:formatCode>
                <c:ptCount val="1"/>
                <c:pt idx="0">
                  <c:v>13.072812582152588</c:v>
                </c:pt>
              </c:numCache>
            </c:numRef>
          </c:val>
          <c:shape val="cylinder"/>
        </c:ser>
        <c:ser>
          <c:idx val="3"/>
          <c:order val="3"/>
          <c:tx>
            <c:strRef>
              <c:f>'Growth Rates Annualised'!$M$2</c:f>
              <c:strCache>
                <c:ptCount val="1"/>
                <c:pt idx="0">
                  <c:v>Personal services</c:v>
                </c:pt>
              </c:strCache>
            </c:strRef>
          </c:tx>
          <c:spPr>
            <a:solidFill>
              <a:schemeClr val="tx2">
                <a:lumMod val="60000"/>
                <a:lumOff val="40000"/>
              </a:schemeClr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'Growth Rates Annualised'!$M$75</c:f>
              <c:numCache>
                <c:formatCode>0.00</c:formatCode>
                <c:ptCount val="1"/>
                <c:pt idx="0">
                  <c:v>10.350535921194558</c:v>
                </c:pt>
              </c:numCache>
            </c:numRef>
          </c:val>
          <c:shape val="cylinder"/>
        </c:ser>
        <c:ser>
          <c:idx val="4"/>
          <c:order val="4"/>
          <c:tx>
            <c:strRef>
              <c:f>'Growth Rates Annualised'!$N$2</c:f>
              <c:strCache>
                <c:ptCount val="1"/>
                <c:pt idx="0">
                  <c:v>General government services</c:v>
                </c:pt>
              </c:strCache>
            </c:strRef>
          </c:tx>
          <c:spPr>
            <a:solidFill>
              <a:srgbClr val="7030A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'Growth Rates Annualised'!$N$75</c:f>
              <c:numCache>
                <c:formatCode>0.00</c:formatCode>
                <c:ptCount val="1"/>
                <c:pt idx="0">
                  <c:v>11.035660845729167</c:v>
                </c:pt>
              </c:numCache>
            </c:numRef>
          </c:val>
          <c:shape val="cylinder"/>
        </c:ser>
        <c:shape val="box"/>
        <c:axId val="221235840"/>
        <c:axId val="221241728"/>
        <c:axId val="0"/>
      </c:bar3DChart>
      <c:catAx>
        <c:axId val="221235840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21241728"/>
        <c:crosses val="autoZero"/>
        <c:auto val="1"/>
        <c:lblAlgn val="ctr"/>
        <c:lblOffset val="100"/>
        <c:tickLblSkip val="1"/>
        <c:tickMarkSkip val="1"/>
      </c:catAx>
      <c:valAx>
        <c:axId val="221241728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21235840"/>
        <c:crosses val="autoZero"/>
        <c:crossBetween val="between"/>
      </c:valAx>
      <c:spPr>
        <a:solidFill>
          <a:srgbClr val="9BBB59">
            <a:lumMod val="60000"/>
            <a:lumOff val="40000"/>
          </a:srgbClr>
        </a:solidFill>
        <a:ln w="25400">
          <a:noFill/>
        </a:ln>
      </c:spPr>
    </c:plotArea>
    <c:legend>
      <c:legendPos val="r"/>
      <c:layout>
        <c:manualLayout>
          <c:xMode val="edge"/>
          <c:yMode val="edge"/>
          <c:x val="2.0007638364090002E-3"/>
          <c:y val="4.1967379775852045E-3"/>
          <c:w val="0.98897849069175969"/>
          <c:h val="0.16223229079605395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33" r="0.75000000000000733" t="1" header="0.5" footer="0.5"/>
    <c:pageSetup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7.9674923264296413E-2"/>
          <c:y val="8.6666948785643336E-2"/>
          <c:w val="0.91382258927620619"/>
          <c:h val="0.79666925999108074"/>
        </c:manualLayout>
      </c:layout>
      <c:lineChart>
        <c:grouping val="standard"/>
        <c:ser>
          <c:idx val="0"/>
          <c:order val="0"/>
          <c:tx>
            <c:strRef>
              <c:f>'Growth Rates Annual'!$B$2</c:f>
              <c:strCache>
                <c:ptCount val="1"/>
                <c:pt idx="0">
                  <c:v>Primary Industries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Contributions'!$A$3:$A$20</c:f>
              <c:numCache>
                <c:formatCode>General</c:formatCod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numCache>
            </c:numRef>
          </c:cat>
          <c:val>
            <c:numRef>
              <c:f>'Prov Contributions'!$B$3:$B$20</c:f>
              <c:numCache>
                <c:formatCode>0.00</c:formatCode>
                <c:ptCount val="18"/>
                <c:pt idx="0">
                  <c:v>6.3849656498061851</c:v>
                </c:pt>
                <c:pt idx="1">
                  <c:v>6.3016631975119068</c:v>
                </c:pt>
                <c:pt idx="2">
                  <c:v>6.5136755906929436</c:v>
                </c:pt>
                <c:pt idx="3">
                  <c:v>5.6047731742494333</c:v>
                </c:pt>
                <c:pt idx="4">
                  <c:v>5.4475531396519852</c:v>
                </c:pt>
                <c:pt idx="5">
                  <c:v>5.4085815838837519</c:v>
                </c:pt>
                <c:pt idx="6">
                  <c:v>6.3367758735898532</c:v>
                </c:pt>
                <c:pt idx="7">
                  <c:v>5.6974964057673745</c:v>
                </c:pt>
                <c:pt idx="8">
                  <c:v>5.1388319521015333</c:v>
                </c:pt>
                <c:pt idx="9">
                  <c:v>4.2175783210295084</c:v>
                </c:pt>
                <c:pt idx="10">
                  <c:v>4.3227628639464468</c:v>
                </c:pt>
                <c:pt idx="11">
                  <c:v>4.4793186947835109</c:v>
                </c:pt>
                <c:pt idx="12">
                  <c:v>4.5515414893487165</c:v>
                </c:pt>
                <c:pt idx="13">
                  <c:v>4.4587087659592157</c:v>
                </c:pt>
                <c:pt idx="14">
                  <c:v>4.3548565226630576</c:v>
                </c:pt>
                <c:pt idx="15">
                  <c:v>4.400876883672769</c:v>
                </c:pt>
                <c:pt idx="16">
                  <c:v>4.4888323613458905</c:v>
                </c:pt>
                <c:pt idx="17">
                  <c:v>4.5847653548873248</c:v>
                </c:pt>
              </c:numCache>
            </c:numRef>
          </c:val>
        </c:ser>
        <c:ser>
          <c:idx val="1"/>
          <c:order val="1"/>
          <c:tx>
            <c:strRef>
              <c:f>'Growth Rates Annual'!$E$2</c:f>
              <c:strCache>
                <c:ptCount val="1"/>
                <c:pt idx="0">
                  <c:v>Secondary Industries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Contributions'!$A$3:$A$20</c:f>
              <c:numCache>
                <c:formatCode>General</c:formatCod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numCache>
            </c:numRef>
          </c:cat>
          <c:val>
            <c:numRef>
              <c:f>'Prov Contributions'!$E$3:$E$20</c:f>
              <c:numCache>
                <c:formatCode>0.00</c:formatCode>
                <c:ptCount val="18"/>
                <c:pt idx="0">
                  <c:v>30.732818579768601</c:v>
                </c:pt>
                <c:pt idx="1">
                  <c:v>30.122127366420916</c:v>
                </c:pt>
                <c:pt idx="2">
                  <c:v>30.049947975192186</c:v>
                </c:pt>
                <c:pt idx="3">
                  <c:v>29.796770507479387</c:v>
                </c:pt>
                <c:pt idx="4">
                  <c:v>29.737137953143222</c:v>
                </c:pt>
                <c:pt idx="5">
                  <c:v>29.745201337641237</c:v>
                </c:pt>
                <c:pt idx="6">
                  <c:v>29.384900766227855</c:v>
                </c:pt>
                <c:pt idx="7">
                  <c:v>28.415086882840129</c:v>
                </c:pt>
                <c:pt idx="8">
                  <c:v>27.812317421275051</c:v>
                </c:pt>
                <c:pt idx="9">
                  <c:v>27.473721174909926</c:v>
                </c:pt>
                <c:pt idx="10">
                  <c:v>27.421348921682892</c:v>
                </c:pt>
                <c:pt idx="11">
                  <c:v>28.109100824957352</c:v>
                </c:pt>
                <c:pt idx="12">
                  <c:v>28.690586424092878</c:v>
                </c:pt>
                <c:pt idx="13">
                  <c:v>28.068041469837706</c:v>
                </c:pt>
                <c:pt idx="14">
                  <c:v>27.565505783261003</c:v>
                </c:pt>
                <c:pt idx="15">
                  <c:v>27.072166249028356</c:v>
                </c:pt>
                <c:pt idx="16">
                  <c:v>27.174442542930837</c:v>
                </c:pt>
                <c:pt idx="17">
                  <c:v>27.220740081095972</c:v>
                </c:pt>
              </c:numCache>
            </c:numRef>
          </c:val>
        </c:ser>
        <c:ser>
          <c:idx val="2"/>
          <c:order val="2"/>
          <c:tx>
            <c:strRef>
              <c:f>'Growth Rates Annual'!$I$2</c:f>
              <c:strCache>
                <c:ptCount val="1"/>
                <c:pt idx="0">
                  <c:v>Tertiary industries</c:v>
                </c:pt>
              </c:strCache>
            </c:strRef>
          </c:tx>
          <c:spPr>
            <a:ln w="254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Contributions'!$A$3:$A$20</c:f>
              <c:numCache>
                <c:formatCode>General</c:formatCod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numCache>
            </c:numRef>
          </c:cat>
          <c:val>
            <c:numRef>
              <c:f>'Prov Contributions'!$I$3:$I$20</c:f>
              <c:numCache>
                <c:formatCode>0.00</c:formatCode>
                <c:ptCount val="18"/>
                <c:pt idx="0">
                  <c:v>62.882215770425219</c:v>
                </c:pt>
                <c:pt idx="1">
                  <c:v>63.576209436067167</c:v>
                </c:pt>
                <c:pt idx="2">
                  <c:v>63.436376434114869</c:v>
                </c:pt>
                <c:pt idx="3">
                  <c:v>64.598456318271175</c:v>
                </c:pt>
                <c:pt idx="4">
                  <c:v>64.815308907204809</c:v>
                </c:pt>
                <c:pt idx="5">
                  <c:v>64.846217078474993</c:v>
                </c:pt>
                <c:pt idx="6">
                  <c:v>64.278323360182313</c:v>
                </c:pt>
                <c:pt idx="7">
                  <c:v>65.887416711392504</c:v>
                </c:pt>
                <c:pt idx="8">
                  <c:v>67.04885062662342</c:v>
                </c:pt>
                <c:pt idx="9">
                  <c:v>68.308700504060553</c:v>
                </c:pt>
                <c:pt idx="10">
                  <c:v>68.255888214370657</c:v>
                </c:pt>
                <c:pt idx="11">
                  <c:v>67.411580480259133</c:v>
                </c:pt>
                <c:pt idx="12">
                  <c:v>66.757872086558407</c:v>
                </c:pt>
                <c:pt idx="13">
                  <c:v>67.472663539840994</c:v>
                </c:pt>
                <c:pt idx="14">
                  <c:v>68.078592220345399</c:v>
                </c:pt>
                <c:pt idx="15">
                  <c:v>68.525534211860801</c:v>
                </c:pt>
                <c:pt idx="16">
                  <c:v>68.334986358380206</c:v>
                </c:pt>
                <c:pt idx="17">
                  <c:v>68.192898747308647</c:v>
                </c:pt>
              </c:numCache>
            </c:numRef>
          </c:val>
        </c:ser>
        <c:marker val="1"/>
        <c:axId val="221419008"/>
        <c:axId val="221420544"/>
      </c:lineChart>
      <c:catAx>
        <c:axId val="221419008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21420544"/>
        <c:crosses val="autoZero"/>
        <c:auto val="1"/>
        <c:lblAlgn val="ctr"/>
        <c:lblOffset val="100"/>
        <c:tickLblSkip val="1"/>
        <c:tickMarkSkip val="1"/>
      </c:catAx>
      <c:valAx>
        <c:axId val="221420544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21419008"/>
        <c:crosses val="autoZero"/>
        <c:crossBetween val="between"/>
      </c:valAx>
      <c:spPr>
        <a:solidFill>
          <a:schemeClr val="bg1">
            <a:lumMod val="75000"/>
          </a:schemeClr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0894318855304377"/>
          <c:y val="1.6666583343748882E-2"/>
          <c:w val="0.75284666836000924"/>
          <c:h val="0.10666699995833949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chemeClr val="tx2">
        <a:lumMod val="40000"/>
        <a:lumOff val="60000"/>
      </a:schemeClr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11" r="0.75000000000000711" t="1" header="0.5" footer="0.5"/>
    <c:pageSetup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hPercent val="48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7.1544829053653863E-2"/>
          <c:y val="1.3333376736252405E-2"/>
          <c:w val="0.90731851390770057"/>
          <c:h val="0.87000283204048334"/>
        </c:manualLayout>
      </c:layout>
      <c:bar3DChart>
        <c:barDir val="col"/>
        <c:grouping val="clustered"/>
        <c:ser>
          <c:idx val="0"/>
          <c:order val="0"/>
          <c:tx>
            <c:strRef>
              <c:f>'Growth Rates Annual'!$B$2</c:f>
              <c:strCache>
                <c:ptCount val="1"/>
                <c:pt idx="0">
                  <c:v>Primary Industries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'Prov Contributions'!$A$21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'Prov Contributions'!$B$21</c:f>
              <c:numCache>
                <c:formatCode>0.00</c:formatCode>
                <c:ptCount val="1"/>
                <c:pt idx="0">
                  <c:v>5.1496421013828559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Annual'!$E$2</c:f>
              <c:strCache>
                <c:ptCount val="1"/>
                <c:pt idx="0">
                  <c:v>Secondary Industries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'Prov Contributions'!$A$21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'Prov Contributions'!$E$21</c:f>
              <c:numCache>
                <c:formatCode>0.00</c:formatCode>
                <c:ptCount val="1"/>
                <c:pt idx="0">
                  <c:v>28.588442347876974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'Growth Rates Annual'!$I$2</c:f>
              <c:strCache>
                <c:ptCount val="1"/>
                <c:pt idx="0">
                  <c:v>Tertiary industries</c:v>
                </c:pt>
              </c:strCache>
            </c:strRef>
          </c:tx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'Prov Contributions'!$A$21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'Prov Contributions'!$I$21</c:f>
              <c:numCache>
                <c:formatCode>0.00</c:formatCode>
                <c:ptCount val="1"/>
                <c:pt idx="0">
                  <c:v>66.261560611430056</c:v>
                </c:pt>
              </c:numCache>
            </c:numRef>
          </c:val>
          <c:shape val="cylinder"/>
        </c:ser>
        <c:shape val="box"/>
        <c:axId val="221258112"/>
        <c:axId val="221259648"/>
        <c:axId val="0"/>
      </c:bar3DChart>
      <c:catAx>
        <c:axId val="221258112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21259648"/>
        <c:crosses val="autoZero"/>
        <c:auto val="1"/>
        <c:lblAlgn val="ctr"/>
        <c:lblOffset val="100"/>
        <c:tickLblSkip val="1"/>
        <c:tickMarkSkip val="1"/>
      </c:catAx>
      <c:valAx>
        <c:axId val="221259648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21258112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13333350349034573"/>
          <c:y val="1.6666583343748882E-2"/>
          <c:w val="0.83739966053676063"/>
          <c:h val="0.10000016664583594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gradFill>
      <a:gsLst>
        <a:gs pos="0">
          <a:srgbClr val="DDEBCF"/>
        </a:gs>
        <a:gs pos="50000">
          <a:srgbClr val="9CB86E"/>
        </a:gs>
        <a:gs pos="100000">
          <a:srgbClr val="156B13"/>
        </a:gs>
      </a:gsLst>
      <a:lin ang="5400000" scaled="0"/>
    </a:gra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11" r="0.75000000000000711" t="1" header="0.5" footer="0.5"/>
    <c:pageSetup/>
  </c:printSettings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6.8181872227158768E-2"/>
          <c:y val="8.6378877665070963E-2"/>
          <c:w val="0.92532540879715452"/>
          <c:h val="0.79734348613911665"/>
        </c:manualLayout>
      </c:layout>
      <c:lineChart>
        <c:grouping val="standard"/>
        <c:ser>
          <c:idx val="0"/>
          <c:order val="0"/>
          <c:tx>
            <c:strRef>
              <c:f>'Growth Rates Annual'!$C$2</c:f>
              <c:strCache>
                <c:ptCount val="1"/>
                <c:pt idx="0">
                  <c:v>Agriculture, forestry and fishing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Contributions'!$A$3:$A$20</c:f>
              <c:numCache>
                <c:formatCode>General</c:formatCod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numCache>
            </c:numRef>
          </c:cat>
          <c:val>
            <c:numRef>
              <c:f>'Prov Contributions'!$C$3:$C$20</c:f>
              <c:numCache>
                <c:formatCode>0.00</c:formatCode>
                <c:ptCount val="18"/>
                <c:pt idx="0">
                  <c:v>3.977122902108845</c:v>
                </c:pt>
                <c:pt idx="1">
                  <c:v>3.8705157705723567</c:v>
                </c:pt>
                <c:pt idx="2">
                  <c:v>4.1964226284160757</c:v>
                </c:pt>
                <c:pt idx="3">
                  <c:v>3.8325344177095753</c:v>
                </c:pt>
                <c:pt idx="4">
                  <c:v>3.7120950317912524</c:v>
                </c:pt>
                <c:pt idx="5">
                  <c:v>3.7304361907974584</c:v>
                </c:pt>
                <c:pt idx="6">
                  <c:v>4.8566321942673092</c:v>
                </c:pt>
                <c:pt idx="7">
                  <c:v>4.2802482486171289</c:v>
                </c:pt>
                <c:pt idx="8">
                  <c:v>3.735946683240031</c:v>
                </c:pt>
                <c:pt idx="9">
                  <c:v>2.936539387084506</c:v>
                </c:pt>
                <c:pt idx="10">
                  <c:v>2.9894097722961819</c:v>
                </c:pt>
                <c:pt idx="11">
                  <c:v>3.0548884354930297</c:v>
                </c:pt>
                <c:pt idx="12">
                  <c:v>3.0389716181722157</c:v>
                </c:pt>
                <c:pt idx="13">
                  <c:v>2.9866944270887643</c:v>
                </c:pt>
                <c:pt idx="14">
                  <c:v>2.8277037128252571</c:v>
                </c:pt>
                <c:pt idx="15">
                  <c:v>2.7893732903347326</c:v>
                </c:pt>
                <c:pt idx="16">
                  <c:v>2.8044772778816527</c:v>
                </c:pt>
                <c:pt idx="17">
                  <c:v>2.8451441017803938</c:v>
                </c:pt>
              </c:numCache>
            </c:numRef>
          </c:val>
        </c:ser>
        <c:ser>
          <c:idx val="1"/>
          <c:order val="1"/>
          <c:tx>
            <c:strRef>
              <c:f>'Growth Rates Annual'!$D$2</c:f>
              <c:strCache>
                <c:ptCount val="1"/>
                <c:pt idx="0">
                  <c:v>Mining and quarrying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Contributions'!$A$3:$A$20</c:f>
              <c:numCache>
                <c:formatCode>General</c:formatCod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numCache>
            </c:numRef>
          </c:cat>
          <c:val>
            <c:numRef>
              <c:f>'Prov Contributions'!$D$3:$D$20</c:f>
              <c:numCache>
                <c:formatCode>0.00</c:formatCode>
                <c:ptCount val="18"/>
                <c:pt idx="0">
                  <c:v>2.4078427476973401</c:v>
                </c:pt>
                <c:pt idx="1">
                  <c:v>2.4311474269395514</c:v>
                </c:pt>
                <c:pt idx="2">
                  <c:v>2.3172529622768683</c:v>
                </c:pt>
                <c:pt idx="3">
                  <c:v>1.7722387565398581</c:v>
                </c:pt>
                <c:pt idx="4">
                  <c:v>1.735458107860733</c:v>
                </c:pt>
                <c:pt idx="5">
                  <c:v>1.6781453930862937</c:v>
                </c:pt>
                <c:pt idx="6">
                  <c:v>1.4801436793225449</c:v>
                </c:pt>
                <c:pt idx="7">
                  <c:v>1.417248157150246</c:v>
                </c:pt>
                <c:pt idx="8">
                  <c:v>1.4028852688615028</c:v>
                </c:pt>
                <c:pt idx="9">
                  <c:v>1.2810389339450028</c:v>
                </c:pt>
                <c:pt idx="10">
                  <c:v>1.3333530916502641</c:v>
                </c:pt>
                <c:pt idx="11">
                  <c:v>1.4244302592904816</c:v>
                </c:pt>
                <c:pt idx="12">
                  <c:v>1.5125698711765003</c:v>
                </c:pt>
                <c:pt idx="13">
                  <c:v>1.4720143388704512</c:v>
                </c:pt>
                <c:pt idx="14">
                  <c:v>1.5271528098378002</c:v>
                </c:pt>
                <c:pt idx="15">
                  <c:v>1.6115035933380366</c:v>
                </c:pt>
                <c:pt idx="16">
                  <c:v>1.6843550834642371</c:v>
                </c:pt>
                <c:pt idx="17">
                  <c:v>1.7396212531069308</c:v>
                </c:pt>
              </c:numCache>
            </c:numRef>
          </c:val>
        </c:ser>
        <c:marker val="1"/>
        <c:axId val="221296512"/>
        <c:axId val="221298048"/>
      </c:lineChart>
      <c:catAx>
        <c:axId val="221296512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21298048"/>
        <c:crosses val="autoZero"/>
        <c:auto val="1"/>
        <c:lblAlgn val="ctr"/>
        <c:lblOffset val="100"/>
        <c:tickLblSkip val="1"/>
        <c:tickMarkSkip val="1"/>
      </c:catAx>
      <c:valAx>
        <c:axId val="221298048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21296512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0389622645484038"/>
          <c:y val="1.6611401835640121E-2"/>
          <c:w val="0.75162396835227063"/>
          <c:h val="0.10631258049265589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gradFill>
      <a:gsLst>
        <a:gs pos="0">
          <a:srgbClr val="4F81BD">
            <a:tint val="66000"/>
            <a:satMod val="160000"/>
          </a:srgbClr>
        </a:gs>
        <a:gs pos="50000">
          <a:srgbClr val="4F81BD">
            <a:tint val="44500"/>
            <a:satMod val="160000"/>
          </a:srgbClr>
        </a:gs>
        <a:gs pos="100000">
          <a:srgbClr val="4F81BD">
            <a:tint val="23500"/>
            <a:satMod val="160000"/>
          </a:srgbClr>
        </a:gs>
      </a:gsLst>
      <a:lin ang="5400000" scaled="0"/>
    </a:gra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11" r="0.75000000000000711" t="1" header="0.5" footer="0.5"/>
    <c:pageSetup/>
  </c:printSettings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7.9416531604539722E-2"/>
          <c:y val="8.6092715231787992E-2"/>
          <c:w val="0.91410048622366291"/>
          <c:h val="0.79801324503311255"/>
        </c:manualLayout>
      </c:layout>
      <c:lineChart>
        <c:grouping val="standard"/>
        <c:ser>
          <c:idx val="0"/>
          <c:order val="0"/>
          <c:tx>
            <c:strRef>
              <c:f>'Growth Rates Annual'!$F$2</c:f>
              <c:strCache>
                <c:ptCount val="1"/>
                <c:pt idx="0">
                  <c:v>Manufacturing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Contributions'!$A$3:$A$20</c:f>
              <c:numCache>
                <c:formatCode>General</c:formatCod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numCache>
            </c:numRef>
          </c:cat>
          <c:val>
            <c:numRef>
              <c:f>'Prov Contributions'!$F$3:$F$20</c:f>
              <c:numCache>
                <c:formatCode>0.00</c:formatCode>
                <c:ptCount val="18"/>
                <c:pt idx="0">
                  <c:v>24.747774468703799</c:v>
                </c:pt>
                <c:pt idx="1">
                  <c:v>24.093305921479185</c:v>
                </c:pt>
                <c:pt idx="2">
                  <c:v>24.734596950685908</c:v>
                </c:pt>
                <c:pt idx="3">
                  <c:v>24.626998675000834</c:v>
                </c:pt>
                <c:pt idx="4">
                  <c:v>24.833325671225602</c:v>
                </c:pt>
                <c:pt idx="5">
                  <c:v>24.362259190105128</c:v>
                </c:pt>
                <c:pt idx="6">
                  <c:v>24.680371119058343</c:v>
                </c:pt>
                <c:pt idx="7">
                  <c:v>24.047343792606686</c:v>
                </c:pt>
                <c:pt idx="8">
                  <c:v>23.485562811291768</c:v>
                </c:pt>
                <c:pt idx="9">
                  <c:v>22.983708608668092</c:v>
                </c:pt>
                <c:pt idx="10">
                  <c:v>22.942039719052808</c:v>
                </c:pt>
                <c:pt idx="11">
                  <c:v>23.155903466725547</c:v>
                </c:pt>
                <c:pt idx="12">
                  <c:v>23.54084475066912</c:v>
                </c:pt>
                <c:pt idx="13">
                  <c:v>22.81066097835912</c:v>
                </c:pt>
                <c:pt idx="14">
                  <c:v>22.528259650893435</c:v>
                </c:pt>
                <c:pt idx="15">
                  <c:v>22.078773916458022</c:v>
                </c:pt>
                <c:pt idx="16">
                  <c:v>22.128861836519082</c:v>
                </c:pt>
                <c:pt idx="17">
                  <c:v>22.229413040371142</c:v>
                </c:pt>
              </c:numCache>
            </c:numRef>
          </c:val>
        </c:ser>
        <c:ser>
          <c:idx val="1"/>
          <c:order val="1"/>
          <c:tx>
            <c:strRef>
              <c:f>'Growth Rates Annual'!$G$2</c:f>
              <c:strCache>
                <c:ptCount val="1"/>
                <c:pt idx="0">
                  <c:v>Electricity, gas and water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Contributions'!$A$3:$A$20</c:f>
              <c:numCache>
                <c:formatCode>General</c:formatCod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numCache>
            </c:numRef>
          </c:cat>
          <c:val>
            <c:numRef>
              <c:f>'Prov Contributions'!$G$3:$G$20</c:f>
              <c:numCache>
                <c:formatCode>0.00</c:formatCode>
                <c:ptCount val="18"/>
                <c:pt idx="0">
                  <c:v>2.09028400086481</c:v>
                </c:pt>
                <c:pt idx="1">
                  <c:v>2.0903259969301411</c:v>
                </c:pt>
                <c:pt idx="2">
                  <c:v>1.9155868347126046</c:v>
                </c:pt>
                <c:pt idx="3">
                  <c:v>2.0893380354254671</c:v>
                </c:pt>
                <c:pt idx="4">
                  <c:v>2.0666467145458709</c:v>
                </c:pt>
                <c:pt idx="5">
                  <c:v>1.9806332684706811</c:v>
                </c:pt>
                <c:pt idx="6">
                  <c:v>2.2845945085365957</c:v>
                </c:pt>
                <c:pt idx="7">
                  <c:v>1.9540943787879108</c:v>
                </c:pt>
                <c:pt idx="8">
                  <c:v>1.8760336154216042</c:v>
                </c:pt>
                <c:pt idx="9">
                  <c:v>1.8993369671605063</c:v>
                </c:pt>
                <c:pt idx="10">
                  <c:v>1.9087933272064099</c:v>
                </c:pt>
                <c:pt idx="11">
                  <c:v>1.8736441315736707</c:v>
                </c:pt>
                <c:pt idx="12">
                  <c:v>1.9364960356813172</c:v>
                </c:pt>
                <c:pt idx="13">
                  <c:v>1.9209531671334408</c:v>
                </c:pt>
                <c:pt idx="14">
                  <c:v>1.8669333100165215</c:v>
                </c:pt>
                <c:pt idx="15">
                  <c:v>1.8536026234559422</c:v>
                </c:pt>
                <c:pt idx="16">
                  <c:v>1.8768274291071247</c:v>
                </c:pt>
                <c:pt idx="17">
                  <c:v>1.8665825902163053</c:v>
                </c:pt>
              </c:numCache>
            </c:numRef>
          </c:val>
        </c:ser>
        <c:ser>
          <c:idx val="2"/>
          <c:order val="2"/>
          <c:tx>
            <c:strRef>
              <c:f>'Prov Contributions'!$H$2</c:f>
              <c:strCache>
                <c:ptCount val="1"/>
                <c:pt idx="0">
                  <c:v>Construction</c:v>
                </c:pt>
              </c:strCache>
            </c:strRef>
          </c:tx>
          <c:spPr>
            <a:ln w="25400">
              <a:solidFill>
                <a:srgbClr val="FFC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Contributions'!$A$3:$A$20</c:f>
              <c:numCache>
                <c:formatCode>General</c:formatCod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numCache>
            </c:numRef>
          </c:cat>
          <c:val>
            <c:numRef>
              <c:f>'Prov Contributions'!$H$3:$H$20</c:f>
              <c:numCache>
                <c:formatCode>0.00</c:formatCode>
                <c:ptCount val="18"/>
                <c:pt idx="0">
                  <c:v>3.8947601101999907</c:v>
                </c:pt>
                <c:pt idx="1">
                  <c:v>3.9384954480115821</c:v>
                </c:pt>
                <c:pt idx="2">
                  <c:v>3.399764189793677</c:v>
                </c:pt>
                <c:pt idx="3">
                  <c:v>3.0804337970530895</c:v>
                </c:pt>
                <c:pt idx="4">
                  <c:v>2.8371655673717515</c:v>
                </c:pt>
                <c:pt idx="5">
                  <c:v>3.4023088790654263</c:v>
                </c:pt>
                <c:pt idx="6">
                  <c:v>2.4199351386329195</c:v>
                </c:pt>
                <c:pt idx="7">
                  <c:v>2.4136487114455307</c:v>
                </c:pt>
                <c:pt idx="8">
                  <c:v>2.4507209945616766</c:v>
                </c:pt>
                <c:pt idx="9">
                  <c:v>2.5906755990813268</c:v>
                </c:pt>
                <c:pt idx="10">
                  <c:v>2.5705158754236765</c:v>
                </c:pt>
                <c:pt idx="11">
                  <c:v>3.0795532266581351</c:v>
                </c:pt>
                <c:pt idx="12">
                  <c:v>3.2132456377424399</c:v>
                </c:pt>
                <c:pt idx="13">
                  <c:v>3.3364273243451503</c:v>
                </c:pt>
                <c:pt idx="14">
                  <c:v>3.1703128223510499</c:v>
                </c:pt>
                <c:pt idx="15">
                  <c:v>3.139789709114396</c:v>
                </c:pt>
                <c:pt idx="16">
                  <c:v>3.1687532773046319</c:v>
                </c:pt>
                <c:pt idx="17">
                  <c:v>3.1247444505085311</c:v>
                </c:pt>
              </c:numCache>
            </c:numRef>
          </c:val>
        </c:ser>
        <c:marker val="1"/>
        <c:axId val="221528832"/>
        <c:axId val="221530368"/>
      </c:lineChart>
      <c:catAx>
        <c:axId val="221528832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21530368"/>
        <c:crosses val="autoZero"/>
        <c:auto val="1"/>
        <c:lblAlgn val="ctr"/>
        <c:lblOffset val="100"/>
        <c:tickLblSkip val="1"/>
        <c:tickMarkSkip val="1"/>
      </c:catAx>
      <c:valAx>
        <c:axId val="221530368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21528832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1021072845127686"/>
          <c:y val="1.6556162963705968E-2"/>
          <c:w val="0.75040510511266456"/>
          <c:h val="0.10596017854456116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gradFill>
      <a:gsLst>
        <a:gs pos="0">
          <a:srgbClr val="4F81BD">
            <a:tint val="66000"/>
            <a:satMod val="160000"/>
          </a:srgbClr>
        </a:gs>
        <a:gs pos="50000">
          <a:srgbClr val="4F81BD">
            <a:tint val="44500"/>
            <a:satMod val="160000"/>
          </a:srgbClr>
        </a:gs>
        <a:gs pos="100000">
          <a:srgbClr val="4F81BD">
            <a:tint val="23500"/>
            <a:satMod val="160000"/>
          </a:srgbClr>
        </a:gs>
      </a:gsLst>
      <a:lin ang="5400000" scaled="0"/>
    </a:gra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11" r="0.75000000000000711" t="1" header="0.5" footer="0.5"/>
    <c:pageSetup/>
  </c:printSettings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7.9416531604539722E-2"/>
          <c:y val="8.6092715231787992E-2"/>
          <c:w val="0.91410048622366291"/>
          <c:h val="0.79801324503311255"/>
        </c:manualLayout>
      </c:layout>
      <c:lineChart>
        <c:grouping val="standard"/>
        <c:ser>
          <c:idx val="0"/>
          <c:order val="0"/>
          <c:tx>
            <c:strRef>
              <c:f>'Growth Rates Annual'!$J$2</c:f>
              <c:strCache>
                <c:ptCount val="1"/>
                <c:pt idx="0">
                  <c:v>Wholesale &amp; retail trade; hotels &amp; restaurants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Contributions'!$A$3:$A$20</c:f>
              <c:numCache>
                <c:formatCode>General</c:formatCod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numCache>
            </c:numRef>
          </c:cat>
          <c:val>
            <c:numRef>
              <c:f>'Prov Contributions'!$J$3:$J$20</c:f>
              <c:numCache>
                <c:formatCode>0.00</c:formatCode>
                <c:ptCount val="18"/>
                <c:pt idx="0">
                  <c:v>12.077850176661865</c:v>
                </c:pt>
                <c:pt idx="1">
                  <c:v>12.196053558889504</c:v>
                </c:pt>
                <c:pt idx="2">
                  <c:v>12.032380921736886</c:v>
                </c:pt>
                <c:pt idx="3">
                  <c:v>13.316121257606358</c:v>
                </c:pt>
                <c:pt idx="4">
                  <c:v>13.786822969878591</c:v>
                </c:pt>
                <c:pt idx="5">
                  <c:v>13.522962754079593</c:v>
                </c:pt>
                <c:pt idx="6">
                  <c:v>13.238723795152127</c:v>
                </c:pt>
                <c:pt idx="7">
                  <c:v>13.522882921320178</c:v>
                </c:pt>
                <c:pt idx="8">
                  <c:v>13.818340431064533</c:v>
                </c:pt>
                <c:pt idx="9">
                  <c:v>13.762365426937931</c:v>
                </c:pt>
                <c:pt idx="10">
                  <c:v>13.883009253486625</c:v>
                </c:pt>
                <c:pt idx="11">
                  <c:v>13.257490397288491</c:v>
                </c:pt>
                <c:pt idx="12">
                  <c:v>13.16730316461272</c:v>
                </c:pt>
                <c:pt idx="13">
                  <c:v>13.012111059173542</c:v>
                </c:pt>
                <c:pt idx="14">
                  <c:v>12.98247906727488</c:v>
                </c:pt>
                <c:pt idx="15">
                  <c:v>13.310393413252259</c:v>
                </c:pt>
                <c:pt idx="16">
                  <c:v>13.239271651340957</c:v>
                </c:pt>
                <c:pt idx="17">
                  <c:v>13.021017589311166</c:v>
                </c:pt>
              </c:numCache>
            </c:numRef>
          </c:val>
        </c:ser>
        <c:ser>
          <c:idx val="1"/>
          <c:order val="1"/>
          <c:tx>
            <c:strRef>
              <c:f>'Growth Rates Annual'!$K$2</c:f>
              <c:strCache>
                <c:ptCount val="1"/>
                <c:pt idx="0">
                  <c:v>Transport , storage and communication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Contributions'!$A$3:$A$20</c:f>
              <c:numCache>
                <c:formatCode>General</c:formatCod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numCache>
            </c:numRef>
          </c:cat>
          <c:val>
            <c:numRef>
              <c:f>'Prov Contributions'!$K$3:$K$20</c:f>
              <c:numCache>
                <c:formatCode>0.00</c:formatCode>
                <c:ptCount val="18"/>
                <c:pt idx="0">
                  <c:v>11.405875396902786</c:v>
                </c:pt>
                <c:pt idx="1">
                  <c:v>11.198480557687615</c:v>
                </c:pt>
                <c:pt idx="2">
                  <c:v>10.853760503287976</c:v>
                </c:pt>
                <c:pt idx="3">
                  <c:v>10.503463314869228</c:v>
                </c:pt>
                <c:pt idx="4">
                  <c:v>10.221151084411016</c:v>
                </c:pt>
                <c:pt idx="5">
                  <c:v>9.9769663500500219</c:v>
                </c:pt>
                <c:pt idx="6">
                  <c:v>9.4162928182878112</c:v>
                </c:pt>
                <c:pt idx="7">
                  <c:v>9.6238015396341492</c:v>
                </c:pt>
                <c:pt idx="8">
                  <c:v>9.6620729352570613</c:v>
                </c:pt>
                <c:pt idx="9">
                  <c:v>9.730965023441529</c:v>
                </c:pt>
                <c:pt idx="10">
                  <c:v>9.4358235245575433</c:v>
                </c:pt>
                <c:pt idx="11">
                  <c:v>8.9833832183877309</c:v>
                </c:pt>
                <c:pt idx="12">
                  <c:v>8.5113073501107106</c:v>
                </c:pt>
                <c:pt idx="13">
                  <c:v>8.2290187735817568</c:v>
                </c:pt>
                <c:pt idx="14">
                  <c:v>8.3791333855019019</c:v>
                </c:pt>
                <c:pt idx="15">
                  <c:v>8.5080879386742669</c:v>
                </c:pt>
                <c:pt idx="16">
                  <c:v>8.4561785404525072</c:v>
                </c:pt>
                <c:pt idx="17">
                  <c:v>8.3619489939071237</c:v>
                </c:pt>
              </c:numCache>
            </c:numRef>
          </c:val>
        </c:ser>
        <c:ser>
          <c:idx val="2"/>
          <c:order val="2"/>
          <c:tx>
            <c:strRef>
              <c:f>'Prov Contributions'!$L$2</c:f>
              <c:strCache>
                <c:ptCount val="1"/>
                <c:pt idx="0">
                  <c:v>Finance, real estate and business services</c:v>
                </c:pt>
              </c:strCache>
            </c:strRef>
          </c:tx>
          <c:spPr>
            <a:ln w="25400">
              <a:solidFill>
                <a:schemeClr val="tx2">
                  <a:lumMod val="60000"/>
                  <a:lumOff val="40000"/>
                </a:schemeClr>
              </a:solidFill>
              <a:prstDash val="solid"/>
            </a:ln>
          </c:spPr>
          <c:marker>
            <c:symbol val="none"/>
          </c:marker>
          <c:cat>
            <c:numRef>
              <c:f>'Prov Contributions'!$A$3:$A$20</c:f>
              <c:numCache>
                <c:formatCode>General</c:formatCod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numCache>
            </c:numRef>
          </c:cat>
          <c:val>
            <c:numRef>
              <c:f>'Prov Contributions'!$L$3:$L$20</c:f>
              <c:numCache>
                <c:formatCode>0.00</c:formatCode>
                <c:ptCount val="18"/>
                <c:pt idx="0">
                  <c:v>8.6989640615082795</c:v>
                </c:pt>
                <c:pt idx="1">
                  <c:v>9.2217644133203969</c:v>
                </c:pt>
                <c:pt idx="2">
                  <c:v>9.666728043598054</c:v>
                </c:pt>
                <c:pt idx="3">
                  <c:v>10.287845644921715</c:v>
                </c:pt>
                <c:pt idx="4">
                  <c:v>10.348630605022207</c:v>
                </c:pt>
                <c:pt idx="5">
                  <c:v>10.905920665507569</c:v>
                </c:pt>
                <c:pt idx="6">
                  <c:v>11.385259326760536</c:v>
                </c:pt>
                <c:pt idx="7">
                  <c:v>12.047008879773557</c:v>
                </c:pt>
                <c:pt idx="8">
                  <c:v>12.794312714260498</c:v>
                </c:pt>
                <c:pt idx="9">
                  <c:v>14.227183616435349</c:v>
                </c:pt>
                <c:pt idx="10">
                  <c:v>14.414433172629879</c:v>
                </c:pt>
                <c:pt idx="11">
                  <c:v>14.807823372524172</c:v>
                </c:pt>
                <c:pt idx="12">
                  <c:v>14.803147924071784</c:v>
                </c:pt>
                <c:pt idx="13">
                  <c:v>13.939747271783503</c:v>
                </c:pt>
                <c:pt idx="14">
                  <c:v>14.054635371654916</c:v>
                </c:pt>
                <c:pt idx="15">
                  <c:v>14.170999760314029</c:v>
                </c:pt>
                <c:pt idx="16">
                  <c:v>14.243416073545651</c:v>
                </c:pt>
                <c:pt idx="17">
                  <c:v>13.968682516649503</c:v>
                </c:pt>
              </c:numCache>
            </c:numRef>
          </c:val>
        </c:ser>
        <c:ser>
          <c:idx val="3"/>
          <c:order val="3"/>
          <c:tx>
            <c:strRef>
              <c:f>'Prov Contributions'!$M$2</c:f>
              <c:strCache>
                <c:ptCount val="1"/>
                <c:pt idx="0">
                  <c:v>Personal services</c:v>
                </c:pt>
              </c:strCache>
            </c:strRef>
          </c:tx>
          <c:spPr>
            <a:ln w="25400">
              <a:solidFill>
                <a:srgbClr val="FFC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Contributions'!$A$3:$A$20</c:f>
              <c:numCache>
                <c:formatCode>General</c:formatCod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numCache>
            </c:numRef>
          </c:cat>
          <c:val>
            <c:numRef>
              <c:f>'Prov Contributions'!$M$3:$M$20</c:f>
              <c:numCache>
                <c:formatCode>0.00</c:formatCode>
                <c:ptCount val="18"/>
                <c:pt idx="0">
                  <c:v>7.1127130527575027</c:v>
                </c:pt>
                <c:pt idx="1">
                  <c:v>7.5028879772759476</c:v>
                </c:pt>
                <c:pt idx="2">
                  <c:v>7.4439139712042595</c:v>
                </c:pt>
                <c:pt idx="3">
                  <c:v>7.8300570374337237</c:v>
                </c:pt>
                <c:pt idx="4">
                  <c:v>8.2368893202911906</c:v>
                </c:pt>
                <c:pt idx="5">
                  <c:v>8.3221238116910587</c:v>
                </c:pt>
                <c:pt idx="6">
                  <c:v>8.2876820562729971</c:v>
                </c:pt>
                <c:pt idx="7">
                  <c:v>8.5005455850257921</c:v>
                </c:pt>
                <c:pt idx="8">
                  <c:v>8.5507556098586726</c:v>
                </c:pt>
                <c:pt idx="9">
                  <c:v>8.3790453776546787</c:v>
                </c:pt>
                <c:pt idx="10">
                  <c:v>8.4169340920046682</c:v>
                </c:pt>
                <c:pt idx="11">
                  <c:v>8.332585092186827</c:v>
                </c:pt>
                <c:pt idx="12">
                  <c:v>8.1286288935147351</c:v>
                </c:pt>
                <c:pt idx="13">
                  <c:v>8.1212468770642534</c:v>
                </c:pt>
                <c:pt idx="14">
                  <c:v>7.8474820013781015</c:v>
                </c:pt>
                <c:pt idx="15">
                  <c:v>7.7650586050081394</c:v>
                </c:pt>
                <c:pt idx="16">
                  <c:v>7.6702731215230679</c:v>
                </c:pt>
                <c:pt idx="17">
                  <c:v>7.500491673483288</c:v>
                </c:pt>
              </c:numCache>
            </c:numRef>
          </c:val>
        </c:ser>
        <c:ser>
          <c:idx val="4"/>
          <c:order val="4"/>
          <c:tx>
            <c:strRef>
              <c:f>'Prov Contributions'!$N$2</c:f>
              <c:strCache>
                <c:ptCount val="1"/>
                <c:pt idx="0">
                  <c:v>General government services</c:v>
                </c:pt>
              </c:strCache>
            </c:strRef>
          </c:tx>
          <c:spPr>
            <a:ln w="25400">
              <a:solidFill>
                <a:srgbClr val="7030A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Contributions'!$A$3:$A$20</c:f>
              <c:numCache>
                <c:formatCode>General</c:formatCod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numCache>
            </c:numRef>
          </c:cat>
          <c:val>
            <c:numRef>
              <c:f>'Prov Contributions'!$N$3:$N$20</c:f>
              <c:numCache>
                <c:formatCode>0.00</c:formatCode>
                <c:ptCount val="18"/>
                <c:pt idx="0">
                  <c:v>23.586813082594784</c:v>
                </c:pt>
                <c:pt idx="1">
                  <c:v>23.457022928893707</c:v>
                </c:pt>
                <c:pt idx="2">
                  <c:v>23.439592994287693</c:v>
                </c:pt>
                <c:pt idx="3">
                  <c:v>22.660969063440152</c:v>
                </c:pt>
                <c:pt idx="4">
                  <c:v>22.221814927601809</c:v>
                </c:pt>
                <c:pt idx="5">
                  <c:v>22.118243497146757</c:v>
                </c:pt>
                <c:pt idx="6">
                  <c:v>21.950365363708833</c:v>
                </c:pt>
                <c:pt idx="7">
                  <c:v>22.193177785638824</c:v>
                </c:pt>
                <c:pt idx="8">
                  <c:v>22.223368936182645</c:v>
                </c:pt>
                <c:pt idx="9">
                  <c:v>22.209141059591079</c:v>
                </c:pt>
                <c:pt idx="10">
                  <c:v>22.105688171691956</c:v>
                </c:pt>
                <c:pt idx="11">
                  <c:v>22.030298399871914</c:v>
                </c:pt>
                <c:pt idx="12">
                  <c:v>22.14748475424846</c:v>
                </c:pt>
                <c:pt idx="13">
                  <c:v>24.17053955823793</c:v>
                </c:pt>
                <c:pt idx="14">
                  <c:v>24.814862394535599</c:v>
                </c:pt>
                <c:pt idx="15">
                  <c:v>24.770994494612122</c:v>
                </c:pt>
                <c:pt idx="16">
                  <c:v>24.725846971518031</c:v>
                </c:pt>
                <c:pt idx="17">
                  <c:v>25.340757973957569</c:v>
                </c:pt>
              </c:numCache>
            </c:numRef>
          </c:val>
        </c:ser>
        <c:marker val="1"/>
        <c:axId val="221598464"/>
        <c:axId val="221600000"/>
      </c:lineChart>
      <c:catAx>
        <c:axId val="221598464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21600000"/>
        <c:crosses val="autoZero"/>
        <c:auto val="1"/>
        <c:lblAlgn val="ctr"/>
        <c:lblOffset val="100"/>
        <c:tickLblSkip val="1"/>
        <c:tickMarkSkip val="1"/>
      </c:catAx>
      <c:valAx>
        <c:axId val="221600000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21598464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12317665605809078"/>
          <c:y val="1.6556397942517263E-2"/>
          <c:w val="0.70826581459926263"/>
          <c:h val="0.25496696813827385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gradFill>
      <a:gsLst>
        <a:gs pos="0">
          <a:srgbClr val="4F81BD">
            <a:tint val="66000"/>
            <a:satMod val="160000"/>
          </a:srgbClr>
        </a:gs>
        <a:gs pos="50000">
          <a:srgbClr val="4F81BD">
            <a:tint val="44500"/>
            <a:satMod val="160000"/>
          </a:srgbClr>
        </a:gs>
        <a:gs pos="100000">
          <a:srgbClr val="4F81BD">
            <a:tint val="23500"/>
            <a:satMod val="160000"/>
          </a:srgbClr>
        </a:gs>
      </a:gsLst>
      <a:lin ang="5400000" scaled="0"/>
    </a:gra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11" r="0.75000000000000711" t="1" header="0.5" footer="0.5"/>
    <c:pageSetup/>
  </c:printSettings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hPercent val="48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6.0064982676306528E-2"/>
          <c:y val="1.3289058102318623E-2"/>
          <c:w val="0.91883189715648328"/>
          <c:h val="0.87043330570185951"/>
        </c:manualLayout>
      </c:layout>
      <c:bar3DChart>
        <c:barDir val="col"/>
        <c:grouping val="clustered"/>
        <c:ser>
          <c:idx val="0"/>
          <c:order val="0"/>
          <c:tx>
            <c:strRef>
              <c:f>'Growth Rates Annual'!$C$2</c:f>
              <c:strCache>
                <c:ptCount val="1"/>
                <c:pt idx="0">
                  <c:v>Agriculture, forestry and fishing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'Prov Contributions'!$A$21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'Prov Contributions'!$C$21</c:f>
              <c:numCache>
                <c:formatCode>0.00</c:formatCode>
                <c:ptCount val="1"/>
                <c:pt idx="0">
                  <c:v>3.4702864494709309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Annual'!$D$2</c:f>
              <c:strCache>
                <c:ptCount val="1"/>
                <c:pt idx="0">
                  <c:v>Mining and quarrying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'Prov Contributions'!$A$21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'Prov Contributions'!$D$21</c:f>
              <c:numCache>
                <c:formatCode>0.00</c:formatCode>
                <c:ptCount val="1"/>
                <c:pt idx="0">
                  <c:v>1.6793556519119244</c:v>
                </c:pt>
              </c:numCache>
            </c:numRef>
          </c:val>
          <c:shape val="cylinder"/>
        </c:ser>
        <c:shape val="box"/>
        <c:axId val="221633536"/>
        <c:axId val="221635328"/>
        <c:axId val="0"/>
      </c:bar3DChart>
      <c:catAx>
        <c:axId val="221633536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21635328"/>
        <c:crosses val="autoZero"/>
        <c:auto val="1"/>
        <c:lblAlgn val="ctr"/>
        <c:lblOffset val="100"/>
        <c:tickLblSkip val="1"/>
        <c:tickMarkSkip val="1"/>
      </c:catAx>
      <c:valAx>
        <c:axId val="221635328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21633536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13474032681398695"/>
          <c:y val="1.6611293494269333E-2"/>
          <c:w val="0.8360396240792487"/>
          <c:h val="9.9668090078083554E-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gradFill>
      <a:gsLst>
        <a:gs pos="0">
          <a:srgbClr val="DDEBCF"/>
        </a:gs>
        <a:gs pos="50000">
          <a:srgbClr val="9CB86E"/>
        </a:gs>
        <a:gs pos="100000">
          <a:srgbClr val="156B13"/>
        </a:gs>
      </a:gsLst>
      <a:lin ang="5400000" scaled="0"/>
    </a:gra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11" r="0.75000000000000711" t="1" header="0.5" footer="0.5"/>
    <c:pageSetup/>
  </c:printSettings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hPercent val="48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7.1312803889789333E-2"/>
          <c:y val="1.3245033112582781E-2"/>
          <c:w val="0.90761750405186359"/>
          <c:h val="0.87086092715231789"/>
        </c:manualLayout>
      </c:layout>
      <c:bar3DChart>
        <c:barDir val="col"/>
        <c:grouping val="clustered"/>
        <c:ser>
          <c:idx val="0"/>
          <c:order val="0"/>
          <c:tx>
            <c:strRef>
              <c:f>'Growth Rates Annual'!$F$2</c:f>
              <c:strCache>
                <c:ptCount val="1"/>
                <c:pt idx="0">
                  <c:v>Manufacturing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'Prov Contributions'!$A$21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'Prov Contributions'!$F$21</c:f>
              <c:numCache>
                <c:formatCode>0.00</c:formatCode>
                <c:ptCount val="1"/>
                <c:pt idx="0">
                  <c:v>23.556111364881868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Annual'!$G$2</c:f>
              <c:strCache>
                <c:ptCount val="1"/>
                <c:pt idx="0">
                  <c:v>Electricity, gas and water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'Prov Contributions'!$A$21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'Prov Contributions'!$G$21</c:f>
              <c:numCache>
                <c:formatCode>0.00</c:formatCode>
                <c:ptCount val="1"/>
                <c:pt idx="0">
                  <c:v>1.9639281630692733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'Prov Contributions'!$H$2</c:f>
              <c:strCache>
                <c:ptCount val="1"/>
                <c:pt idx="0">
                  <c:v>Construction</c:v>
                </c:pt>
              </c:strCache>
            </c:strRef>
          </c:tx>
          <c:spPr>
            <a:solidFill>
              <a:srgbClr val="FFC00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'Prov Contributions'!$H$21</c:f>
              <c:numCache>
                <c:formatCode>0.00</c:formatCode>
                <c:ptCount val="1"/>
                <c:pt idx="0">
                  <c:v>3.068402819925832</c:v>
                </c:pt>
              </c:numCache>
            </c:numRef>
          </c:val>
          <c:shape val="cylinder"/>
        </c:ser>
        <c:shape val="box"/>
        <c:axId val="221476736"/>
        <c:axId val="221478272"/>
        <c:axId val="0"/>
      </c:bar3DChart>
      <c:catAx>
        <c:axId val="221476736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21478272"/>
        <c:crosses val="autoZero"/>
        <c:auto val="1"/>
        <c:lblAlgn val="ctr"/>
        <c:lblOffset val="100"/>
        <c:tickLblSkip val="1"/>
        <c:tickMarkSkip val="1"/>
      </c:catAx>
      <c:valAx>
        <c:axId val="221478272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21476736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13452194081555638"/>
          <c:y val="1.6556396904061115E-2"/>
          <c:w val="0.83468400052578606"/>
          <c:h val="9.9337710581704444E-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gradFill>
      <a:gsLst>
        <a:gs pos="0">
          <a:srgbClr val="DDEBCF"/>
        </a:gs>
        <a:gs pos="50000">
          <a:srgbClr val="9CB86E"/>
        </a:gs>
        <a:gs pos="100000">
          <a:srgbClr val="156B13"/>
        </a:gs>
      </a:gsLst>
      <a:lin ang="5400000" scaled="0"/>
    </a:gra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11" r="0.75000000000000711" t="1" header="0.5" footer="0.5"/>
    <c:pageSetup/>
  </c:printSettings>
</c:chartSpace>
</file>

<file path=xl/charts/chart2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hPercent val="48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7.1197523509436533E-2"/>
          <c:y val="1.3201362679721919E-2"/>
          <c:w val="0.90776842474531116"/>
          <c:h val="0.8712899368616468"/>
        </c:manualLayout>
      </c:layout>
      <c:bar3DChart>
        <c:barDir val="col"/>
        <c:grouping val="clustered"/>
        <c:ser>
          <c:idx val="0"/>
          <c:order val="0"/>
          <c:tx>
            <c:strRef>
              <c:f>'Growth Rates Annual'!$J$2</c:f>
              <c:strCache>
                <c:ptCount val="1"/>
                <c:pt idx="0">
                  <c:v>Wholesale &amp; retail trade; hotels &amp; restaurants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'Prov Contributions'!$A$21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'Prov Contributions'!$J$21</c:f>
              <c:numCache>
                <c:formatCode>0.00</c:formatCode>
                <c:ptCount val="1"/>
                <c:pt idx="0">
                  <c:v>13.174865544948233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Annual'!$K$2</c:f>
              <c:strCache>
                <c:ptCount val="1"/>
                <c:pt idx="0">
                  <c:v>Transport , storage and communication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'Prov Contributions'!$A$21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'Prov Contributions'!$K$21</c:f>
              <c:numCache>
                <c:formatCode>0.00</c:formatCode>
                <c:ptCount val="1"/>
                <c:pt idx="0">
                  <c:v>9.5254284027223761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'Prov Contributions'!$L$2</c:f>
              <c:strCache>
                <c:ptCount val="1"/>
                <c:pt idx="0">
                  <c:v>Finance, real estate and business services</c:v>
                </c:pt>
              </c:strCache>
            </c:strRef>
          </c:tx>
          <c:spPr>
            <a:solidFill>
              <a:schemeClr val="tx2">
                <a:lumMod val="60000"/>
                <a:lumOff val="40000"/>
              </a:schemeClr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'Prov Contributions'!$L$21</c:f>
              <c:numCache>
                <c:formatCode>0.00</c:formatCode>
                <c:ptCount val="1"/>
                <c:pt idx="0">
                  <c:v>12.443694635237868</c:v>
                </c:pt>
              </c:numCache>
            </c:numRef>
          </c:val>
          <c:shape val="cylinder"/>
        </c:ser>
        <c:ser>
          <c:idx val="3"/>
          <c:order val="3"/>
          <c:tx>
            <c:strRef>
              <c:f>'Prov Contributions'!$M$2</c:f>
              <c:strCache>
                <c:ptCount val="1"/>
                <c:pt idx="0">
                  <c:v>Personal services</c:v>
                </c:pt>
              </c:strCache>
            </c:strRef>
          </c:tx>
          <c:spPr>
            <a:solidFill>
              <a:srgbClr val="FFC00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'Prov Contributions'!$M$21</c:f>
              <c:numCache>
                <c:formatCode>0.00</c:formatCode>
                <c:ptCount val="1"/>
                <c:pt idx="0">
                  <c:v>7.9971841197571614</c:v>
                </c:pt>
              </c:numCache>
            </c:numRef>
          </c:val>
          <c:shape val="cylinder"/>
        </c:ser>
        <c:ser>
          <c:idx val="4"/>
          <c:order val="4"/>
          <c:tx>
            <c:strRef>
              <c:f>'Prov Contributions'!$N$2</c:f>
              <c:strCache>
                <c:ptCount val="1"/>
                <c:pt idx="0">
                  <c:v>General government services</c:v>
                </c:pt>
              </c:strCache>
            </c:strRef>
          </c:tx>
          <c:spPr>
            <a:solidFill>
              <a:srgbClr val="7030A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'Prov Contributions'!$N$21</c:f>
              <c:numCache>
                <c:formatCode>0.00</c:formatCode>
                <c:ptCount val="1"/>
                <c:pt idx="0">
                  <c:v>23.120387908764439</c:v>
                </c:pt>
              </c:numCache>
            </c:numRef>
          </c:val>
          <c:shape val="cylinder"/>
        </c:ser>
        <c:shape val="box"/>
        <c:axId val="221739264"/>
        <c:axId val="221749248"/>
        <c:axId val="0"/>
      </c:bar3DChart>
      <c:catAx>
        <c:axId val="221739264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21749248"/>
        <c:crosses val="autoZero"/>
        <c:auto val="1"/>
        <c:lblAlgn val="ctr"/>
        <c:lblOffset val="100"/>
        <c:tickLblSkip val="1"/>
        <c:tickMarkSkip val="1"/>
      </c:catAx>
      <c:valAx>
        <c:axId val="221749248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21739264"/>
        <c:crosses val="autoZero"/>
        <c:crossBetween val="between"/>
      </c:valAx>
      <c:spPr>
        <a:gradFill>
          <a:gsLst>
            <a:gs pos="0">
              <a:srgbClr val="DDEBCF"/>
            </a:gs>
            <a:gs pos="50000">
              <a:srgbClr val="9CB86E"/>
            </a:gs>
            <a:gs pos="100000">
              <a:srgbClr val="156B13"/>
            </a:gs>
          </a:gsLst>
          <a:lin ang="5400000" scaled="0"/>
        </a:gradFill>
        <a:ln w="25400">
          <a:noFill/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3.2362498687664082E-2"/>
          <c:y val="1.6501582162042845E-2"/>
          <c:w val="0.96925715485564257"/>
          <c:h val="0.16171642096140043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11" r="0.75000000000000711" t="1" header="0.5" footer="0.5"/>
    <c:pageSetup/>
  </c:printSettings>
</c:chartSpace>
</file>

<file path=xl/charts/chart2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7.9674923264296413E-2"/>
          <c:y val="8.6666948785643336E-2"/>
          <c:w val="0.91382258927620619"/>
          <c:h val="0.79666925999108074"/>
        </c:manualLayout>
      </c:layout>
      <c:lineChart>
        <c:grouping val="standard"/>
        <c:ser>
          <c:idx val="0"/>
          <c:order val="0"/>
          <c:tx>
            <c:strRef>
              <c:f>'Growth Rates Annual'!$B$2</c:f>
              <c:strCache>
                <c:ptCount val="1"/>
                <c:pt idx="0">
                  <c:v>Primary Industries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numRef>
              <c:f>'National Contributions'!$A$3:$A$21</c:f>
              <c:numCache>
                <c:formatCode>General</c:formatCode>
                <c:ptCount val="19"/>
                <c:pt idx="0">
                  <c:v>1995</c:v>
                </c:pt>
                <c:pt idx="1">
                  <c:v>1996</c:v>
                </c:pt>
                <c:pt idx="2">
                  <c:v>1997</c:v>
                </c:pt>
                <c:pt idx="3">
                  <c:v>1998</c:v>
                </c:pt>
                <c:pt idx="4">
                  <c:v>1999</c:v>
                </c:pt>
                <c:pt idx="5">
                  <c:v>2000</c:v>
                </c:pt>
                <c:pt idx="6">
                  <c:v>2001</c:v>
                </c:pt>
                <c:pt idx="7">
                  <c:v>2002</c:v>
                </c:pt>
                <c:pt idx="8">
                  <c:v>2003</c:v>
                </c:pt>
                <c:pt idx="9">
                  <c:v>2004</c:v>
                </c:pt>
                <c:pt idx="10">
                  <c:v>2005</c:v>
                </c:pt>
                <c:pt idx="11">
                  <c:v>2006</c:v>
                </c:pt>
                <c:pt idx="12">
                  <c:v>2007</c:v>
                </c:pt>
                <c:pt idx="13">
                  <c:v>2008</c:v>
                </c:pt>
                <c:pt idx="14">
                  <c:v>2009</c:v>
                </c:pt>
                <c:pt idx="15">
                  <c:v>2010</c:v>
                </c:pt>
                <c:pt idx="16">
                  <c:v>2011</c:v>
                </c:pt>
                <c:pt idx="17">
                  <c:v>2012</c:v>
                </c:pt>
                <c:pt idx="18">
                  <c:v>2013</c:v>
                </c:pt>
              </c:numCache>
            </c:numRef>
          </c:cat>
          <c:val>
            <c:numRef>
              <c:f>'National Contributions'!$B$3:$B$21</c:f>
              <c:numCache>
                <c:formatCode>0.00</c:formatCode>
                <c:ptCount val="19"/>
                <c:pt idx="0">
                  <c:v>11.288708748322742</c:v>
                </c:pt>
                <c:pt idx="1">
                  <c:v>12.085819941834156</c:v>
                </c:pt>
                <c:pt idx="2">
                  <c:v>11.834930824744733</c:v>
                </c:pt>
                <c:pt idx="3">
                  <c:v>12.503454565287115</c:v>
                </c:pt>
                <c:pt idx="4">
                  <c:v>10.454572645921276</c:v>
                </c:pt>
                <c:pt idx="5">
                  <c:v>10.265065710481892</c:v>
                </c:pt>
                <c:pt idx="6">
                  <c:v>10.117276594803712</c:v>
                </c:pt>
                <c:pt idx="7">
                  <c:v>11.012030581534257</c:v>
                </c:pt>
                <c:pt idx="8">
                  <c:v>10.905701241942742</c:v>
                </c:pt>
                <c:pt idx="9">
                  <c:v>10.295768277822104</c:v>
                </c:pt>
                <c:pt idx="10">
                  <c:v>8.8750686305256536</c:v>
                </c:pt>
                <c:pt idx="11">
                  <c:v>8.7085184058551768</c:v>
                </c:pt>
                <c:pt idx="12">
                  <c:v>8.7197026986144959</c:v>
                </c:pt>
                <c:pt idx="13">
                  <c:v>8.3664469532956733</c:v>
                </c:pt>
                <c:pt idx="14">
                  <c:v>8.312537970525911</c:v>
                </c:pt>
                <c:pt idx="15">
                  <c:v>8.2215799636780975</c:v>
                </c:pt>
                <c:pt idx="16">
                  <c:v>8.2212856707611515</c:v>
                </c:pt>
                <c:pt idx="17">
                  <c:v>8.3248019129034212</c:v>
                </c:pt>
                <c:pt idx="18">
                  <c:v>8.2209913778442054</c:v>
                </c:pt>
              </c:numCache>
            </c:numRef>
          </c:val>
        </c:ser>
        <c:ser>
          <c:idx val="1"/>
          <c:order val="1"/>
          <c:tx>
            <c:strRef>
              <c:f>'Growth Rates Annual'!$E$2</c:f>
              <c:strCache>
                <c:ptCount val="1"/>
                <c:pt idx="0">
                  <c:v>Secondary Industries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'National Contributions'!$A$3:$A$21</c:f>
              <c:numCache>
                <c:formatCode>General</c:formatCode>
                <c:ptCount val="19"/>
                <c:pt idx="0">
                  <c:v>1995</c:v>
                </c:pt>
                <c:pt idx="1">
                  <c:v>1996</c:v>
                </c:pt>
                <c:pt idx="2">
                  <c:v>1997</c:v>
                </c:pt>
                <c:pt idx="3">
                  <c:v>1998</c:v>
                </c:pt>
                <c:pt idx="4">
                  <c:v>1999</c:v>
                </c:pt>
                <c:pt idx="5">
                  <c:v>2000</c:v>
                </c:pt>
                <c:pt idx="6">
                  <c:v>2001</c:v>
                </c:pt>
                <c:pt idx="7">
                  <c:v>2002</c:v>
                </c:pt>
                <c:pt idx="8">
                  <c:v>2003</c:v>
                </c:pt>
                <c:pt idx="9">
                  <c:v>2004</c:v>
                </c:pt>
                <c:pt idx="10">
                  <c:v>2005</c:v>
                </c:pt>
                <c:pt idx="11">
                  <c:v>2006</c:v>
                </c:pt>
                <c:pt idx="12">
                  <c:v>2007</c:v>
                </c:pt>
                <c:pt idx="13">
                  <c:v>2008</c:v>
                </c:pt>
                <c:pt idx="14">
                  <c:v>2009</c:v>
                </c:pt>
                <c:pt idx="15">
                  <c:v>2010</c:v>
                </c:pt>
                <c:pt idx="16">
                  <c:v>2011</c:v>
                </c:pt>
                <c:pt idx="17">
                  <c:v>2012</c:v>
                </c:pt>
                <c:pt idx="18">
                  <c:v>2013</c:v>
                </c:pt>
              </c:numCache>
            </c:numRef>
          </c:cat>
          <c:val>
            <c:numRef>
              <c:f>'National Contributions'!$E$3:$E$21</c:f>
              <c:numCache>
                <c:formatCode>0.00</c:formatCode>
                <c:ptCount val="19"/>
                <c:pt idx="0">
                  <c:v>20.245042208285025</c:v>
                </c:pt>
                <c:pt idx="1">
                  <c:v>20.180000589563853</c:v>
                </c:pt>
                <c:pt idx="2">
                  <c:v>20.209721370485905</c:v>
                </c:pt>
                <c:pt idx="3">
                  <c:v>20.101392416965762</c:v>
                </c:pt>
                <c:pt idx="4">
                  <c:v>20.175682802322768</c:v>
                </c:pt>
                <c:pt idx="5">
                  <c:v>20.30330412250294</c:v>
                </c:pt>
                <c:pt idx="6">
                  <c:v>20.87205813778472</c:v>
                </c:pt>
                <c:pt idx="7">
                  <c:v>20.35835219814598</c:v>
                </c:pt>
                <c:pt idx="8">
                  <c:v>20.14911372394808</c:v>
                </c:pt>
                <c:pt idx="9">
                  <c:v>20.112195452459574</c:v>
                </c:pt>
                <c:pt idx="10">
                  <c:v>20.101444041006385</c:v>
                </c:pt>
                <c:pt idx="11">
                  <c:v>19.9752094084254</c:v>
                </c:pt>
                <c:pt idx="12">
                  <c:v>19.843213868266616</c:v>
                </c:pt>
                <c:pt idx="13">
                  <c:v>19.793706550582222</c:v>
                </c:pt>
                <c:pt idx="14">
                  <c:v>19.736482353626503</c:v>
                </c:pt>
                <c:pt idx="15">
                  <c:v>19.864279824909822</c:v>
                </c:pt>
                <c:pt idx="16">
                  <c:v>19.942676755301896</c:v>
                </c:pt>
                <c:pt idx="17">
                  <c:v>20.023867763023492</c:v>
                </c:pt>
                <c:pt idx="18">
                  <c:v>20.02107368569397</c:v>
                </c:pt>
              </c:numCache>
            </c:numRef>
          </c:val>
        </c:ser>
        <c:ser>
          <c:idx val="2"/>
          <c:order val="2"/>
          <c:tx>
            <c:strRef>
              <c:f>'Growth Rates Annual'!$I$2</c:f>
              <c:strCache>
                <c:ptCount val="1"/>
                <c:pt idx="0">
                  <c:v>Tertiary industries</c:v>
                </c:pt>
              </c:strCache>
            </c:strRef>
          </c:tx>
          <c:spPr>
            <a:ln w="254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numRef>
              <c:f>'National Contributions'!$A$3:$A$21</c:f>
              <c:numCache>
                <c:formatCode>General</c:formatCode>
                <c:ptCount val="19"/>
                <c:pt idx="0">
                  <c:v>1995</c:v>
                </c:pt>
                <c:pt idx="1">
                  <c:v>1996</c:v>
                </c:pt>
                <c:pt idx="2">
                  <c:v>1997</c:v>
                </c:pt>
                <c:pt idx="3">
                  <c:v>1998</c:v>
                </c:pt>
                <c:pt idx="4">
                  <c:v>1999</c:v>
                </c:pt>
                <c:pt idx="5">
                  <c:v>2000</c:v>
                </c:pt>
                <c:pt idx="6">
                  <c:v>2001</c:v>
                </c:pt>
                <c:pt idx="7">
                  <c:v>2002</c:v>
                </c:pt>
                <c:pt idx="8">
                  <c:v>2003</c:v>
                </c:pt>
                <c:pt idx="9">
                  <c:v>2004</c:v>
                </c:pt>
                <c:pt idx="10">
                  <c:v>2005</c:v>
                </c:pt>
                <c:pt idx="11">
                  <c:v>2006</c:v>
                </c:pt>
                <c:pt idx="12">
                  <c:v>2007</c:v>
                </c:pt>
                <c:pt idx="13">
                  <c:v>2008</c:v>
                </c:pt>
                <c:pt idx="14">
                  <c:v>2009</c:v>
                </c:pt>
                <c:pt idx="15">
                  <c:v>2010</c:v>
                </c:pt>
                <c:pt idx="16">
                  <c:v>2011</c:v>
                </c:pt>
                <c:pt idx="17">
                  <c:v>2012</c:v>
                </c:pt>
                <c:pt idx="18">
                  <c:v>2013</c:v>
                </c:pt>
              </c:numCache>
            </c:numRef>
          </c:cat>
          <c:val>
            <c:numRef>
              <c:f>'National Contributions'!$I$3:$I$21</c:f>
              <c:numCache>
                <c:formatCode>0.00</c:formatCode>
                <c:ptCount val="19"/>
                <c:pt idx="0">
                  <c:v>15.73051835655545</c:v>
                </c:pt>
                <c:pt idx="1">
                  <c:v>15.699938425827979</c:v>
                </c:pt>
                <c:pt idx="2">
                  <c:v>15.421737315775752</c:v>
                </c:pt>
                <c:pt idx="3">
                  <c:v>15.528246755502796</c:v>
                </c:pt>
                <c:pt idx="4">
                  <c:v>15.338577486979208</c:v>
                </c:pt>
                <c:pt idx="5">
                  <c:v>15.300214581815238</c:v>
                </c:pt>
                <c:pt idx="6">
                  <c:v>15.459390922210792</c:v>
                </c:pt>
                <c:pt idx="7">
                  <c:v>15.35952585812602</c:v>
                </c:pt>
                <c:pt idx="8">
                  <c:v>15.375925080643455</c:v>
                </c:pt>
                <c:pt idx="9">
                  <c:v>15.32848023966365</c:v>
                </c:pt>
                <c:pt idx="10">
                  <c:v>15.442913310650763</c:v>
                </c:pt>
                <c:pt idx="11">
                  <c:v>15.371411393890448</c:v>
                </c:pt>
                <c:pt idx="12">
                  <c:v>15.339759617429522</c:v>
                </c:pt>
                <c:pt idx="13">
                  <c:v>15.324111841151723</c:v>
                </c:pt>
                <c:pt idx="14">
                  <c:v>15.362174075287804</c:v>
                </c:pt>
                <c:pt idx="15">
                  <c:v>15.390298263477126</c:v>
                </c:pt>
                <c:pt idx="16">
                  <c:v>15.447262420387428</c:v>
                </c:pt>
                <c:pt idx="17">
                  <c:v>15.48292066763371</c:v>
                </c:pt>
                <c:pt idx="18">
                  <c:v>15.504226577297731</c:v>
                </c:pt>
              </c:numCache>
            </c:numRef>
          </c:val>
        </c:ser>
        <c:marker val="1"/>
        <c:axId val="221852800"/>
        <c:axId val="221854336"/>
      </c:lineChart>
      <c:catAx>
        <c:axId val="221852800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21854336"/>
        <c:crosses val="autoZero"/>
        <c:auto val="1"/>
        <c:lblAlgn val="ctr"/>
        <c:lblOffset val="100"/>
        <c:tickLblSkip val="1"/>
        <c:tickMarkSkip val="1"/>
      </c:catAx>
      <c:valAx>
        <c:axId val="221854336"/>
        <c:scaling>
          <c:orientation val="minMax"/>
          <c:min val="7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21852800"/>
        <c:crosses val="autoZero"/>
        <c:crossBetween val="between"/>
      </c:valAx>
      <c:spPr>
        <a:solidFill>
          <a:sysClr val="window" lastClr="FFFFFF">
            <a:lumMod val="75000"/>
          </a:sysClr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0894326014126322"/>
          <c:y val="1.6666666666666701E-2"/>
          <c:w val="0.75284672342786463"/>
          <c:h val="0.10666701662292215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chemeClr val="accent6">
        <a:lumMod val="40000"/>
        <a:lumOff val="60000"/>
      </a:schemeClr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11" r="0.75000000000000711" t="1" header="0.5" footer="0.5"/>
    <c:pageSetup/>
  </c:printSettings>
</c:chartSpace>
</file>

<file path=xl/charts/chart2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hPercent val="48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7.1544829053653863E-2"/>
          <c:y val="1.3333376736252405E-2"/>
          <c:w val="0.90731851390770057"/>
          <c:h val="0.87000283204048334"/>
        </c:manualLayout>
      </c:layout>
      <c:bar3DChart>
        <c:barDir val="col"/>
        <c:grouping val="clustered"/>
        <c:ser>
          <c:idx val="0"/>
          <c:order val="0"/>
          <c:tx>
            <c:strRef>
              <c:f>'Growth Rates Annual'!$B$2</c:f>
              <c:strCache>
                <c:ptCount val="1"/>
                <c:pt idx="0">
                  <c:v>Primary Industries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'Prov Contributions'!$A$21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'National Contributions'!$B$22</c:f>
              <c:numCache>
                <c:formatCode>0.00</c:formatCode>
                <c:ptCount val="1"/>
                <c:pt idx="0">
                  <c:v>9.828119090352553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Annual'!$E$2</c:f>
              <c:strCache>
                <c:ptCount val="1"/>
                <c:pt idx="0">
                  <c:v>Secondary Industries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'Prov Contributions'!$A$21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'National Contributions'!$E$22</c:f>
              <c:numCache>
                <c:formatCode>0.00</c:formatCode>
                <c:ptCount val="1"/>
                <c:pt idx="0">
                  <c:v>20.105727224910574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'Growth Rates Annual'!$I$2</c:f>
              <c:strCache>
                <c:ptCount val="1"/>
                <c:pt idx="0">
                  <c:v>Tertiary industries</c:v>
                </c:pt>
              </c:strCache>
            </c:strRef>
          </c:tx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'Prov Contributions'!$A$21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'National Contributions'!$I$22</c:f>
              <c:numCache>
                <c:formatCode>0.00</c:formatCode>
                <c:ptCount val="1"/>
                <c:pt idx="0">
                  <c:v>15.431980694226661</c:v>
                </c:pt>
              </c:numCache>
            </c:numRef>
          </c:val>
          <c:shape val="cylinder"/>
        </c:ser>
        <c:shape val="box"/>
        <c:axId val="221892608"/>
        <c:axId val="221894144"/>
        <c:axId val="0"/>
      </c:bar3DChart>
      <c:catAx>
        <c:axId val="221892608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21894144"/>
        <c:crosses val="autoZero"/>
        <c:auto val="1"/>
        <c:lblAlgn val="ctr"/>
        <c:lblOffset val="100"/>
        <c:tickLblSkip val="1"/>
        <c:tickMarkSkip val="1"/>
      </c:catAx>
      <c:valAx>
        <c:axId val="221894144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21892608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13333350404370167"/>
          <c:y val="1.6666666666666701E-2"/>
          <c:w val="0.83739973966669334"/>
          <c:h val="0.10000034995625628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gradFill>
      <a:gsLst>
        <a:gs pos="0">
          <a:srgbClr val="E6DCAC"/>
        </a:gs>
        <a:gs pos="12000">
          <a:srgbClr val="E6D78A"/>
        </a:gs>
        <a:gs pos="30000">
          <a:srgbClr val="C7AC4C"/>
        </a:gs>
        <a:gs pos="45000">
          <a:srgbClr val="E6D78A"/>
        </a:gs>
        <a:gs pos="77000">
          <a:srgbClr val="C7AC4C"/>
        </a:gs>
        <a:gs pos="100000">
          <a:srgbClr val="E6DCAC"/>
        </a:gs>
      </a:gsLst>
      <a:lin ang="5400000" scaled="0"/>
    </a:gra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11" r="0.75000000000000711" t="1" header="0.5" footer="0.5"/>
    <c:pageSetup/>
  </c:printSettings>
</c:chartSpace>
</file>

<file path=xl/charts/chart3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7.9545517598351892E-2"/>
          <c:y val="8.6378877665070963E-2"/>
          <c:w val="0.91396176342596147"/>
          <c:h val="0.79734348613911665"/>
        </c:manualLayout>
      </c:layout>
      <c:lineChart>
        <c:grouping val="standard"/>
        <c:ser>
          <c:idx val="0"/>
          <c:order val="0"/>
          <c:tx>
            <c:strRef>
              <c:f>'Growth Rates Annual'!$C$2</c:f>
              <c:strCache>
                <c:ptCount val="1"/>
                <c:pt idx="0">
                  <c:v>Agriculture, forestry and fishing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Contributions'!$A$3:$A$20</c:f>
              <c:numCache>
                <c:formatCode>General</c:formatCod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numCache>
            </c:numRef>
          </c:cat>
          <c:val>
            <c:numRef>
              <c:f>'National Contributions'!$C$3:$C$21</c:f>
              <c:numCache>
                <c:formatCode>0.00</c:formatCode>
                <c:ptCount val="19"/>
                <c:pt idx="0">
                  <c:v>31.219885239761684</c:v>
                </c:pt>
                <c:pt idx="1">
                  <c:v>29.28963769979805</c:v>
                </c:pt>
                <c:pt idx="2">
                  <c:v>28.92453081455869</c:v>
                </c:pt>
                <c:pt idx="3">
                  <c:v>30.820293094463185</c:v>
                </c:pt>
                <c:pt idx="4">
                  <c:v>28.257792407700549</c:v>
                </c:pt>
                <c:pt idx="5">
                  <c:v>28.002506571344831</c:v>
                </c:pt>
                <c:pt idx="6">
                  <c:v>28.855298944900348</c:v>
                </c:pt>
                <c:pt idx="7">
                  <c:v>28.355031923435565</c:v>
                </c:pt>
                <c:pt idx="8">
                  <c:v>29.6223686770327</c:v>
                </c:pt>
                <c:pt idx="9">
                  <c:v>29.458492509253986</c:v>
                </c:pt>
                <c:pt idx="10">
                  <c:v>26.981005008372478</c:v>
                </c:pt>
                <c:pt idx="11">
                  <c:v>28.691210289195347</c:v>
                </c:pt>
                <c:pt idx="12">
                  <c:v>29.088603995393907</c:v>
                </c:pt>
                <c:pt idx="13">
                  <c:v>28.699887895102982</c:v>
                </c:pt>
                <c:pt idx="14">
                  <c:v>28.337491082181067</c:v>
                </c:pt>
                <c:pt idx="15">
                  <c:v>28.898022748528874</c:v>
                </c:pt>
                <c:pt idx="16">
                  <c:v>29.45855441487668</c:v>
                </c:pt>
                <c:pt idx="17">
                  <c:v>30.019086081224486</c:v>
                </c:pt>
                <c:pt idx="18">
                  <c:v>30.579617747572293</c:v>
                </c:pt>
              </c:numCache>
            </c:numRef>
          </c:val>
        </c:ser>
        <c:ser>
          <c:idx val="1"/>
          <c:order val="1"/>
          <c:tx>
            <c:strRef>
              <c:f>'Growth Rates Annual'!$D$2</c:f>
              <c:strCache>
                <c:ptCount val="1"/>
                <c:pt idx="0">
                  <c:v>Mining and quarrying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Contributions'!$A$3:$A$20</c:f>
              <c:numCache>
                <c:formatCode>General</c:formatCod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numCache>
            </c:numRef>
          </c:cat>
          <c:val>
            <c:numRef>
              <c:f>'National Contributions'!$D$3:$D$21</c:f>
              <c:numCache>
                <c:formatCode>0.00</c:formatCode>
                <c:ptCount val="19"/>
                <c:pt idx="0">
                  <c:v>4.368765339010511</c:v>
                </c:pt>
                <c:pt idx="1">
                  <c:v>6.1343775999025345</c:v>
                </c:pt>
                <c:pt idx="2">
                  <c:v>6.0984701370025842</c:v>
                </c:pt>
                <c:pt idx="3">
                  <c:v>6.0220877142669469</c:v>
                </c:pt>
                <c:pt idx="4">
                  <c:v>4.4252885359751204</c:v>
                </c:pt>
                <c:pt idx="5">
                  <c:v>4.3590716181944229</c:v>
                </c:pt>
                <c:pt idx="6">
                  <c:v>4.1404213103185707</c:v>
                </c:pt>
                <c:pt idx="7">
                  <c:v>3.6622552322715274</c:v>
                </c:pt>
                <c:pt idx="8">
                  <c:v>3.7499384385689067</c:v>
                </c:pt>
                <c:pt idx="9">
                  <c:v>3.7681572693470096</c:v>
                </c:pt>
                <c:pt idx="10">
                  <c:v>3.4964844527192112</c:v>
                </c:pt>
                <c:pt idx="11">
                  <c:v>3.3997566632450966</c:v>
                </c:pt>
                <c:pt idx="12">
                  <c:v>3.485435261469251</c:v>
                </c:pt>
                <c:pt idx="13">
                  <c:v>3.4522894212594823</c:v>
                </c:pt>
                <c:pt idx="14">
                  <c:v>3.4154551484738156</c:v>
                </c:pt>
                <c:pt idx="15">
                  <c:v>3.5364268840313913</c:v>
                </c:pt>
                <c:pt idx="16">
                  <c:v>3.6573986195889669</c:v>
                </c:pt>
                <c:pt idx="17">
                  <c:v>3.7783703551465426</c:v>
                </c:pt>
                <c:pt idx="18">
                  <c:v>3.8993420907041183</c:v>
                </c:pt>
              </c:numCache>
            </c:numRef>
          </c:val>
        </c:ser>
        <c:marker val="1"/>
        <c:axId val="221922432"/>
        <c:axId val="221923968"/>
      </c:lineChart>
      <c:catAx>
        <c:axId val="221922432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21923968"/>
        <c:crosses val="autoZero"/>
        <c:auto val="1"/>
        <c:lblAlgn val="ctr"/>
        <c:lblOffset val="100"/>
        <c:tickLblSkip val="1"/>
        <c:tickMarkSkip val="1"/>
      </c:catAx>
      <c:valAx>
        <c:axId val="221923968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21922432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1038978082285145"/>
          <c:y val="1.6611295681063183E-2"/>
          <c:w val="0.75162388792310808"/>
          <c:h val="0.10631229235880399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gradFill>
      <a:gsLst>
        <a:gs pos="0">
          <a:srgbClr val="FFEFD1"/>
        </a:gs>
        <a:gs pos="64999">
          <a:srgbClr val="F0EBD5"/>
        </a:gs>
        <a:gs pos="100000">
          <a:srgbClr val="D1C39F"/>
        </a:gs>
      </a:gsLst>
      <a:lin ang="5400000" scaled="0"/>
    </a:gra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11" r="0.75000000000000711" t="1" header="0.5" footer="0.5"/>
    <c:pageSetup/>
  </c:printSettings>
</c:chartSpace>
</file>

<file path=xl/charts/chart3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7.9416531604539722E-2"/>
          <c:y val="8.6092715231787992E-2"/>
          <c:w val="0.91410048622366291"/>
          <c:h val="0.79801324503311255"/>
        </c:manualLayout>
      </c:layout>
      <c:lineChart>
        <c:grouping val="standard"/>
        <c:ser>
          <c:idx val="0"/>
          <c:order val="0"/>
          <c:tx>
            <c:strRef>
              <c:f>'Growth Rates Annual'!$F$2</c:f>
              <c:strCache>
                <c:ptCount val="1"/>
                <c:pt idx="0">
                  <c:v>Manufacturing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Contributions'!$A$3:$A$20</c:f>
              <c:numCache>
                <c:formatCode>General</c:formatCod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numCache>
            </c:numRef>
          </c:cat>
          <c:val>
            <c:numRef>
              <c:f>'National Contributions'!$F$3:$F$21</c:f>
              <c:numCache>
                <c:formatCode>0.00</c:formatCode>
                <c:ptCount val="19"/>
                <c:pt idx="0">
                  <c:v>20.924039137211555</c:v>
                </c:pt>
                <c:pt idx="1">
                  <c:v>20.995846665370575</c:v>
                </c:pt>
                <c:pt idx="2">
                  <c:v>20.985825312423927</c:v>
                </c:pt>
                <c:pt idx="3">
                  <c:v>20.933221406863463</c:v>
                </c:pt>
                <c:pt idx="4">
                  <c:v>21.141974358104061</c:v>
                </c:pt>
                <c:pt idx="5">
                  <c:v>21.237797622631735</c:v>
                </c:pt>
                <c:pt idx="6">
                  <c:v>21.191725942724304</c:v>
                </c:pt>
                <c:pt idx="7">
                  <c:v>21.157836666166858</c:v>
                </c:pt>
                <c:pt idx="8">
                  <c:v>21.28418387808674</c:v>
                </c:pt>
                <c:pt idx="9">
                  <c:v>21.24472540096156</c:v>
                </c:pt>
                <c:pt idx="10">
                  <c:v>21.237648667473373</c:v>
                </c:pt>
                <c:pt idx="11">
                  <c:v>21.157434320181739</c:v>
                </c:pt>
                <c:pt idx="12">
                  <c:v>21.168502088615178</c:v>
                </c:pt>
                <c:pt idx="13">
                  <c:v>21.153336565540972</c:v>
                </c:pt>
                <c:pt idx="14">
                  <c:v>21.193880777712803</c:v>
                </c:pt>
                <c:pt idx="15">
                  <c:v>21.2994901257279</c:v>
                </c:pt>
                <c:pt idx="16">
                  <c:v>21.405099473742997</c:v>
                </c:pt>
                <c:pt idx="17">
                  <c:v>21.510708821758094</c:v>
                </c:pt>
                <c:pt idx="18">
                  <c:v>21.616318169773191</c:v>
                </c:pt>
              </c:numCache>
            </c:numRef>
          </c:val>
        </c:ser>
        <c:ser>
          <c:idx val="1"/>
          <c:order val="1"/>
          <c:tx>
            <c:strRef>
              <c:f>'Growth Rates Annual'!$G$2</c:f>
              <c:strCache>
                <c:ptCount val="1"/>
                <c:pt idx="0">
                  <c:v>Electricity, gas and water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Contributions'!$A$3:$A$20</c:f>
              <c:numCache>
                <c:formatCode>General</c:formatCod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numCache>
            </c:numRef>
          </c:cat>
          <c:val>
            <c:numRef>
              <c:f>'National Contributions'!$G$3:$G$21</c:f>
              <c:numCache>
                <c:formatCode>0.00</c:formatCode>
                <c:ptCount val="19"/>
                <c:pt idx="0">
                  <c:v>17.394424395032733</c:v>
                </c:pt>
                <c:pt idx="1">
                  <c:v>17.437448848651616</c:v>
                </c:pt>
                <c:pt idx="2">
                  <c:v>17.360777291784693</c:v>
                </c:pt>
                <c:pt idx="3">
                  <c:v>17.395691743275385</c:v>
                </c:pt>
                <c:pt idx="4">
                  <c:v>17.493376540370143</c:v>
                </c:pt>
                <c:pt idx="5">
                  <c:v>17.96297050774983</c:v>
                </c:pt>
                <c:pt idx="6">
                  <c:v>18.624138114185424</c:v>
                </c:pt>
                <c:pt idx="7">
                  <c:v>19.740467884872988</c:v>
                </c:pt>
                <c:pt idx="8">
                  <c:v>16.967710933151565</c:v>
                </c:pt>
                <c:pt idx="9">
                  <c:v>17.052465721431251</c:v>
                </c:pt>
                <c:pt idx="10">
                  <c:v>17.241025320976643</c:v>
                </c:pt>
                <c:pt idx="11">
                  <c:v>17.221399657186506</c:v>
                </c:pt>
                <c:pt idx="12">
                  <c:v>17.213096978064851</c:v>
                </c:pt>
                <c:pt idx="13">
                  <c:v>17.051086524917196</c:v>
                </c:pt>
                <c:pt idx="14">
                  <c:v>16.618432287844801</c:v>
                </c:pt>
                <c:pt idx="15">
                  <c:v>16.501166684585058</c:v>
                </c:pt>
                <c:pt idx="16">
                  <c:v>16.383901081325316</c:v>
                </c:pt>
                <c:pt idx="17">
                  <c:v>16.266635478065574</c:v>
                </c:pt>
                <c:pt idx="18">
                  <c:v>16.149369874805831</c:v>
                </c:pt>
              </c:numCache>
            </c:numRef>
          </c:val>
        </c:ser>
        <c:ser>
          <c:idx val="2"/>
          <c:order val="2"/>
          <c:tx>
            <c:strRef>
              <c:f>'Prov Contributions'!$H$2</c:f>
              <c:strCache>
                <c:ptCount val="1"/>
                <c:pt idx="0">
                  <c:v>Construction</c:v>
                </c:pt>
              </c:strCache>
            </c:strRef>
          </c:tx>
          <c:spPr>
            <a:ln w="25400">
              <a:solidFill>
                <a:srgbClr val="FFC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Contributions'!$A$3:$A$20</c:f>
              <c:numCache>
                <c:formatCode>General</c:formatCod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numCache>
            </c:numRef>
          </c:cat>
          <c:val>
            <c:numRef>
              <c:f>'National Contributions'!$H$3:$H$21</c:f>
              <c:numCache>
                <c:formatCode>0.00</c:formatCode>
                <c:ptCount val="19"/>
                <c:pt idx="0">
                  <c:v>18.021026255675061</c:v>
                </c:pt>
                <c:pt idx="1">
                  <c:v>17.359219109142639</c:v>
                </c:pt>
                <c:pt idx="2">
                  <c:v>17.741225030152609</c:v>
                </c:pt>
                <c:pt idx="3">
                  <c:v>16.730717828698115</c:v>
                </c:pt>
                <c:pt idx="4">
                  <c:v>15.994736511913807</c:v>
                </c:pt>
                <c:pt idx="5">
                  <c:v>15.736125154649914</c:v>
                </c:pt>
                <c:pt idx="6">
                  <c:v>20.11282426500772</c:v>
                </c:pt>
                <c:pt idx="7">
                  <c:v>15.015438752176033</c:v>
                </c:pt>
                <c:pt idx="8">
                  <c:v>14.605835703544892</c:v>
                </c:pt>
                <c:pt idx="9">
                  <c:v>14.642918571793631</c:v>
                </c:pt>
                <c:pt idx="10">
                  <c:v>14.856964538276088</c:v>
                </c:pt>
                <c:pt idx="11">
                  <c:v>14.475115133338415</c:v>
                </c:pt>
                <c:pt idx="12">
                  <c:v>14.402203941806956</c:v>
                </c:pt>
                <c:pt idx="13">
                  <c:v>14.406379193090052</c:v>
                </c:pt>
                <c:pt idx="14">
                  <c:v>14.489632945304971</c:v>
                </c:pt>
                <c:pt idx="15">
                  <c:v>14.61899188497596</c:v>
                </c:pt>
                <c:pt idx="16">
                  <c:v>14.74835082464695</c:v>
                </c:pt>
                <c:pt idx="17">
                  <c:v>14.87770976431794</c:v>
                </c:pt>
                <c:pt idx="18">
                  <c:v>15.00706870398893</c:v>
                </c:pt>
              </c:numCache>
            </c:numRef>
          </c:val>
        </c:ser>
        <c:marker val="1"/>
        <c:axId val="221961600"/>
        <c:axId val="221971584"/>
      </c:lineChart>
      <c:catAx>
        <c:axId val="221961600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21971584"/>
        <c:crosses val="autoZero"/>
        <c:auto val="1"/>
        <c:lblAlgn val="ctr"/>
        <c:lblOffset val="100"/>
        <c:tickLblSkip val="1"/>
        <c:tickMarkSkip val="1"/>
      </c:catAx>
      <c:valAx>
        <c:axId val="221971584"/>
        <c:scaling>
          <c:orientation val="minMax"/>
          <c:min val="10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21961600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1021069692058352"/>
          <c:y val="1.6556291390728482E-2"/>
          <c:w val="0.75040518638573783"/>
          <c:h val="0.10596026490066229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gradFill>
      <a:gsLst>
        <a:gs pos="0">
          <a:srgbClr val="FFEFD1"/>
        </a:gs>
        <a:gs pos="64999">
          <a:srgbClr val="F0EBD5"/>
        </a:gs>
        <a:gs pos="100000">
          <a:srgbClr val="D1C39F"/>
        </a:gs>
      </a:gsLst>
      <a:lin ang="5400000" scaled="0"/>
    </a:gra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11" r="0.75000000000000711" t="1" header="0.5" footer="0.5"/>
    <c:pageSetup/>
  </c:printSettings>
</c:chartSpace>
</file>

<file path=xl/charts/chart3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7.9416531604539722E-2"/>
          <c:y val="8.6092715231787992E-2"/>
          <c:w val="0.91410048622366291"/>
          <c:h val="0.79801324503311255"/>
        </c:manualLayout>
      </c:layout>
      <c:lineChart>
        <c:grouping val="standard"/>
        <c:ser>
          <c:idx val="0"/>
          <c:order val="0"/>
          <c:tx>
            <c:strRef>
              <c:f>'Growth Rates Annual'!$J$2</c:f>
              <c:strCache>
                <c:ptCount val="1"/>
                <c:pt idx="0">
                  <c:v>Wholesale &amp; retail trade; hotels &amp; restaurants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Contributions'!$A$3:$A$20</c:f>
              <c:numCache>
                <c:formatCode>General</c:formatCod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numCache>
            </c:numRef>
          </c:cat>
          <c:val>
            <c:numRef>
              <c:f>'National Contributions'!$J$3:$J$21</c:f>
              <c:numCache>
                <c:formatCode>0.00</c:formatCode>
                <c:ptCount val="19"/>
                <c:pt idx="0">
                  <c:v>16.221638337702217</c:v>
                </c:pt>
                <c:pt idx="1">
                  <c:v>15.994350895442441</c:v>
                </c:pt>
                <c:pt idx="2">
                  <c:v>16.018920192772622</c:v>
                </c:pt>
                <c:pt idx="3">
                  <c:v>15.95265306467798</c:v>
                </c:pt>
                <c:pt idx="4">
                  <c:v>15.886446309168086</c:v>
                </c:pt>
                <c:pt idx="5">
                  <c:v>15.907644363038081</c:v>
                </c:pt>
                <c:pt idx="6">
                  <c:v>16.830560217380356</c:v>
                </c:pt>
                <c:pt idx="7">
                  <c:v>16.855167509338223</c:v>
                </c:pt>
                <c:pt idx="8">
                  <c:v>16.986960353160484</c:v>
                </c:pt>
                <c:pt idx="9">
                  <c:v>16.993237452780324</c:v>
                </c:pt>
                <c:pt idx="10">
                  <c:v>16.901343225819275</c:v>
                </c:pt>
                <c:pt idx="11">
                  <c:v>16.971881141033606</c:v>
                </c:pt>
                <c:pt idx="12">
                  <c:v>17.017461053830267</c:v>
                </c:pt>
                <c:pt idx="13">
                  <c:v>17.029913658685924</c:v>
                </c:pt>
                <c:pt idx="14">
                  <c:v>17.250963180855209</c:v>
                </c:pt>
                <c:pt idx="15">
                  <c:v>17.310856234287751</c:v>
                </c:pt>
                <c:pt idx="16">
                  <c:v>17.370749287720294</c:v>
                </c:pt>
                <c:pt idx="17">
                  <c:v>17.430642341152836</c:v>
                </c:pt>
                <c:pt idx="18">
                  <c:v>17.490535394585379</c:v>
                </c:pt>
              </c:numCache>
            </c:numRef>
          </c:val>
        </c:ser>
        <c:ser>
          <c:idx val="1"/>
          <c:order val="1"/>
          <c:tx>
            <c:strRef>
              <c:f>'Growth Rates Annual'!$K$2</c:f>
              <c:strCache>
                <c:ptCount val="1"/>
                <c:pt idx="0">
                  <c:v>Transport , storage and communication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Contributions'!$A$3:$A$20</c:f>
              <c:numCache>
                <c:formatCode>General</c:formatCod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numCache>
            </c:numRef>
          </c:cat>
          <c:val>
            <c:numRef>
              <c:f>'National Contributions'!$K$3:$K$21</c:f>
              <c:numCache>
                <c:formatCode>0.00</c:formatCode>
                <c:ptCount val="19"/>
                <c:pt idx="0">
                  <c:v>23.298915716145348</c:v>
                </c:pt>
                <c:pt idx="1">
                  <c:v>22.940361987658573</c:v>
                </c:pt>
                <c:pt idx="2">
                  <c:v>22.505408413821069</c:v>
                </c:pt>
                <c:pt idx="3">
                  <c:v>22.298198069022995</c:v>
                </c:pt>
                <c:pt idx="4">
                  <c:v>21.94878675011271</c:v>
                </c:pt>
                <c:pt idx="5">
                  <c:v>21.574755848773226</c:v>
                </c:pt>
                <c:pt idx="6">
                  <c:v>21.251602756521976</c:v>
                </c:pt>
                <c:pt idx="7">
                  <c:v>21.320844334825697</c:v>
                </c:pt>
                <c:pt idx="8">
                  <c:v>21.449794927729112</c:v>
                </c:pt>
                <c:pt idx="9">
                  <c:v>21.366280723176697</c:v>
                </c:pt>
                <c:pt idx="10">
                  <c:v>21.492346887981416</c:v>
                </c:pt>
                <c:pt idx="11">
                  <c:v>21.509593894127963</c:v>
                </c:pt>
                <c:pt idx="12">
                  <c:v>21.616175231127357</c:v>
                </c:pt>
                <c:pt idx="13">
                  <c:v>21.657882834503276</c:v>
                </c:pt>
                <c:pt idx="14">
                  <c:v>21.804528997398211</c:v>
                </c:pt>
                <c:pt idx="15">
                  <c:v>21.944372290807664</c:v>
                </c:pt>
                <c:pt idx="16">
                  <c:v>22.084215584217116</c:v>
                </c:pt>
                <c:pt idx="17">
                  <c:v>22.224058877626568</c:v>
                </c:pt>
                <c:pt idx="18">
                  <c:v>22.36390217103602</c:v>
                </c:pt>
              </c:numCache>
            </c:numRef>
          </c:val>
        </c:ser>
        <c:ser>
          <c:idx val="2"/>
          <c:order val="2"/>
          <c:tx>
            <c:strRef>
              <c:f>'Prov Contributions'!$L$2</c:f>
              <c:strCache>
                <c:ptCount val="1"/>
                <c:pt idx="0">
                  <c:v>Finance, real estate and business services</c:v>
                </c:pt>
              </c:strCache>
            </c:strRef>
          </c:tx>
          <c:spPr>
            <a:ln w="25400">
              <a:solidFill>
                <a:schemeClr val="tx2">
                  <a:lumMod val="60000"/>
                  <a:lumOff val="40000"/>
                </a:schemeClr>
              </a:solidFill>
              <a:prstDash val="solid"/>
            </a:ln>
          </c:spPr>
          <c:marker>
            <c:symbol val="none"/>
          </c:marker>
          <c:cat>
            <c:numRef>
              <c:f>'Prov Contributions'!$A$3:$A$20</c:f>
              <c:numCache>
                <c:formatCode>General</c:formatCod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numCache>
            </c:numRef>
          </c:cat>
          <c:val>
            <c:numRef>
              <c:f>'National Contributions'!$L$3:$L$21</c:f>
              <c:numCache>
                <c:formatCode>0.00</c:formatCode>
                <c:ptCount val="19"/>
                <c:pt idx="0">
                  <c:v>13.96366999336583</c:v>
                </c:pt>
                <c:pt idx="1">
                  <c:v>13.971525098825246</c:v>
                </c:pt>
                <c:pt idx="2">
                  <c:v>13.909301706717011</c:v>
                </c:pt>
                <c:pt idx="3">
                  <c:v>13.926272136340042</c:v>
                </c:pt>
                <c:pt idx="4">
                  <c:v>14.054891981405232</c:v>
                </c:pt>
                <c:pt idx="5">
                  <c:v>13.784242501565606</c:v>
                </c:pt>
                <c:pt idx="6">
                  <c:v>13.469803844116612</c:v>
                </c:pt>
                <c:pt idx="7">
                  <c:v>13.314981560134084</c:v>
                </c:pt>
                <c:pt idx="8">
                  <c:v>13.415398999002409</c:v>
                </c:pt>
                <c:pt idx="9">
                  <c:v>13.436770914754915</c:v>
                </c:pt>
                <c:pt idx="10">
                  <c:v>14.055377460510101</c:v>
                </c:pt>
                <c:pt idx="11">
                  <c:v>13.805498267458319</c:v>
                </c:pt>
                <c:pt idx="12">
                  <c:v>13.791428331998443</c:v>
                </c:pt>
                <c:pt idx="13">
                  <c:v>13.794007631768842</c:v>
                </c:pt>
                <c:pt idx="14">
                  <c:v>13.87903413808192</c:v>
                </c:pt>
                <c:pt idx="15">
                  <c:v>13.914765169876114</c:v>
                </c:pt>
                <c:pt idx="16">
                  <c:v>13.950496201670308</c:v>
                </c:pt>
                <c:pt idx="17">
                  <c:v>13.986227233464502</c:v>
                </c:pt>
                <c:pt idx="18">
                  <c:v>14.021958265258696</c:v>
                </c:pt>
              </c:numCache>
            </c:numRef>
          </c:val>
        </c:ser>
        <c:ser>
          <c:idx val="3"/>
          <c:order val="3"/>
          <c:tx>
            <c:strRef>
              <c:f>'Prov Contributions'!$M$2</c:f>
              <c:strCache>
                <c:ptCount val="1"/>
                <c:pt idx="0">
                  <c:v>Personal services</c:v>
                </c:pt>
              </c:strCache>
            </c:strRef>
          </c:tx>
          <c:spPr>
            <a:ln w="25400">
              <a:solidFill>
                <a:srgbClr val="FFC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Contributions'!$A$3:$A$20</c:f>
              <c:numCache>
                <c:formatCode>General</c:formatCod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numCache>
            </c:numRef>
          </c:cat>
          <c:val>
            <c:numRef>
              <c:f>'National Contributions'!$M$3:$M$21</c:f>
              <c:numCache>
                <c:formatCode>0.00</c:formatCode>
                <c:ptCount val="19"/>
                <c:pt idx="0">
                  <c:v>16.393127682742588</c:v>
                </c:pt>
                <c:pt idx="1">
                  <c:v>16.38373416331515</c:v>
                </c:pt>
                <c:pt idx="2">
                  <c:v>16.37237357809774</c:v>
                </c:pt>
                <c:pt idx="3">
                  <c:v>16.373798743141759</c:v>
                </c:pt>
                <c:pt idx="4">
                  <c:v>16.346473787300845</c:v>
                </c:pt>
                <c:pt idx="5">
                  <c:v>16.329207295355932</c:v>
                </c:pt>
                <c:pt idx="6">
                  <c:v>16.342478909775245</c:v>
                </c:pt>
                <c:pt idx="7">
                  <c:v>16.334138374740981</c:v>
                </c:pt>
                <c:pt idx="8">
                  <c:v>16.336224473785794</c:v>
                </c:pt>
                <c:pt idx="9">
                  <c:v>16.339683662393629</c:v>
                </c:pt>
                <c:pt idx="10">
                  <c:v>16.273577472725488</c:v>
                </c:pt>
                <c:pt idx="11">
                  <c:v>16.286643012727431</c:v>
                </c:pt>
                <c:pt idx="12">
                  <c:v>16.278713374167843</c:v>
                </c:pt>
                <c:pt idx="13">
                  <c:v>16.2540204471664</c:v>
                </c:pt>
                <c:pt idx="14">
                  <c:v>16.390382360697977</c:v>
                </c:pt>
                <c:pt idx="15">
                  <c:v>16.428265787305335</c:v>
                </c:pt>
                <c:pt idx="16">
                  <c:v>16.466149213912693</c:v>
                </c:pt>
                <c:pt idx="17">
                  <c:v>16.504032640520052</c:v>
                </c:pt>
                <c:pt idx="18">
                  <c:v>16.54191606712741</c:v>
                </c:pt>
              </c:numCache>
            </c:numRef>
          </c:val>
        </c:ser>
        <c:ser>
          <c:idx val="4"/>
          <c:order val="4"/>
          <c:tx>
            <c:strRef>
              <c:f>'Prov Contributions'!$N$2</c:f>
              <c:strCache>
                <c:ptCount val="1"/>
                <c:pt idx="0">
                  <c:v>General government services</c:v>
                </c:pt>
              </c:strCache>
            </c:strRef>
          </c:tx>
          <c:spPr>
            <a:ln w="25400">
              <a:solidFill>
                <a:srgbClr val="7030A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Contributions'!$A$3:$A$20</c:f>
              <c:numCache>
                <c:formatCode>General</c:formatCod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numCache>
            </c:numRef>
          </c:cat>
          <c:val>
            <c:numRef>
              <c:f>'National Contributions'!$N$3:$N$21</c:f>
              <c:numCache>
                <c:formatCode>0.00</c:formatCode>
                <c:ptCount val="19"/>
                <c:pt idx="0">
                  <c:v>13.657638702721981</c:v>
                </c:pt>
                <c:pt idx="1">
                  <c:v>13.905927119607151</c:v>
                </c:pt>
                <c:pt idx="2">
                  <c:v>13.463213711045732</c:v>
                </c:pt>
                <c:pt idx="3">
                  <c:v>13.824963758222243</c:v>
                </c:pt>
                <c:pt idx="4">
                  <c:v>13.458471855703719</c:v>
                </c:pt>
                <c:pt idx="5">
                  <c:v>13.544797370282682</c:v>
                </c:pt>
                <c:pt idx="6">
                  <c:v>13.799913170715916</c:v>
                </c:pt>
                <c:pt idx="7">
                  <c:v>13.758766379982374</c:v>
                </c:pt>
                <c:pt idx="8">
                  <c:v>13.682483003389892</c:v>
                </c:pt>
                <c:pt idx="9">
                  <c:v>13.606767511955873</c:v>
                </c:pt>
                <c:pt idx="10">
                  <c:v>13.632320532741046</c:v>
                </c:pt>
                <c:pt idx="11">
                  <c:v>13.621477002832988</c:v>
                </c:pt>
                <c:pt idx="12">
                  <c:v>13.646462172717289</c:v>
                </c:pt>
                <c:pt idx="13">
                  <c:v>13.696980285372415</c:v>
                </c:pt>
                <c:pt idx="14">
                  <c:v>13.728704293006741</c:v>
                </c:pt>
                <c:pt idx="15">
                  <c:v>13.755893875744608</c:v>
                </c:pt>
                <c:pt idx="16">
                  <c:v>13.783083458482475</c:v>
                </c:pt>
                <c:pt idx="17">
                  <c:v>13.810273041220341</c:v>
                </c:pt>
                <c:pt idx="18">
                  <c:v>13.837462623958208</c:v>
                </c:pt>
              </c:numCache>
            </c:numRef>
          </c:val>
        </c:ser>
        <c:marker val="1"/>
        <c:axId val="222027776"/>
        <c:axId val="222029312"/>
      </c:lineChart>
      <c:catAx>
        <c:axId val="222027776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22029312"/>
        <c:crosses val="autoZero"/>
        <c:auto val="1"/>
        <c:lblAlgn val="ctr"/>
        <c:lblOffset val="100"/>
        <c:tickLblSkip val="1"/>
        <c:tickMarkSkip val="1"/>
      </c:catAx>
      <c:valAx>
        <c:axId val="222029312"/>
        <c:scaling>
          <c:orientation val="minMax"/>
          <c:min val="11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22027776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2317666126418279"/>
          <c:y val="1.6556291390728482E-2"/>
          <c:w val="0.50297136682874111"/>
          <c:h val="0.23841059602649287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gradFill>
      <a:gsLst>
        <a:gs pos="0">
          <a:srgbClr val="FFEFD1"/>
        </a:gs>
        <a:gs pos="64999">
          <a:srgbClr val="F0EBD5"/>
        </a:gs>
        <a:gs pos="100000">
          <a:srgbClr val="D1C39F"/>
        </a:gs>
      </a:gsLst>
      <a:lin ang="5400000" scaled="0"/>
    </a:gra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11" r="0.75000000000000711" t="1" header="0.5" footer="0.5"/>
    <c:pageSetup/>
  </c:printSettings>
</c:chartSpace>
</file>

<file path=xl/charts/chart3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hPercent val="48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7.1428628047499693E-2"/>
          <c:y val="1.3289058102318623E-2"/>
          <c:w val="0.90746825178527957"/>
          <c:h val="0.87043330570185951"/>
        </c:manualLayout>
      </c:layout>
      <c:bar3DChart>
        <c:barDir val="col"/>
        <c:grouping val="clustered"/>
        <c:ser>
          <c:idx val="0"/>
          <c:order val="0"/>
          <c:tx>
            <c:strRef>
              <c:f>'Growth Rates Annual'!$C$2</c:f>
              <c:strCache>
                <c:ptCount val="1"/>
                <c:pt idx="0">
                  <c:v>Agriculture, forestry and fishing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'Prov Contributions'!$A$21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'National Contributions'!$C$22</c:f>
              <c:numCache>
                <c:formatCode>0.00</c:formatCode>
                <c:ptCount val="1"/>
                <c:pt idx="0">
                  <c:v>29.134700902352513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Annual'!$D$2</c:f>
              <c:strCache>
                <c:ptCount val="1"/>
                <c:pt idx="0">
                  <c:v>Mining and quarrying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'Prov Contributions'!$A$21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'National Contributions'!$D$22</c:f>
              <c:numCache>
                <c:formatCode>0.00</c:formatCode>
                <c:ptCount val="1"/>
                <c:pt idx="0">
                  <c:v>4.1499890574471578</c:v>
                </c:pt>
              </c:numCache>
            </c:numRef>
          </c:val>
          <c:shape val="cylinder"/>
        </c:ser>
        <c:shape val="box"/>
        <c:axId val="222119424"/>
        <c:axId val="222120960"/>
        <c:axId val="0"/>
      </c:bar3DChart>
      <c:catAx>
        <c:axId val="222119424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22120960"/>
        <c:crosses val="autoZero"/>
        <c:auto val="1"/>
        <c:lblAlgn val="ctr"/>
        <c:lblOffset val="100"/>
        <c:tickLblSkip val="1"/>
        <c:tickMarkSkip val="1"/>
      </c:catAx>
      <c:valAx>
        <c:axId val="222120960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22119424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13474043017350276"/>
          <c:y val="1.6611295681063183E-2"/>
          <c:w val="0.83603964277192655"/>
          <c:h val="9.9667774086378724E-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gradFill>
      <a:gsLst>
        <a:gs pos="0">
          <a:srgbClr val="E6DCAC"/>
        </a:gs>
        <a:gs pos="12000">
          <a:srgbClr val="E6D78A"/>
        </a:gs>
        <a:gs pos="30000">
          <a:srgbClr val="C7AC4C"/>
        </a:gs>
        <a:gs pos="45000">
          <a:srgbClr val="E6D78A"/>
        </a:gs>
        <a:gs pos="77000">
          <a:srgbClr val="C7AC4C"/>
        </a:gs>
        <a:gs pos="100000">
          <a:srgbClr val="E6DCAC"/>
        </a:gs>
      </a:gsLst>
      <a:lin ang="5400000" scaled="0"/>
    </a:gra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11" r="0.75000000000000711" t="1" header="0.5" footer="0.5"/>
    <c:pageSetup/>
  </c:printSettings>
</c:chartSpace>
</file>

<file path=xl/charts/chart3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hPercent val="48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7.1312803889789333E-2"/>
          <c:y val="1.3245033112582781E-2"/>
          <c:w val="0.90761750405186359"/>
          <c:h val="0.87086092715231789"/>
        </c:manualLayout>
      </c:layout>
      <c:bar3DChart>
        <c:barDir val="col"/>
        <c:grouping val="clustered"/>
        <c:ser>
          <c:idx val="0"/>
          <c:order val="0"/>
          <c:tx>
            <c:strRef>
              <c:f>'Growth Rates Annual'!$F$2</c:f>
              <c:strCache>
                <c:ptCount val="1"/>
                <c:pt idx="0">
                  <c:v>Manufacturing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'Prov Contributions'!$A$21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'National Contributions'!$F$22</c:f>
              <c:numCache>
                <c:formatCode>0.00</c:formatCode>
                <c:ptCount val="1"/>
                <c:pt idx="0">
                  <c:v>21.202083968477428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Annual'!$G$2</c:f>
              <c:strCache>
                <c:ptCount val="1"/>
                <c:pt idx="0">
                  <c:v>Electricity, gas and water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'Prov Contributions'!$A$21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'National Contributions'!$G$22</c:f>
              <c:numCache>
                <c:formatCode>0.00</c:formatCode>
                <c:ptCount val="1"/>
                <c:pt idx="0">
                  <c:v>17.267136098330383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'Prov Contributions'!$H$2</c:f>
              <c:strCache>
                <c:ptCount val="1"/>
                <c:pt idx="0">
                  <c:v>Construction</c:v>
                </c:pt>
              </c:strCache>
            </c:strRef>
          </c:tx>
          <c:spPr>
            <a:solidFill>
              <a:srgbClr val="FFC00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'National Contributions'!$H$22</c:f>
              <c:numCache>
                <c:formatCode>0.00</c:formatCode>
                <c:ptCount val="1"/>
                <c:pt idx="0">
                  <c:v>15.675920216447409</c:v>
                </c:pt>
              </c:numCache>
            </c:numRef>
          </c:val>
          <c:shape val="cylinder"/>
        </c:ser>
        <c:shape val="box"/>
        <c:axId val="222180096"/>
        <c:axId val="222181632"/>
        <c:axId val="0"/>
      </c:bar3DChart>
      <c:catAx>
        <c:axId val="222180096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22181632"/>
        <c:crosses val="autoZero"/>
        <c:auto val="1"/>
        <c:lblAlgn val="ctr"/>
        <c:lblOffset val="100"/>
        <c:tickLblSkip val="1"/>
        <c:tickMarkSkip val="1"/>
      </c:catAx>
      <c:valAx>
        <c:axId val="222181632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22180096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1345218800648299"/>
          <c:y val="1.6556291390728482E-2"/>
          <c:w val="0.83468395461913092"/>
          <c:h val="9.9337748344371063E-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gradFill>
      <a:gsLst>
        <a:gs pos="0">
          <a:srgbClr val="E6DCAC"/>
        </a:gs>
        <a:gs pos="12000">
          <a:srgbClr val="E6D78A"/>
        </a:gs>
        <a:gs pos="30000">
          <a:srgbClr val="C7AC4C"/>
        </a:gs>
        <a:gs pos="45000">
          <a:srgbClr val="E6D78A"/>
        </a:gs>
        <a:gs pos="77000">
          <a:srgbClr val="C7AC4C"/>
        </a:gs>
        <a:gs pos="100000">
          <a:srgbClr val="E6DCAC"/>
        </a:gs>
      </a:gsLst>
      <a:lin ang="5400000" scaled="0"/>
    </a:gra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11" r="0.75000000000000711" t="1" header="0.5" footer="0.5"/>
    <c:pageSetup/>
  </c:printSettings>
</c:chartSpace>
</file>

<file path=xl/charts/chart3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hPercent val="48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7.1197523509436533E-2"/>
          <c:y val="1.3201362679721919E-2"/>
          <c:w val="0.90776842474531116"/>
          <c:h val="0.8712899368616468"/>
        </c:manualLayout>
      </c:layout>
      <c:bar3DChart>
        <c:barDir val="col"/>
        <c:grouping val="clustered"/>
        <c:ser>
          <c:idx val="0"/>
          <c:order val="0"/>
          <c:tx>
            <c:strRef>
              <c:f>'Growth Rates Annual'!$J$2</c:f>
              <c:strCache>
                <c:ptCount val="1"/>
                <c:pt idx="0">
                  <c:v>Wholesale &amp; retail trade; hotels &amp; restaurants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'Prov Contributions'!$A$21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'National Contributions'!$J$22</c:f>
              <c:numCache>
                <c:formatCode>0.00</c:formatCode>
                <c:ptCount val="1"/>
                <c:pt idx="0">
                  <c:v>16.759048642812175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Annual'!$K$2</c:f>
              <c:strCache>
                <c:ptCount val="1"/>
                <c:pt idx="0">
                  <c:v>Transport , storage and communication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'Prov Contributions'!$A$21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'National Contributions'!$K$22</c:f>
              <c:numCache>
                <c:formatCode>0.00</c:formatCode>
                <c:ptCount val="1"/>
                <c:pt idx="0">
                  <c:v>21.929054015611211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'Prov Contributions'!$L$2</c:f>
              <c:strCache>
                <c:ptCount val="1"/>
                <c:pt idx="0">
                  <c:v>Finance, real estate and business services</c:v>
                </c:pt>
              </c:strCache>
            </c:strRef>
          </c:tx>
          <c:spPr>
            <a:solidFill>
              <a:schemeClr val="tx2">
                <a:lumMod val="60000"/>
                <a:lumOff val="40000"/>
              </a:schemeClr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'National Contributions'!$L$22</c:f>
              <c:numCache>
                <c:formatCode>0.00</c:formatCode>
                <c:ptCount val="1"/>
                <c:pt idx="0">
                  <c:v>13.812929022963907</c:v>
                </c:pt>
              </c:numCache>
            </c:numRef>
          </c:val>
          <c:shape val="cylinder"/>
        </c:ser>
        <c:ser>
          <c:idx val="3"/>
          <c:order val="3"/>
          <c:tx>
            <c:strRef>
              <c:f>'Prov Contributions'!$M$2</c:f>
              <c:strCache>
                <c:ptCount val="1"/>
                <c:pt idx="0">
                  <c:v>Personal services</c:v>
                </c:pt>
              </c:strCache>
            </c:strRef>
          </c:tx>
          <c:spPr>
            <a:solidFill>
              <a:srgbClr val="FFC00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'National Contributions'!$M$22</c:f>
              <c:numCache>
                <c:formatCode>0.00</c:formatCode>
                <c:ptCount val="1"/>
                <c:pt idx="0">
                  <c:v>16.367102160368436</c:v>
                </c:pt>
              </c:numCache>
            </c:numRef>
          </c:val>
          <c:shape val="cylinder"/>
        </c:ser>
        <c:ser>
          <c:idx val="4"/>
          <c:order val="4"/>
          <c:tx>
            <c:strRef>
              <c:f>'Prov Contributions'!$N$2</c:f>
              <c:strCache>
                <c:ptCount val="1"/>
                <c:pt idx="0">
                  <c:v>General government services</c:v>
                </c:pt>
              </c:strCache>
            </c:strRef>
          </c:tx>
          <c:spPr>
            <a:solidFill>
              <a:srgbClr val="7030A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'National Contributions'!$N$22</c:f>
              <c:numCache>
                <c:formatCode>0.00</c:formatCode>
                <c:ptCount val="1"/>
                <c:pt idx="0">
                  <c:v>13.695557887879142</c:v>
                </c:pt>
              </c:numCache>
            </c:numRef>
          </c:val>
          <c:shape val="cylinder"/>
        </c:ser>
        <c:shape val="box"/>
        <c:axId val="222221824"/>
        <c:axId val="222223360"/>
        <c:axId val="0"/>
      </c:bar3DChart>
      <c:catAx>
        <c:axId val="222221824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22223360"/>
        <c:crosses val="autoZero"/>
        <c:auto val="1"/>
        <c:lblAlgn val="ctr"/>
        <c:lblOffset val="100"/>
        <c:tickLblSkip val="1"/>
        <c:tickMarkSkip val="1"/>
      </c:catAx>
      <c:valAx>
        <c:axId val="222223360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22221824"/>
        <c:crosses val="autoZero"/>
        <c:crossBetween val="between"/>
      </c:valAx>
      <c:spPr>
        <a:gradFill>
          <a:gsLst>
            <a:gs pos="0">
              <a:srgbClr val="E6DCAC"/>
            </a:gs>
            <a:gs pos="12000">
              <a:srgbClr val="E6D78A"/>
            </a:gs>
            <a:gs pos="30000">
              <a:srgbClr val="C7AC4C"/>
            </a:gs>
            <a:gs pos="45000">
              <a:srgbClr val="E6D78A"/>
            </a:gs>
            <a:gs pos="77000">
              <a:srgbClr val="C7AC4C"/>
            </a:gs>
            <a:gs pos="100000">
              <a:srgbClr val="E6DCAC"/>
            </a:gs>
          </a:gsLst>
          <a:lin ang="5400000" scaled="0"/>
        </a:gradFill>
        <a:ln w="25400">
          <a:noFill/>
        </a:ln>
      </c:spPr>
    </c:plotArea>
    <c:legend>
      <c:legendPos val="r"/>
      <c:layout>
        <c:manualLayout>
          <c:xMode val="edge"/>
          <c:yMode val="edge"/>
          <c:x val="3.236245954692557E-2"/>
          <c:y val="1.6501650165016656E-2"/>
          <c:w val="0.93689473281860136"/>
          <c:h val="0.145214867943487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11" r="0.75000000000000711" t="1" header="0.5" footer="0.5"/>
    <c:pageSetup/>
  </c:printSettings>
</c:chartSpace>
</file>

<file path=xl/charts/chart3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8.3588382973869252E-2"/>
          <c:y val="3.8152988608382718E-2"/>
          <c:w val="0.91042422686294056"/>
          <c:h val="0.92369402278323465"/>
        </c:manualLayout>
      </c:layout>
      <c:lineChart>
        <c:grouping val="standard"/>
        <c:ser>
          <c:idx val="1"/>
          <c:order val="0"/>
          <c:tx>
            <c:strRef>
              <c:f>'GDP Durban'!$O$2</c:f>
              <c:strCache>
                <c:ptCount val="1"/>
                <c:pt idx="0">
                  <c:v>Durban Annual Rate</c:v>
                </c:pt>
              </c:strCache>
            </c:strRef>
          </c:tx>
          <c:spPr>
            <a:ln w="41275">
              <a:solidFill>
                <a:srgbClr val="FF0000"/>
              </a:solidFill>
            </a:ln>
          </c:spPr>
          <c:marker>
            <c:symbol val="none"/>
          </c:marker>
          <c:trendline>
            <c:spPr>
              <a:ln w="28575">
                <a:solidFill>
                  <a:srgbClr val="0070C0"/>
                </a:solidFill>
              </a:ln>
            </c:spPr>
            <c:trendlineType val="poly"/>
            <c:order val="6"/>
          </c:trendline>
          <c:cat>
            <c:strRef>
              <c:f>'GDP Durban'!$A$11:$A$54</c:f>
              <c:strCache>
                <c:ptCount val="44"/>
                <c:pt idx="0">
                  <c:v>2003q1</c:v>
                </c:pt>
                <c:pt idx="1">
                  <c:v>2003q2</c:v>
                </c:pt>
                <c:pt idx="2">
                  <c:v>2003q3</c:v>
                </c:pt>
                <c:pt idx="3">
                  <c:v>2003q4</c:v>
                </c:pt>
                <c:pt idx="4">
                  <c:v>2004q1</c:v>
                </c:pt>
                <c:pt idx="5">
                  <c:v>2004q2</c:v>
                </c:pt>
                <c:pt idx="6">
                  <c:v>2004q3</c:v>
                </c:pt>
                <c:pt idx="7">
                  <c:v>2004q4</c:v>
                </c:pt>
                <c:pt idx="8">
                  <c:v>2005q1</c:v>
                </c:pt>
                <c:pt idx="9">
                  <c:v>2005q2</c:v>
                </c:pt>
                <c:pt idx="10">
                  <c:v>2005q3</c:v>
                </c:pt>
                <c:pt idx="11">
                  <c:v>2005q4</c:v>
                </c:pt>
                <c:pt idx="12">
                  <c:v>2006q1</c:v>
                </c:pt>
                <c:pt idx="13">
                  <c:v>2006q2</c:v>
                </c:pt>
                <c:pt idx="14">
                  <c:v>2006q3</c:v>
                </c:pt>
                <c:pt idx="15">
                  <c:v>2006q4</c:v>
                </c:pt>
                <c:pt idx="16">
                  <c:v>2007q1</c:v>
                </c:pt>
                <c:pt idx="17">
                  <c:v>2007q2</c:v>
                </c:pt>
                <c:pt idx="18">
                  <c:v>2007q3</c:v>
                </c:pt>
                <c:pt idx="19">
                  <c:v>2007q4</c:v>
                </c:pt>
                <c:pt idx="20">
                  <c:v>2008q1</c:v>
                </c:pt>
                <c:pt idx="21">
                  <c:v>2008q2</c:v>
                </c:pt>
                <c:pt idx="22">
                  <c:v>2008q3</c:v>
                </c:pt>
                <c:pt idx="23">
                  <c:v>2008q4</c:v>
                </c:pt>
                <c:pt idx="24">
                  <c:v>2009q1</c:v>
                </c:pt>
                <c:pt idx="25">
                  <c:v>2009q2</c:v>
                </c:pt>
                <c:pt idx="26">
                  <c:v>2009q3</c:v>
                </c:pt>
                <c:pt idx="27">
                  <c:v>2009q4</c:v>
                </c:pt>
                <c:pt idx="28">
                  <c:v>2010q1</c:v>
                </c:pt>
                <c:pt idx="29">
                  <c:v>2010q2</c:v>
                </c:pt>
                <c:pt idx="30">
                  <c:v>2010q3</c:v>
                </c:pt>
                <c:pt idx="31">
                  <c:v>2010q4</c:v>
                </c:pt>
                <c:pt idx="32">
                  <c:v>2011q1</c:v>
                </c:pt>
                <c:pt idx="33">
                  <c:v>2011q2</c:v>
                </c:pt>
                <c:pt idx="34">
                  <c:v>2011q3</c:v>
                </c:pt>
                <c:pt idx="35">
                  <c:v>2011q4</c:v>
                </c:pt>
                <c:pt idx="36">
                  <c:v>2012q1</c:v>
                </c:pt>
                <c:pt idx="37">
                  <c:v>2012q2</c:v>
                </c:pt>
                <c:pt idx="38">
                  <c:v>2012q3</c:v>
                </c:pt>
                <c:pt idx="39">
                  <c:v>2012q4</c:v>
                </c:pt>
                <c:pt idx="40">
                  <c:v>2013q1</c:v>
                </c:pt>
                <c:pt idx="41">
                  <c:v>2013q2</c:v>
                </c:pt>
                <c:pt idx="42">
                  <c:v>2013q3</c:v>
                </c:pt>
                <c:pt idx="43">
                  <c:v>2013q4</c:v>
                </c:pt>
              </c:strCache>
            </c:strRef>
          </c:cat>
          <c:val>
            <c:numRef>
              <c:f>'GDP Durban'!$O$11:$O$54</c:f>
              <c:numCache>
                <c:formatCode>0.00</c:formatCode>
                <c:ptCount val="44"/>
                <c:pt idx="0">
                  <c:v>9.6224615891290064</c:v>
                </c:pt>
                <c:pt idx="1">
                  <c:v>9.0078059198263194</c:v>
                </c:pt>
                <c:pt idx="2">
                  <c:v>8.2918003608103348</c:v>
                </c:pt>
                <c:pt idx="3">
                  <c:v>9.9845548726080491</c:v>
                </c:pt>
                <c:pt idx="4">
                  <c:v>9.1701646986601979</c:v>
                </c:pt>
                <c:pt idx="5">
                  <c:v>8.3111129238633605</c:v>
                </c:pt>
                <c:pt idx="6">
                  <c:v>8.4712625717624555</c:v>
                </c:pt>
                <c:pt idx="7">
                  <c:v>11.241660192234168</c:v>
                </c:pt>
                <c:pt idx="8">
                  <c:v>8.1224199029757997</c:v>
                </c:pt>
                <c:pt idx="9">
                  <c:v>9.5748045536609627</c:v>
                </c:pt>
                <c:pt idx="10">
                  <c:v>11.167754063728019</c:v>
                </c:pt>
                <c:pt idx="11">
                  <c:v>9.408459332015715</c:v>
                </c:pt>
                <c:pt idx="12">
                  <c:v>10.893577853806844</c:v>
                </c:pt>
                <c:pt idx="13">
                  <c:v>9.2338047474500939</c:v>
                </c:pt>
                <c:pt idx="14">
                  <c:v>10.54328520619822</c:v>
                </c:pt>
                <c:pt idx="15">
                  <c:v>11.086274923512914</c:v>
                </c:pt>
                <c:pt idx="16">
                  <c:v>11.618458639576181</c:v>
                </c:pt>
                <c:pt idx="17">
                  <c:v>13.790615771124196</c:v>
                </c:pt>
                <c:pt idx="18">
                  <c:v>13.088066581032226</c:v>
                </c:pt>
                <c:pt idx="19">
                  <c:v>14.167270064746107</c:v>
                </c:pt>
                <c:pt idx="20">
                  <c:v>14.767118122508224</c:v>
                </c:pt>
                <c:pt idx="21">
                  <c:v>14.711618921661268</c:v>
                </c:pt>
                <c:pt idx="22">
                  <c:v>14.729416672201125</c:v>
                </c:pt>
                <c:pt idx="23">
                  <c:v>8.6781523226230739</c:v>
                </c:pt>
                <c:pt idx="24">
                  <c:v>5.5826561535699417</c:v>
                </c:pt>
                <c:pt idx="25">
                  <c:v>3.9097767927264977</c:v>
                </c:pt>
                <c:pt idx="26">
                  <c:v>4.9067946548995849</c:v>
                </c:pt>
                <c:pt idx="27">
                  <c:v>10.641646431394662</c:v>
                </c:pt>
                <c:pt idx="28">
                  <c:v>15.467843794916829</c:v>
                </c:pt>
                <c:pt idx="29">
                  <c:v>14.7832805737164</c:v>
                </c:pt>
                <c:pt idx="30">
                  <c:v>13.763693819718384</c:v>
                </c:pt>
                <c:pt idx="31">
                  <c:v>11.522872425197313</c:v>
                </c:pt>
                <c:pt idx="32">
                  <c:v>10.953592344757817</c:v>
                </c:pt>
                <c:pt idx="33">
                  <c:v>12.259556686292006</c:v>
                </c:pt>
                <c:pt idx="34">
                  <c:v>11.121088025719308</c:v>
                </c:pt>
                <c:pt idx="35">
                  <c:v>8.3627499918741091</c:v>
                </c:pt>
                <c:pt idx="36">
                  <c:v>8.1875023971461935</c:v>
                </c:pt>
                <c:pt idx="37">
                  <c:v>7.9776129944331808</c:v>
                </c:pt>
                <c:pt idx="38">
                  <c:v>7.2912341887207823</c:v>
                </c:pt>
                <c:pt idx="39">
                  <c:v>9.1931272559975188</c:v>
                </c:pt>
                <c:pt idx="40">
                  <c:v>8.465492944023552</c:v>
                </c:pt>
                <c:pt idx="41">
                  <c:v>10.417605467316651</c:v>
                </c:pt>
                <c:pt idx="42">
                  <c:v>9.3308526946122061</c:v>
                </c:pt>
                <c:pt idx="43">
                  <c:v>8.978897444295125</c:v>
                </c:pt>
              </c:numCache>
            </c:numRef>
          </c:val>
        </c:ser>
        <c:marker val="1"/>
        <c:axId val="222244224"/>
        <c:axId val="222250112"/>
      </c:lineChart>
      <c:catAx>
        <c:axId val="222244224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>
                <a:solidFill>
                  <a:schemeClr val="tx1"/>
                </a:solidFill>
              </a:defRPr>
            </a:pPr>
            <a:endParaRPr lang="en-US"/>
          </a:p>
        </c:txPr>
        <c:crossAx val="222250112"/>
        <c:crosses val="autoZero"/>
        <c:auto val="1"/>
        <c:lblAlgn val="ctr"/>
        <c:lblOffset val="100"/>
      </c:catAx>
      <c:valAx>
        <c:axId val="222250112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2224422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0848244881590489"/>
          <c:y val="0.77462907938395376"/>
          <c:w val="0.34362946934940319"/>
          <c:h val="0.13911056572473887"/>
        </c:manualLayout>
      </c:layout>
      <c:spPr>
        <a:solidFill>
          <a:schemeClr val="dk1"/>
        </a:solidFill>
        <a:ln w="38100" cap="flat" cmpd="sng" algn="ctr">
          <a:solidFill>
            <a:schemeClr val="lt1"/>
          </a:solidFill>
          <a:prstDash val="solid"/>
        </a:ln>
        <a:effectLst>
          <a:outerShdw blurRad="40000" dist="20000" dir="5400000" rotWithShape="0">
            <a:srgbClr val="000000">
              <a:alpha val="38000"/>
            </a:srgbClr>
          </a:outerShdw>
        </a:effectLst>
      </c:spPr>
      <c:txPr>
        <a:bodyPr/>
        <a:lstStyle/>
        <a:p>
          <a:pPr>
            <a:defRPr lang="en-ZA" sz="1200">
              <a:solidFill>
                <a:schemeClr val="lt1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</c:chart>
  <c:spPr>
    <a:solidFill>
      <a:schemeClr val="accent4"/>
    </a:solidFill>
    <a:ln w="38100" cap="flat" cmpd="sng" algn="ctr">
      <a:solidFill>
        <a:schemeClr val="lt1"/>
      </a:solidFill>
      <a:prstDash val="solid"/>
    </a:ln>
    <a:effectLst>
      <a:outerShdw blurRad="40000" dist="20000" dir="5400000" rotWithShape="0">
        <a:srgbClr val="000000">
          <a:alpha val="38000"/>
        </a:srgbClr>
      </a:outerShdw>
    </a:effectLst>
  </c:spPr>
  <c:txPr>
    <a:bodyPr/>
    <a:lstStyle/>
    <a:p>
      <a:pPr>
        <a:defRPr>
          <a:solidFill>
            <a:schemeClr val="lt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666" l="0.70000000000000062" r="0.70000000000000062" t="0.75000000000000666" header="0.30000000000000032" footer="0.30000000000000032"/>
    <c:pageSetup/>
  </c:printSettings>
</c:chartSpace>
</file>

<file path=xl/charts/chart3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8.3588382973869321E-2"/>
          <c:y val="3.8152988608382718E-2"/>
          <c:w val="0.91042422686294056"/>
          <c:h val="0.92369402278323465"/>
        </c:manualLayout>
      </c:layout>
      <c:lineChart>
        <c:grouping val="standard"/>
        <c:ser>
          <c:idx val="1"/>
          <c:order val="0"/>
          <c:tx>
            <c:strRef>
              <c:f>'GDP Durban'!$N$2</c:f>
              <c:strCache>
                <c:ptCount val="1"/>
                <c:pt idx="0">
                  <c:v>Durban Quarterly Rate</c:v>
                </c:pt>
              </c:strCache>
            </c:strRef>
          </c:tx>
          <c:spPr>
            <a:ln w="44450">
              <a:solidFill>
                <a:srgbClr val="FF0000"/>
              </a:solidFill>
            </a:ln>
          </c:spPr>
          <c:marker>
            <c:symbol val="none"/>
          </c:marker>
          <c:trendline>
            <c:spPr>
              <a:ln w="34925">
                <a:solidFill>
                  <a:srgbClr val="0070C0"/>
                </a:solidFill>
              </a:ln>
            </c:spPr>
            <c:trendlineType val="poly"/>
            <c:order val="6"/>
          </c:trendline>
          <c:cat>
            <c:strRef>
              <c:f>'GDP Durban'!$A$11:$A$54</c:f>
              <c:strCache>
                <c:ptCount val="44"/>
                <c:pt idx="0">
                  <c:v>2003q1</c:v>
                </c:pt>
                <c:pt idx="1">
                  <c:v>2003q2</c:v>
                </c:pt>
                <c:pt idx="2">
                  <c:v>2003q3</c:v>
                </c:pt>
                <c:pt idx="3">
                  <c:v>2003q4</c:v>
                </c:pt>
                <c:pt idx="4">
                  <c:v>2004q1</c:v>
                </c:pt>
                <c:pt idx="5">
                  <c:v>2004q2</c:v>
                </c:pt>
                <c:pt idx="6">
                  <c:v>2004q3</c:v>
                </c:pt>
                <c:pt idx="7">
                  <c:v>2004q4</c:v>
                </c:pt>
                <c:pt idx="8">
                  <c:v>2005q1</c:v>
                </c:pt>
                <c:pt idx="9">
                  <c:v>2005q2</c:v>
                </c:pt>
                <c:pt idx="10">
                  <c:v>2005q3</c:v>
                </c:pt>
                <c:pt idx="11">
                  <c:v>2005q4</c:v>
                </c:pt>
                <c:pt idx="12">
                  <c:v>2006q1</c:v>
                </c:pt>
                <c:pt idx="13">
                  <c:v>2006q2</c:v>
                </c:pt>
                <c:pt idx="14">
                  <c:v>2006q3</c:v>
                </c:pt>
                <c:pt idx="15">
                  <c:v>2006q4</c:v>
                </c:pt>
                <c:pt idx="16">
                  <c:v>2007q1</c:v>
                </c:pt>
                <c:pt idx="17">
                  <c:v>2007q2</c:v>
                </c:pt>
                <c:pt idx="18">
                  <c:v>2007q3</c:v>
                </c:pt>
                <c:pt idx="19">
                  <c:v>2007q4</c:v>
                </c:pt>
                <c:pt idx="20">
                  <c:v>2008q1</c:v>
                </c:pt>
                <c:pt idx="21">
                  <c:v>2008q2</c:v>
                </c:pt>
                <c:pt idx="22">
                  <c:v>2008q3</c:v>
                </c:pt>
                <c:pt idx="23">
                  <c:v>2008q4</c:v>
                </c:pt>
                <c:pt idx="24">
                  <c:v>2009q1</c:v>
                </c:pt>
                <c:pt idx="25">
                  <c:v>2009q2</c:v>
                </c:pt>
                <c:pt idx="26">
                  <c:v>2009q3</c:v>
                </c:pt>
                <c:pt idx="27">
                  <c:v>2009q4</c:v>
                </c:pt>
                <c:pt idx="28">
                  <c:v>2010q1</c:v>
                </c:pt>
                <c:pt idx="29">
                  <c:v>2010q2</c:v>
                </c:pt>
                <c:pt idx="30">
                  <c:v>2010q3</c:v>
                </c:pt>
                <c:pt idx="31">
                  <c:v>2010q4</c:v>
                </c:pt>
                <c:pt idx="32">
                  <c:v>2011q1</c:v>
                </c:pt>
                <c:pt idx="33">
                  <c:v>2011q2</c:v>
                </c:pt>
                <c:pt idx="34">
                  <c:v>2011q3</c:v>
                </c:pt>
                <c:pt idx="35">
                  <c:v>2011q4</c:v>
                </c:pt>
                <c:pt idx="36">
                  <c:v>2012q1</c:v>
                </c:pt>
                <c:pt idx="37">
                  <c:v>2012q2</c:v>
                </c:pt>
                <c:pt idx="38">
                  <c:v>2012q3</c:v>
                </c:pt>
                <c:pt idx="39">
                  <c:v>2012q4</c:v>
                </c:pt>
                <c:pt idx="40">
                  <c:v>2013q1</c:v>
                </c:pt>
                <c:pt idx="41">
                  <c:v>2013q2</c:v>
                </c:pt>
                <c:pt idx="42">
                  <c:v>2013q3</c:v>
                </c:pt>
                <c:pt idx="43">
                  <c:v>2013q4</c:v>
                </c:pt>
              </c:strCache>
            </c:strRef>
          </c:cat>
          <c:val>
            <c:numRef>
              <c:f>'GDP Durban'!$N$11:$N$54</c:f>
              <c:numCache>
                <c:formatCode>0.00</c:formatCode>
                <c:ptCount val="44"/>
                <c:pt idx="0">
                  <c:v>-2.7592295267251701</c:v>
                </c:pt>
                <c:pt idx="1">
                  <c:v>3.9422824144320057</c:v>
                </c:pt>
                <c:pt idx="2">
                  <c:v>2.1607193100831585</c:v>
                </c:pt>
                <c:pt idx="3">
                  <c:v>6.5141041589935318</c:v>
                </c:pt>
                <c:pt idx="4">
                  <c:v>-3.4792572440012832</c:v>
                </c:pt>
                <c:pt idx="5">
                  <c:v>3.1243684501999107</c:v>
                </c:pt>
                <c:pt idx="6">
                  <c:v>2.3117749384943354</c:v>
                </c:pt>
                <c:pt idx="7">
                  <c:v>9.2345152034720499</c:v>
                </c:pt>
                <c:pt idx="8">
                  <c:v>-6.185719814169504</c:v>
                </c:pt>
                <c:pt idx="9">
                  <c:v>4.5096153766289904</c:v>
                </c:pt>
                <c:pt idx="10">
                  <c:v>3.7991377718229788</c:v>
                </c:pt>
                <c:pt idx="11">
                  <c:v>7.5058151075031292</c:v>
                </c:pt>
                <c:pt idx="12">
                  <c:v>-4.9122778338773161</c:v>
                </c:pt>
                <c:pt idx="13">
                  <c:v>2.9453927019264436</c:v>
                </c:pt>
                <c:pt idx="14">
                  <c:v>5.0434681589349388</c:v>
                </c:pt>
                <c:pt idx="15">
                  <c:v>8.0338847414571219</c:v>
                </c:pt>
                <c:pt idx="16">
                  <c:v>-4.4567387731859611</c:v>
                </c:pt>
                <c:pt idx="17">
                  <c:v>4.9487671584718838</c:v>
                </c:pt>
                <c:pt idx="18">
                  <c:v>4.3949243139139442</c:v>
                </c:pt>
                <c:pt idx="19">
                  <c:v>9.0648559862310538</c:v>
                </c:pt>
                <c:pt idx="20">
                  <c:v>-3.9547434145629445</c:v>
                </c:pt>
                <c:pt idx="21">
                  <c:v>4.8980159258675178</c:v>
                </c:pt>
                <c:pt idx="22">
                  <c:v>4.4111214074431988</c:v>
                </c:pt>
                <c:pt idx="23">
                  <c:v>3.3123620403496297</c:v>
                </c:pt>
                <c:pt idx="24">
                  <c:v>-6.6904149130381372</c:v>
                </c:pt>
                <c:pt idx="25">
                  <c:v>3.2359841847776494</c:v>
                </c:pt>
                <c:pt idx="26">
                  <c:v>5.4129496883411177</c:v>
                </c:pt>
                <c:pt idx="27">
                  <c:v>8.9600523060757133</c:v>
                </c:pt>
                <c:pt idx="28">
                  <c:v>-2.6202434354537147</c:v>
                </c:pt>
                <c:pt idx="29">
                  <c:v>2.6239388260468837</c:v>
                </c:pt>
                <c:pt idx="30">
                  <c:v>4.4765968792482678</c:v>
                </c:pt>
                <c:pt idx="31">
                  <c:v>6.8138489950043413</c:v>
                </c:pt>
                <c:pt idx="32">
                  <c:v>-3.1173285126644603</c:v>
                </c:pt>
                <c:pt idx="33">
                  <c:v>3.8318601007196564</c:v>
                </c:pt>
                <c:pt idx="34">
                  <c:v>3.417058299003406</c:v>
                </c:pt>
                <c:pt idx="35">
                  <c:v>4.1624287519256775</c:v>
                </c:pt>
                <c:pt idx="36">
                  <c:v>-3.2740101689554235</c:v>
                </c:pt>
                <c:pt idx="37">
                  <c:v>3.6304208714534116</c:v>
                </c:pt>
                <c:pt idx="38">
                  <c:v>2.7596694662902874</c:v>
                </c:pt>
                <c:pt idx="39">
                  <c:v>6.0088591953068624</c:v>
                </c:pt>
                <c:pt idx="40">
                  <c:v>-3.9185667525919383</c:v>
                </c:pt>
                <c:pt idx="41">
                  <c:v>5.4955139705250229</c:v>
                </c:pt>
                <c:pt idx="42">
                  <c:v>1.7482876740294619</c:v>
                </c:pt>
                <c:pt idx="43">
                  <c:v>5.6675980265302011</c:v>
                </c:pt>
              </c:numCache>
            </c:numRef>
          </c:val>
        </c:ser>
        <c:marker val="1"/>
        <c:axId val="222386432"/>
        <c:axId val="222400512"/>
      </c:lineChart>
      <c:catAx>
        <c:axId val="222386432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>
                <a:solidFill>
                  <a:schemeClr val="tx1"/>
                </a:solidFill>
              </a:defRPr>
            </a:pPr>
            <a:endParaRPr lang="en-US"/>
          </a:p>
        </c:txPr>
        <c:crossAx val="222400512"/>
        <c:crosses val="autoZero"/>
        <c:auto val="1"/>
        <c:lblAlgn val="ctr"/>
        <c:lblOffset val="100"/>
      </c:catAx>
      <c:valAx>
        <c:axId val="222400512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2238643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0848244881590489"/>
          <c:y val="0.77462907938395376"/>
          <c:w val="0.34362946934940319"/>
          <c:h val="0.13923610635627157"/>
        </c:manualLayout>
      </c:layout>
      <c:spPr>
        <a:gradFill rotWithShape="1">
          <a:gsLst>
            <a:gs pos="0">
              <a:schemeClr val="dk1">
                <a:shade val="51000"/>
                <a:satMod val="130000"/>
              </a:schemeClr>
            </a:gs>
            <a:gs pos="80000">
              <a:schemeClr val="dk1">
                <a:shade val="93000"/>
                <a:satMod val="130000"/>
              </a:schemeClr>
            </a:gs>
            <a:gs pos="100000">
              <a:schemeClr val="dk1">
                <a:shade val="94000"/>
                <a:satMod val="135000"/>
              </a:schemeClr>
            </a:gs>
          </a:gsLst>
          <a:lin ang="16200000" scaled="0"/>
        </a:gradFill>
        <a:ln w="9525" cap="flat" cmpd="sng" algn="ctr">
          <a:solidFill>
            <a:schemeClr val="dk1">
              <a:shade val="95000"/>
              <a:satMod val="105000"/>
            </a:schemeClr>
          </a:solidFill>
          <a:prstDash val="solid"/>
        </a:ln>
        <a:effectLst>
          <a:outerShdw blurRad="40000" dist="23000" dir="5400000" rotWithShape="0">
            <a:srgbClr val="000000">
              <a:alpha val="35000"/>
            </a:srgbClr>
          </a:outerShdw>
        </a:effectLst>
      </c:spPr>
      <c:txPr>
        <a:bodyPr/>
        <a:lstStyle/>
        <a:p>
          <a:pPr>
            <a:defRPr lang="en-ZA" sz="1200">
              <a:solidFill>
                <a:schemeClr val="lt1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</c:chart>
  <c:spPr>
    <a:solidFill>
      <a:schemeClr val="accent5"/>
    </a:solidFill>
    <a:ln w="38100" cap="flat" cmpd="sng" algn="ctr">
      <a:solidFill>
        <a:schemeClr val="lt1"/>
      </a:solidFill>
      <a:prstDash val="solid"/>
    </a:ln>
    <a:effectLst>
      <a:outerShdw blurRad="40000" dist="20000" dir="5400000" rotWithShape="0">
        <a:srgbClr val="000000">
          <a:alpha val="38000"/>
        </a:srgbClr>
      </a:outerShdw>
    </a:effectLst>
  </c:spPr>
  <c:txPr>
    <a:bodyPr/>
    <a:lstStyle/>
    <a:p>
      <a:pPr>
        <a:defRPr>
          <a:solidFill>
            <a:schemeClr val="lt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688" l="0.70000000000000062" r="0.70000000000000062" t="0.75000000000000688" header="0.30000000000000032" footer="0.30000000000000032"/>
    <c:pageSetup/>
  </c:printSettings>
</c:chartSpace>
</file>

<file path=xl/charts/chart3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0.11408573928259012"/>
          <c:y val="5.1400554097404488E-2"/>
          <c:w val="0.85177668416448482"/>
          <c:h val="0.89719889180519163"/>
        </c:manualLayout>
      </c:layout>
      <c:barChart>
        <c:barDir val="col"/>
        <c:grouping val="clustered"/>
        <c:ser>
          <c:idx val="0"/>
          <c:order val="0"/>
          <c:tx>
            <c:strRef>
              <c:f>'GDP Durban'!$R$11:$T$11</c:f>
              <c:strCache>
                <c:ptCount val="1"/>
                <c:pt idx="0">
                  <c:v>Yearly Growth Rate %</c:v>
                </c:pt>
              </c:strCache>
            </c:strRef>
          </c:tx>
          <c:spPr>
            <a:solidFill>
              <a:srgbClr val="FF0000"/>
            </a:solidFill>
          </c:spPr>
          <c:cat>
            <c:numRef>
              <c:f>'GDP Durban'!$R$14:$R$24</c:f>
              <c:numCache>
                <c:formatCode>General</c:formatCode>
                <c:ptCount val="11"/>
                <c:pt idx="0">
                  <c:v>2003</c:v>
                </c:pt>
                <c:pt idx="1">
                  <c:v>2004</c:v>
                </c:pt>
                <c:pt idx="2">
                  <c:v>2005</c:v>
                </c:pt>
                <c:pt idx="3">
                  <c:v>2006</c:v>
                </c:pt>
                <c:pt idx="4">
                  <c:v>2007</c:v>
                </c:pt>
                <c:pt idx="5">
                  <c:v>2008</c:v>
                </c:pt>
                <c:pt idx="6">
                  <c:v>2009</c:v>
                </c:pt>
                <c:pt idx="7">
                  <c:v>2010</c:v>
                </c:pt>
                <c:pt idx="8">
                  <c:v>2011</c:v>
                </c:pt>
                <c:pt idx="9">
                  <c:v>2012</c:v>
                </c:pt>
                <c:pt idx="10">
                  <c:v>2013</c:v>
                </c:pt>
              </c:numCache>
            </c:numRef>
          </c:cat>
          <c:val>
            <c:numRef>
              <c:f>'GDP Durban'!$T$14:$T$24</c:f>
              <c:numCache>
                <c:formatCode>0.00</c:formatCode>
                <c:ptCount val="11"/>
                <c:pt idx="0">
                  <c:v>9.2305507550520041</c:v>
                </c:pt>
                <c:pt idx="1">
                  <c:v>9.3374245364104649</c:v>
                </c:pt>
                <c:pt idx="2">
                  <c:v>9.583437801023118</c:v>
                </c:pt>
                <c:pt idx="3">
                  <c:v>10.453671169140994</c:v>
                </c:pt>
                <c:pt idx="4">
                  <c:v>13.208282661594966</c:v>
                </c:pt>
                <c:pt idx="5">
                  <c:v>13.06772212802686</c:v>
                </c:pt>
                <c:pt idx="6">
                  <c:v>6.3379241353787554</c:v>
                </c:pt>
                <c:pt idx="7">
                  <c:v>13.786841292001938</c:v>
                </c:pt>
                <c:pt idx="8">
                  <c:v>10.612539679888371</c:v>
                </c:pt>
                <c:pt idx="9">
                  <c:v>8.174370124181138</c:v>
                </c:pt>
                <c:pt idx="10">
                  <c:v>9.2985904431512498</c:v>
                </c:pt>
              </c:numCache>
            </c:numRef>
          </c:val>
        </c:ser>
        <c:axId val="222407680"/>
        <c:axId val="222298880"/>
      </c:barChart>
      <c:catAx>
        <c:axId val="222407680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22298880"/>
        <c:crosses val="autoZero"/>
        <c:auto val="1"/>
        <c:lblAlgn val="ctr"/>
        <c:lblOffset val="100"/>
      </c:catAx>
      <c:valAx>
        <c:axId val="222298880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2240768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71858437050207435"/>
          <c:y val="3.6950489884416633E-2"/>
          <c:w val="0.26623536384327678"/>
          <c:h val="7.487748814006949E-2"/>
        </c:manualLayout>
      </c:layout>
      <c:txPr>
        <a:bodyPr/>
        <a:lstStyle/>
        <a:p>
          <a:pPr>
            <a:defRPr lang="en-ZA"/>
          </a:pPr>
          <a:endParaRPr lang="en-US"/>
        </a:p>
      </c:txPr>
    </c:legend>
    <c:plotVisOnly val="1"/>
  </c:chart>
  <c:spPr>
    <a:gradFill>
      <a:gsLst>
        <a:gs pos="0">
          <a:schemeClr val="accent1">
            <a:tint val="66000"/>
            <a:satMod val="160000"/>
          </a:schemeClr>
        </a:gs>
        <a:gs pos="50000">
          <a:schemeClr val="accent1">
            <a:tint val="44500"/>
            <a:satMod val="160000"/>
          </a:schemeClr>
        </a:gs>
        <a:gs pos="100000">
          <a:schemeClr val="accent1">
            <a:tint val="23500"/>
            <a:satMod val="160000"/>
          </a:schemeClr>
        </a:gs>
      </a:gsLst>
      <a:lin ang="5400000" scaled="0"/>
    </a:gradFill>
  </c:spPr>
  <c:printSettings>
    <c:headerFooter/>
    <c:pageMargins b="0.75000000000000433" l="0.70000000000000062" r="0.70000000000000062" t="0.75000000000000433" header="0.30000000000000032" footer="0.30000000000000032"/>
    <c:pageSetup/>
  </c:printSettings>
</c:chartSpace>
</file>

<file path=xl/charts/chart3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8.3588382973869321E-2"/>
          <c:y val="3.8152988608382718E-2"/>
          <c:w val="0.91042422686294056"/>
          <c:h val="0.92608684188449042"/>
        </c:manualLayout>
      </c:layout>
      <c:lineChart>
        <c:grouping val="standard"/>
        <c:ser>
          <c:idx val="1"/>
          <c:order val="0"/>
          <c:tx>
            <c:strRef>
              <c:f>'GDP PMB'!$O$2</c:f>
              <c:strCache>
                <c:ptCount val="1"/>
                <c:pt idx="0">
                  <c:v>PMB Annual Rate</c:v>
                </c:pt>
              </c:strCache>
            </c:strRef>
          </c:tx>
          <c:spPr>
            <a:ln w="44450">
              <a:solidFill>
                <a:srgbClr val="FF0000"/>
              </a:solidFill>
            </a:ln>
          </c:spPr>
          <c:marker>
            <c:symbol val="none"/>
          </c:marker>
          <c:trendline>
            <c:spPr>
              <a:ln w="28575">
                <a:solidFill>
                  <a:srgbClr val="0070C0"/>
                </a:solidFill>
              </a:ln>
            </c:spPr>
            <c:trendlineType val="poly"/>
            <c:order val="6"/>
          </c:trendline>
          <c:cat>
            <c:strRef>
              <c:f>'GDP PMB'!$A$11:$A$54</c:f>
              <c:strCache>
                <c:ptCount val="44"/>
                <c:pt idx="0">
                  <c:v>2003q1</c:v>
                </c:pt>
                <c:pt idx="1">
                  <c:v>2003q2</c:v>
                </c:pt>
                <c:pt idx="2">
                  <c:v>2003q3</c:v>
                </c:pt>
                <c:pt idx="3">
                  <c:v>2003q4</c:v>
                </c:pt>
                <c:pt idx="4">
                  <c:v>2004q1</c:v>
                </c:pt>
                <c:pt idx="5">
                  <c:v>2004q2</c:v>
                </c:pt>
                <c:pt idx="6">
                  <c:v>2004q3</c:v>
                </c:pt>
                <c:pt idx="7">
                  <c:v>2004q4</c:v>
                </c:pt>
                <c:pt idx="8">
                  <c:v>2005q1</c:v>
                </c:pt>
                <c:pt idx="9">
                  <c:v>2005q2</c:v>
                </c:pt>
                <c:pt idx="10">
                  <c:v>2005q3</c:v>
                </c:pt>
                <c:pt idx="11">
                  <c:v>2005q4</c:v>
                </c:pt>
                <c:pt idx="12">
                  <c:v>2006q1</c:v>
                </c:pt>
                <c:pt idx="13">
                  <c:v>2006q2</c:v>
                </c:pt>
                <c:pt idx="14">
                  <c:v>2006q3</c:v>
                </c:pt>
                <c:pt idx="15">
                  <c:v>2006q4</c:v>
                </c:pt>
                <c:pt idx="16">
                  <c:v>2007q1</c:v>
                </c:pt>
                <c:pt idx="17">
                  <c:v>2007q2</c:v>
                </c:pt>
                <c:pt idx="18">
                  <c:v>2007q3</c:v>
                </c:pt>
                <c:pt idx="19">
                  <c:v>2007q4</c:v>
                </c:pt>
                <c:pt idx="20">
                  <c:v>2008q1</c:v>
                </c:pt>
                <c:pt idx="21">
                  <c:v>2008q2</c:v>
                </c:pt>
                <c:pt idx="22">
                  <c:v>2008q3</c:v>
                </c:pt>
                <c:pt idx="23">
                  <c:v>2008q4</c:v>
                </c:pt>
                <c:pt idx="24">
                  <c:v>2009q1</c:v>
                </c:pt>
                <c:pt idx="25">
                  <c:v>2009q2</c:v>
                </c:pt>
                <c:pt idx="26">
                  <c:v>2009q3</c:v>
                </c:pt>
                <c:pt idx="27">
                  <c:v>2009q4</c:v>
                </c:pt>
                <c:pt idx="28">
                  <c:v>2010q1</c:v>
                </c:pt>
                <c:pt idx="29">
                  <c:v>2010q2</c:v>
                </c:pt>
                <c:pt idx="30">
                  <c:v>2010q3</c:v>
                </c:pt>
                <c:pt idx="31">
                  <c:v>2010q4</c:v>
                </c:pt>
                <c:pt idx="32">
                  <c:v>2011q1</c:v>
                </c:pt>
                <c:pt idx="33">
                  <c:v>2011q2</c:v>
                </c:pt>
                <c:pt idx="34">
                  <c:v>2011q3</c:v>
                </c:pt>
                <c:pt idx="35">
                  <c:v>2011q4</c:v>
                </c:pt>
                <c:pt idx="36">
                  <c:v>2012q1</c:v>
                </c:pt>
                <c:pt idx="37">
                  <c:v>2012q2</c:v>
                </c:pt>
                <c:pt idx="38">
                  <c:v>2012q3</c:v>
                </c:pt>
                <c:pt idx="39">
                  <c:v>2012q4</c:v>
                </c:pt>
                <c:pt idx="40">
                  <c:v>2013q1</c:v>
                </c:pt>
                <c:pt idx="41">
                  <c:v>2013q2</c:v>
                </c:pt>
                <c:pt idx="42">
                  <c:v>2013q3</c:v>
                </c:pt>
                <c:pt idx="43">
                  <c:v>2013q4</c:v>
                </c:pt>
              </c:strCache>
            </c:strRef>
          </c:cat>
          <c:val>
            <c:numRef>
              <c:f>'GDP PMB'!$O$11:$O$54</c:f>
              <c:numCache>
                <c:formatCode>0.00</c:formatCode>
                <c:ptCount val="44"/>
                <c:pt idx="0">
                  <c:v>9.6224615891290064</c:v>
                </c:pt>
                <c:pt idx="1">
                  <c:v>9.0078059198263123</c:v>
                </c:pt>
                <c:pt idx="2">
                  <c:v>8.2918003608103312</c:v>
                </c:pt>
                <c:pt idx="3">
                  <c:v>9.9845548726080473</c:v>
                </c:pt>
                <c:pt idx="4">
                  <c:v>9.1701646986601926</c:v>
                </c:pt>
                <c:pt idx="5">
                  <c:v>8.3111129238633499</c:v>
                </c:pt>
                <c:pt idx="6">
                  <c:v>8.4712625717624626</c:v>
                </c:pt>
                <c:pt idx="7">
                  <c:v>11.241660192234185</c:v>
                </c:pt>
                <c:pt idx="8">
                  <c:v>8.1224199029758033</c:v>
                </c:pt>
                <c:pt idx="9">
                  <c:v>9.5748045536609627</c:v>
                </c:pt>
                <c:pt idx="10">
                  <c:v>11.167754063728012</c:v>
                </c:pt>
                <c:pt idx="11">
                  <c:v>9.4084593320157168</c:v>
                </c:pt>
                <c:pt idx="12">
                  <c:v>10.893577853806846</c:v>
                </c:pt>
                <c:pt idx="13">
                  <c:v>9.2338047474501064</c:v>
                </c:pt>
                <c:pt idx="14">
                  <c:v>10.543285206198222</c:v>
                </c:pt>
                <c:pt idx="15">
                  <c:v>11.086274923512905</c:v>
                </c:pt>
                <c:pt idx="16">
                  <c:v>11.618458639576183</c:v>
                </c:pt>
                <c:pt idx="17">
                  <c:v>13.790615771124202</c:v>
                </c:pt>
                <c:pt idx="18">
                  <c:v>13.088066581032223</c:v>
                </c:pt>
                <c:pt idx="19">
                  <c:v>14.167270064746114</c:v>
                </c:pt>
                <c:pt idx="20">
                  <c:v>14.693054831015113</c:v>
                </c:pt>
                <c:pt idx="21">
                  <c:v>5.7478077170368147</c:v>
                </c:pt>
                <c:pt idx="22">
                  <c:v>8.8082194095763242</c:v>
                </c:pt>
                <c:pt idx="23">
                  <c:v>12.146489991269501</c:v>
                </c:pt>
                <c:pt idx="24">
                  <c:v>6.9021376843653224</c:v>
                </c:pt>
                <c:pt idx="25">
                  <c:v>18.24365090334857</c:v>
                </c:pt>
                <c:pt idx="26">
                  <c:v>15.285773209710261</c:v>
                </c:pt>
                <c:pt idx="27">
                  <c:v>25.120657938597233</c:v>
                </c:pt>
                <c:pt idx="28">
                  <c:v>14.534797989175566</c:v>
                </c:pt>
                <c:pt idx="29">
                  <c:v>8.2685102571311013</c:v>
                </c:pt>
                <c:pt idx="30">
                  <c:v>8.7622621248199479</c:v>
                </c:pt>
                <c:pt idx="31">
                  <c:v>1.8461749173105093</c:v>
                </c:pt>
                <c:pt idx="32">
                  <c:v>11.088242462896067</c:v>
                </c:pt>
                <c:pt idx="33">
                  <c:v>11.863303928043134</c:v>
                </c:pt>
                <c:pt idx="34">
                  <c:v>10.987233800715053</c:v>
                </c:pt>
                <c:pt idx="35">
                  <c:v>10.628814450690756</c:v>
                </c:pt>
                <c:pt idx="36">
                  <c:v>8.3906104902594283</c:v>
                </c:pt>
                <c:pt idx="37">
                  <c:v>10.379136980971184</c:v>
                </c:pt>
                <c:pt idx="38">
                  <c:v>9.0072480952902918</c:v>
                </c:pt>
                <c:pt idx="39">
                  <c:v>11.072024549826111</c:v>
                </c:pt>
                <c:pt idx="40">
                  <c:v>8.2859532046831781</c:v>
                </c:pt>
                <c:pt idx="41">
                  <c:v>8.9405793972221375</c:v>
                </c:pt>
                <c:pt idx="42">
                  <c:v>8.2248576926161032</c:v>
                </c:pt>
                <c:pt idx="43">
                  <c:v>7.0150859670552181</c:v>
                </c:pt>
              </c:numCache>
            </c:numRef>
          </c:val>
        </c:ser>
        <c:marker val="1"/>
        <c:axId val="222462720"/>
        <c:axId val="222464256"/>
      </c:lineChart>
      <c:catAx>
        <c:axId val="222462720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22464256"/>
        <c:crosses val="autoZero"/>
        <c:auto val="1"/>
        <c:lblAlgn val="ctr"/>
        <c:lblOffset val="100"/>
      </c:catAx>
      <c:valAx>
        <c:axId val="222464256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2246272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0047090224206751"/>
          <c:y val="5.7687172665060675E-2"/>
          <c:w val="0.34362938567290441"/>
          <c:h val="0.15591270269298638"/>
        </c:manualLayout>
      </c:layout>
      <c:spPr>
        <a:gradFill rotWithShape="1">
          <a:gsLst>
            <a:gs pos="0">
              <a:schemeClr val="dk1">
                <a:shade val="51000"/>
                <a:satMod val="130000"/>
              </a:schemeClr>
            </a:gs>
            <a:gs pos="80000">
              <a:schemeClr val="dk1">
                <a:shade val="93000"/>
                <a:satMod val="130000"/>
              </a:schemeClr>
            </a:gs>
            <a:gs pos="100000">
              <a:schemeClr val="dk1">
                <a:shade val="94000"/>
                <a:satMod val="135000"/>
              </a:schemeClr>
            </a:gs>
          </a:gsLst>
          <a:lin ang="16200000" scaled="0"/>
        </a:gradFill>
        <a:ln w="9525" cap="flat" cmpd="sng" algn="ctr">
          <a:solidFill>
            <a:schemeClr val="dk1">
              <a:shade val="95000"/>
              <a:satMod val="105000"/>
            </a:schemeClr>
          </a:solidFill>
          <a:prstDash val="solid"/>
        </a:ln>
        <a:effectLst>
          <a:outerShdw blurRad="40000" dist="23000" dir="5400000" rotWithShape="0">
            <a:srgbClr val="000000">
              <a:alpha val="35000"/>
            </a:srgbClr>
          </a:outerShdw>
        </a:effectLst>
      </c:spPr>
      <c:txPr>
        <a:bodyPr/>
        <a:lstStyle/>
        <a:p>
          <a:pPr>
            <a:defRPr lang="en-ZA" sz="1200">
              <a:solidFill>
                <a:schemeClr val="lt1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</c:chart>
  <c:spPr>
    <a:gradFill rotWithShape="1">
      <a:gsLst>
        <a:gs pos="0">
          <a:schemeClr val="accent6">
            <a:tint val="50000"/>
            <a:satMod val="300000"/>
          </a:schemeClr>
        </a:gs>
        <a:gs pos="35000">
          <a:schemeClr val="accent6">
            <a:tint val="37000"/>
            <a:satMod val="300000"/>
          </a:schemeClr>
        </a:gs>
        <a:gs pos="100000">
          <a:schemeClr val="accent6">
            <a:tint val="15000"/>
            <a:satMod val="350000"/>
          </a:schemeClr>
        </a:gs>
      </a:gsLst>
      <a:lin ang="16200000" scaled="1"/>
    </a:gradFill>
    <a:ln w="9525" cap="flat" cmpd="sng" algn="ctr">
      <a:solidFill>
        <a:schemeClr val="accent6">
          <a:shade val="95000"/>
          <a:satMod val="105000"/>
        </a:schemeClr>
      </a:solidFill>
      <a:prstDash val="solid"/>
    </a:ln>
    <a:effectLst>
      <a:outerShdw blurRad="40000" dist="20000" dir="5400000" rotWithShape="0">
        <a:srgbClr val="000000">
          <a:alpha val="38000"/>
        </a:srgbClr>
      </a:outerShdw>
    </a:effectLst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688" l="0.70000000000000062" r="0.70000000000000062" t="0.75000000000000688" header="0.30000000000000032" footer="0.30000000000000032"/>
    <c:pageSetup/>
  </c:printSettings>
</c:chartSpace>
</file>

<file path=xl/charts/chart4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8.8097956188397289E-2"/>
          <c:y val="3.2064622059228901E-2"/>
          <c:w val="0.91042422686294056"/>
          <c:h val="0.92304270185404858"/>
        </c:manualLayout>
      </c:layout>
      <c:lineChart>
        <c:grouping val="standard"/>
        <c:ser>
          <c:idx val="1"/>
          <c:order val="0"/>
          <c:tx>
            <c:strRef>
              <c:f>'GDP PMB'!$N$2</c:f>
              <c:strCache>
                <c:ptCount val="1"/>
                <c:pt idx="0">
                  <c:v>PMB Quarterly Rate</c:v>
                </c:pt>
              </c:strCache>
            </c:strRef>
          </c:tx>
          <c:spPr>
            <a:ln w="41275">
              <a:solidFill>
                <a:srgbClr val="FF0000"/>
              </a:solidFill>
            </a:ln>
          </c:spPr>
          <c:marker>
            <c:symbol val="none"/>
          </c:marker>
          <c:trendline>
            <c:spPr>
              <a:ln w="28575">
                <a:solidFill>
                  <a:srgbClr val="0070C0"/>
                </a:solidFill>
              </a:ln>
            </c:spPr>
            <c:trendlineType val="poly"/>
            <c:order val="6"/>
          </c:trendline>
          <c:cat>
            <c:strRef>
              <c:f>'GDP PMB'!$A$11:$A$54</c:f>
              <c:strCache>
                <c:ptCount val="44"/>
                <c:pt idx="0">
                  <c:v>2003q1</c:v>
                </c:pt>
                <c:pt idx="1">
                  <c:v>2003q2</c:v>
                </c:pt>
                <c:pt idx="2">
                  <c:v>2003q3</c:v>
                </c:pt>
                <c:pt idx="3">
                  <c:v>2003q4</c:v>
                </c:pt>
                <c:pt idx="4">
                  <c:v>2004q1</c:v>
                </c:pt>
                <c:pt idx="5">
                  <c:v>2004q2</c:v>
                </c:pt>
                <c:pt idx="6">
                  <c:v>2004q3</c:v>
                </c:pt>
                <c:pt idx="7">
                  <c:v>2004q4</c:v>
                </c:pt>
                <c:pt idx="8">
                  <c:v>2005q1</c:v>
                </c:pt>
                <c:pt idx="9">
                  <c:v>2005q2</c:v>
                </c:pt>
                <c:pt idx="10">
                  <c:v>2005q3</c:v>
                </c:pt>
                <c:pt idx="11">
                  <c:v>2005q4</c:v>
                </c:pt>
                <c:pt idx="12">
                  <c:v>2006q1</c:v>
                </c:pt>
                <c:pt idx="13">
                  <c:v>2006q2</c:v>
                </c:pt>
                <c:pt idx="14">
                  <c:v>2006q3</c:v>
                </c:pt>
                <c:pt idx="15">
                  <c:v>2006q4</c:v>
                </c:pt>
                <c:pt idx="16">
                  <c:v>2007q1</c:v>
                </c:pt>
                <c:pt idx="17">
                  <c:v>2007q2</c:v>
                </c:pt>
                <c:pt idx="18">
                  <c:v>2007q3</c:v>
                </c:pt>
                <c:pt idx="19">
                  <c:v>2007q4</c:v>
                </c:pt>
                <c:pt idx="20">
                  <c:v>2008q1</c:v>
                </c:pt>
                <c:pt idx="21">
                  <c:v>2008q2</c:v>
                </c:pt>
                <c:pt idx="22">
                  <c:v>2008q3</c:v>
                </c:pt>
                <c:pt idx="23">
                  <c:v>2008q4</c:v>
                </c:pt>
                <c:pt idx="24">
                  <c:v>2009q1</c:v>
                </c:pt>
                <c:pt idx="25">
                  <c:v>2009q2</c:v>
                </c:pt>
                <c:pt idx="26">
                  <c:v>2009q3</c:v>
                </c:pt>
                <c:pt idx="27">
                  <c:v>2009q4</c:v>
                </c:pt>
                <c:pt idx="28">
                  <c:v>2010q1</c:v>
                </c:pt>
                <c:pt idx="29">
                  <c:v>2010q2</c:v>
                </c:pt>
                <c:pt idx="30">
                  <c:v>2010q3</c:v>
                </c:pt>
                <c:pt idx="31">
                  <c:v>2010q4</c:v>
                </c:pt>
                <c:pt idx="32">
                  <c:v>2011q1</c:v>
                </c:pt>
                <c:pt idx="33">
                  <c:v>2011q2</c:v>
                </c:pt>
                <c:pt idx="34">
                  <c:v>2011q3</c:v>
                </c:pt>
                <c:pt idx="35">
                  <c:v>2011q4</c:v>
                </c:pt>
                <c:pt idx="36">
                  <c:v>2012q1</c:v>
                </c:pt>
                <c:pt idx="37">
                  <c:v>2012q2</c:v>
                </c:pt>
                <c:pt idx="38">
                  <c:v>2012q3</c:v>
                </c:pt>
                <c:pt idx="39">
                  <c:v>2012q4</c:v>
                </c:pt>
                <c:pt idx="40">
                  <c:v>2013q1</c:v>
                </c:pt>
                <c:pt idx="41">
                  <c:v>2013q2</c:v>
                </c:pt>
                <c:pt idx="42">
                  <c:v>2013q3</c:v>
                </c:pt>
                <c:pt idx="43">
                  <c:v>2013q4</c:v>
                </c:pt>
              </c:strCache>
            </c:strRef>
          </c:cat>
          <c:val>
            <c:numRef>
              <c:f>'GDP PMB'!$N$11:$N$54</c:f>
              <c:numCache>
                <c:formatCode>0.00</c:formatCode>
                <c:ptCount val="44"/>
                <c:pt idx="0">
                  <c:v>-2.7592295267251621</c:v>
                </c:pt>
                <c:pt idx="1">
                  <c:v>3.9422824144320043</c:v>
                </c:pt>
                <c:pt idx="2">
                  <c:v>2.160719310083155</c:v>
                </c:pt>
                <c:pt idx="3">
                  <c:v>6.5141041589935265</c:v>
                </c:pt>
                <c:pt idx="4">
                  <c:v>-3.4792572440012779</c:v>
                </c:pt>
                <c:pt idx="5">
                  <c:v>3.1243684501999036</c:v>
                </c:pt>
                <c:pt idx="6">
                  <c:v>2.3117749384943487</c:v>
                </c:pt>
                <c:pt idx="7">
                  <c:v>9.2345152034720552</c:v>
                </c:pt>
                <c:pt idx="8">
                  <c:v>-6.185719814169512</c:v>
                </c:pt>
                <c:pt idx="9">
                  <c:v>4.5096153766289824</c:v>
                </c:pt>
                <c:pt idx="10">
                  <c:v>3.7991377718229851</c:v>
                </c:pt>
                <c:pt idx="11">
                  <c:v>7.5058151075031425</c:v>
                </c:pt>
                <c:pt idx="12">
                  <c:v>-4.9122778338773241</c:v>
                </c:pt>
                <c:pt idx="13">
                  <c:v>2.9453927019264454</c:v>
                </c:pt>
                <c:pt idx="14">
                  <c:v>5.0434681589349353</c:v>
                </c:pt>
                <c:pt idx="15">
                  <c:v>8.0338847414571237</c:v>
                </c:pt>
                <c:pt idx="16">
                  <c:v>-4.4567387731859611</c:v>
                </c:pt>
                <c:pt idx="17">
                  <c:v>4.9487671584718864</c:v>
                </c:pt>
                <c:pt idx="18">
                  <c:v>4.3949243139139362</c:v>
                </c:pt>
                <c:pt idx="19">
                  <c:v>9.064855986231068</c:v>
                </c:pt>
                <c:pt idx="20">
                  <c:v>-4.0167248248430694</c:v>
                </c:pt>
                <c:pt idx="21">
                  <c:v>-3.2364944332006553</c:v>
                </c:pt>
                <c:pt idx="22">
                  <c:v>7.416182663467473</c:v>
                </c:pt>
                <c:pt idx="23">
                  <c:v>12.411000259256404</c:v>
                </c:pt>
                <c:pt idx="24">
                  <c:v>-8.5052300881664209</c:v>
                </c:pt>
                <c:pt idx="25">
                  <c:v>7.0293861307716172</c:v>
                </c:pt>
                <c:pt idx="26">
                  <c:v>4.7291552568479531</c:v>
                </c:pt>
                <c:pt idx="27">
                  <c:v>22.00064171308631</c:v>
                </c:pt>
                <c:pt idx="28">
                  <c:v>-16.246164609678807</c:v>
                </c:pt>
                <c:pt idx="29">
                  <c:v>1.1737253093076594</c:v>
                </c:pt>
                <c:pt idx="30">
                  <c:v>5.206766114212992</c:v>
                </c:pt>
                <c:pt idx="31">
                  <c:v>14.242738732993111</c:v>
                </c:pt>
                <c:pt idx="32">
                  <c:v>-8.6458928811856612</c:v>
                </c:pt>
                <c:pt idx="33">
                  <c:v>1.8796132955975673</c:v>
                </c:pt>
                <c:pt idx="34">
                  <c:v>4.3828274162755321</c:v>
                </c:pt>
                <c:pt idx="35">
                  <c:v>13.873806138139924</c:v>
                </c:pt>
                <c:pt idx="36">
                  <c:v>-10.494137620770513</c:v>
                </c:pt>
                <c:pt idx="37">
                  <c:v>3.748689491270174</c:v>
                </c:pt>
                <c:pt idx="38">
                  <c:v>3.0854659337969865</c:v>
                </c:pt>
                <c:pt idx="39">
                  <c:v>16.03076320118651</c:v>
                </c:pt>
                <c:pt idx="40">
                  <c:v>-12.73925487156135</c:v>
                </c:pt>
                <c:pt idx="41">
                  <c:v>4.3758863489660209</c:v>
                </c:pt>
                <c:pt idx="42">
                  <c:v>2.4082113624840877</c:v>
                </c:pt>
                <c:pt idx="43">
                  <c:v>14.733734592336484</c:v>
                </c:pt>
              </c:numCache>
            </c:numRef>
          </c:val>
        </c:ser>
        <c:marker val="1"/>
        <c:axId val="222641536"/>
        <c:axId val="222655616"/>
      </c:lineChart>
      <c:catAx>
        <c:axId val="222641536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>
                <a:solidFill>
                  <a:schemeClr val="tx1"/>
                </a:solidFill>
              </a:defRPr>
            </a:pPr>
            <a:endParaRPr lang="en-US"/>
          </a:p>
        </c:txPr>
        <c:crossAx val="222655616"/>
        <c:crosses val="autoZero"/>
        <c:auto val="1"/>
        <c:lblAlgn val="ctr"/>
        <c:lblOffset val="100"/>
      </c:catAx>
      <c:valAx>
        <c:axId val="222655616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2264153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1399965083282289"/>
          <c:y val="9.4216853030357525E-2"/>
          <c:w val="0.34362938567290441"/>
          <c:h val="0.11025060223636433"/>
        </c:manualLayout>
      </c:layout>
      <c:spPr>
        <a:gradFill rotWithShape="1">
          <a:gsLst>
            <a:gs pos="0">
              <a:schemeClr val="dk1">
                <a:shade val="51000"/>
                <a:satMod val="130000"/>
              </a:schemeClr>
            </a:gs>
            <a:gs pos="80000">
              <a:schemeClr val="dk1">
                <a:shade val="93000"/>
                <a:satMod val="130000"/>
              </a:schemeClr>
            </a:gs>
            <a:gs pos="100000">
              <a:schemeClr val="dk1">
                <a:shade val="94000"/>
                <a:satMod val="135000"/>
              </a:schemeClr>
            </a:gs>
          </a:gsLst>
          <a:lin ang="16200000" scaled="0"/>
        </a:gradFill>
        <a:ln w="9525" cap="flat" cmpd="sng" algn="ctr">
          <a:solidFill>
            <a:schemeClr val="dk1">
              <a:shade val="95000"/>
              <a:satMod val="105000"/>
            </a:schemeClr>
          </a:solidFill>
          <a:prstDash val="solid"/>
        </a:ln>
        <a:effectLst>
          <a:outerShdw blurRad="40000" dist="23000" dir="5400000" rotWithShape="0">
            <a:srgbClr val="000000">
              <a:alpha val="35000"/>
            </a:srgbClr>
          </a:outerShdw>
        </a:effectLst>
      </c:spPr>
      <c:txPr>
        <a:bodyPr/>
        <a:lstStyle/>
        <a:p>
          <a:pPr>
            <a:defRPr lang="en-ZA" sz="1200">
              <a:solidFill>
                <a:schemeClr val="lt1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</c:chart>
  <c:spPr>
    <a:gradFill rotWithShape="1">
      <a:gsLst>
        <a:gs pos="0">
          <a:schemeClr val="accent6">
            <a:shade val="51000"/>
            <a:satMod val="130000"/>
          </a:schemeClr>
        </a:gs>
        <a:gs pos="80000">
          <a:schemeClr val="accent6">
            <a:shade val="93000"/>
            <a:satMod val="130000"/>
          </a:schemeClr>
        </a:gs>
        <a:gs pos="100000">
          <a:schemeClr val="accent6">
            <a:shade val="94000"/>
            <a:satMod val="135000"/>
          </a:schemeClr>
        </a:gs>
      </a:gsLst>
      <a:lin ang="16200000" scaled="0"/>
    </a:gradFill>
    <a:ln w="9525" cap="flat" cmpd="sng" algn="ctr">
      <a:solidFill>
        <a:schemeClr val="accent6">
          <a:shade val="95000"/>
          <a:satMod val="105000"/>
        </a:schemeClr>
      </a:solidFill>
      <a:prstDash val="solid"/>
    </a:ln>
    <a:effectLst>
      <a:outerShdw blurRad="40000" dist="23000" dir="5400000" rotWithShape="0">
        <a:srgbClr val="000000">
          <a:alpha val="35000"/>
        </a:srgbClr>
      </a:outerShdw>
    </a:effectLst>
  </c:spPr>
  <c:txPr>
    <a:bodyPr/>
    <a:lstStyle/>
    <a:p>
      <a:pPr>
        <a:defRPr>
          <a:solidFill>
            <a:schemeClr val="lt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711" l="0.70000000000000062" r="0.70000000000000062" t="0.75000000000000711" header="0.30000000000000032" footer="0.30000000000000032"/>
    <c:pageSetup/>
  </c:printSettings>
</c:chartSpace>
</file>

<file path=xl/charts/chart4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0.11408573928259012"/>
          <c:y val="5.1400554097404488E-2"/>
          <c:w val="0.85177668416448504"/>
          <c:h val="0.89719889180519163"/>
        </c:manualLayout>
      </c:layout>
      <c:barChart>
        <c:barDir val="col"/>
        <c:grouping val="clustered"/>
        <c:ser>
          <c:idx val="0"/>
          <c:order val="0"/>
          <c:tx>
            <c:strRef>
              <c:f>'GDP PMB'!$R$11:$T$11</c:f>
              <c:strCache>
                <c:ptCount val="1"/>
                <c:pt idx="0">
                  <c:v>Yearly Growth Rate %</c:v>
                </c:pt>
              </c:strCache>
            </c:strRef>
          </c:tx>
          <c:spPr>
            <a:solidFill>
              <a:srgbClr val="FF0000"/>
            </a:solidFill>
          </c:spPr>
          <c:cat>
            <c:numRef>
              <c:f>'GDP PMB'!$R$14:$R$24</c:f>
              <c:numCache>
                <c:formatCode>General</c:formatCode>
                <c:ptCount val="11"/>
                <c:pt idx="0">
                  <c:v>2003</c:v>
                </c:pt>
                <c:pt idx="1">
                  <c:v>2004</c:v>
                </c:pt>
                <c:pt idx="2">
                  <c:v>2005</c:v>
                </c:pt>
                <c:pt idx="3">
                  <c:v>2006</c:v>
                </c:pt>
                <c:pt idx="4">
                  <c:v>2007</c:v>
                </c:pt>
                <c:pt idx="5">
                  <c:v>2008</c:v>
                </c:pt>
                <c:pt idx="6">
                  <c:v>2009</c:v>
                </c:pt>
                <c:pt idx="7">
                  <c:v>2010</c:v>
                </c:pt>
                <c:pt idx="8">
                  <c:v>2011</c:v>
                </c:pt>
                <c:pt idx="9">
                  <c:v>2012</c:v>
                </c:pt>
                <c:pt idx="10">
                  <c:v>2013</c:v>
                </c:pt>
              </c:numCache>
            </c:numRef>
          </c:cat>
          <c:val>
            <c:numRef>
              <c:f>'GDP PMB'!$T$14:$T$24</c:f>
              <c:numCache>
                <c:formatCode>0.00</c:formatCode>
                <c:ptCount val="11"/>
                <c:pt idx="0">
                  <c:v>9.2305507550519881</c:v>
                </c:pt>
                <c:pt idx="1">
                  <c:v>9.3374245364104631</c:v>
                </c:pt>
                <c:pt idx="2">
                  <c:v>9.5834378010231287</c:v>
                </c:pt>
                <c:pt idx="3">
                  <c:v>10.453671169140975</c:v>
                </c:pt>
                <c:pt idx="4">
                  <c:v>13.208282661594986</c:v>
                </c:pt>
                <c:pt idx="5">
                  <c:v>10.343224225778135</c:v>
                </c:pt>
                <c:pt idx="6">
                  <c:v>16.715459547889491</c:v>
                </c:pt>
                <c:pt idx="7">
                  <c:v>7.8379258358263106</c:v>
                </c:pt>
                <c:pt idx="8">
                  <c:v>11.115727517843748</c:v>
                </c:pt>
                <c:pt idx="9">
                  <c:v>9.771580880549692</c:v>
                </c:pt>
                <c:pt idx="10">
                  <c:v>8.0644101288040346</c:v>
                </c:pt>
              </c:numCache>
            </c:numRef>
          </c:val>
        </c:ser>
        <c:axId val="222683520"/>
        <c:axId val="222685056"/>
      </c:barChart>
      <c:catAx>
        <c:axId val="222683520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22685056"/>
        <c:crosses val="autoZero"/>
        <c:auto val="1"/>
        <c:lblAlgn val="ctr"/>
        <c:lblOffset val="100"/>
      </c:catAx>
      <c:valAx>
        <c:axId val="222685056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2268352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71858437050207435"/>
          <c:y val="3.6950489884416633E-2"/>
          <c:w val="0.26623536384327678"/>
          <c:h val="7.487748814006949E-2"/>
        </c:manualLayout>
      </c:layout>
      <c:txPr>
        <a:bodyPr/>
        <a:lstStyle/>
        <a:p>
          <a:pPr>
            <a:defRPr lang="en-ZA"/>
          </a:pPr>
          <a:endParaRPr lang="en-US"/>
        </a:p>
      </c:txPr>
    </c:legend>
    <c:plotVisOnly val="1"/>
  </c:chart>
  <c:spPr>
    <a:gradFill>
      <a:gsLst>
        <a:gs pos="0">
          <a:schemeClr val="accent1">
            <a:tint val="66000"/>
            <a:satMod val="160000"/>
          </a:schemeClr>
        </a:gs>
        <a:gs pos="50000">
          <a:schemeClr val="accent1">
            <a:tint val="44500"/>
            <a:satMod val="160000"/>
          </a:schemeClr>
        </a:gs>
        <a:gs pos="100000">
          <a:schemeClr val="accent1">
            <a:tint val="23500"/>
            <a:satMod val="160000"/>
          </a:schemeClr>
        </a:gs>
      </a:gsLst>
      <a:lin ang="5400000" scaled="0"/>
    </a:gradFill>
  </c:spPr>
  <c:printSettings>
    <c:headerFooter/>
    <c:pageMargins b="0.75000000000000455" l="0.70000000000000062" r="0.70000000000000062" t="0.75000000000000455" header="0.30000000000000032" footer="0.30000000000000032"/>
    <c:pageSetup/>
  </c:printSettings>
</c:chartSpace>
</file>

<file path=xl/charts/chart4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8.3588382973869391E-2"/>
          <c:y val="3.8152988608382718E-2"/>
          <c:w val="0.91042422686294056"/>
          <c:h val="0.93521926197581451"/>
        </c:manualLayout>
      </c:layout>
      <c:lineChart>
        <c:grouping val="standard"/>
        <c:ser>
          <c:idx val="1"/>
          <c:order val="0"/>
          <c:tx>
            <c:strRef>
              <c:f>'GDP RBay'!$O$2</c:f>
              <c:strCache>
                <c:ptCount val="1"/>
                <c:pt idx="0">
                  <c:v>RBay Annual Rate</c:v>
                </c:pt>
              </c:strCache>
            </c:strRef>
          </c:tx>
          <c:spPr>
            <a:ln w="41275">
              <a:solidFill>
                <a:srgbClr val="FF0000"/>
              </a:solidFill>
            </a:ln>
          </c:spPr>
          <c:marker>
            <c:symbol val="none"/>
          </c:marker>
          <c:trendline>
            <c:spPr>
              <a:ln w="28575">
                <a:solidFill>
                  <a:srgbClr val="0070C0"/>
                </a:solidFill>
              </a:ln>
            </c:spPr>
            <c:trendlineType val="poly"/>
            <c:order val="6"/>
          </c:trendline>
          <c:cat>
            <c:strRef>
              <c:f>'GDP RBay'!$A$11:$C$54</c:f>
              <c:strCache>
                <c:ptCount val="44"/>
                <c:pt idx="0">
                  <c:v>2003q1</c:v>
                </c:pt>
                <c:pt idx="1">
                  <c:v>2003q2</c:v>
                </c:pt>
                <c:pt idx="2">
                  <c:v>2003q3</c:v>
                </c:pt>
                <c:pt idx="3">
                  <c:v>2003q4</c:v>
                </c:pt>
                <c:pt idx="4">
                  <c:v>2004q1</c:v>
                </c:pt>
                <c:pt idx="5">
                  <c:v>2004q2</c:v>
                </c:pt>
                <c:pt idx="6">
                  <c:v>2004q3</c:v>
                </c:pt>
                <c:pt idx="7">
                  <c:v>2004q4</c:v>
                </c:pt>
                <c:pt idx="8">
                  <c:v>2005q1</c:v>
                </c:pt>
                <c:pt idx="9">
                  <c:v>2005q2</c:v>
                </c:pt>
                <c:pt idx="10">
                  <c:v>2005q3</c:v>
                </c:pt>
                <c:pt idx="11">
                  <c:v>2005q4</c:v>
                </c:pt>
                <c:pt idx="12">
                  <c:v>2006q1</c:v>
                </c:pt>
                <c:pt idx="13">
                  <c:v>2006q2</c:v>
                </c:pt>
                <c:pt idx="14">
                  <c:v>2006q3</c:v>
                </c:pt>
                <c:pt idx="15">
                  <c:v>2006q4</c:v>
                </c:pt>
                <c:pt idx="16">
                  <c:v>2007q1</c:v>
                </c:pt>
                <c:pt idx="17">
                  <c:v>2007q2</c:v>
                </c:pt>
                <c:pt idx="18">
                  <c:v>2007q3</c:v>
                </c:pt>
                <c:pt idx="19">
                  <c:v>2007q4</c:v>
                </c:pt>
                <c:pt idx="20">
                  <c:v>2008q1</c:v>
                </c:pt>
                <c:pt idx="21">
                  <c:v>2008q2</c:v>
                </c:pt>
                <c:pt idx="22">
                  <c:v>2008q3</c:v>
                </c:pt>
                <c:pt idx="23">
                  <c:v>2008q4</c:v>
                </c:pt>
                <c:pt idx="24">
                  <c:v>2009q1</c:v>
                </c:pt>
                <c:pt idx="25">
                  <c:v>2009q2</c:v>
                </c:pt>
                <c:pt idx="26">
                  <c:v>2009q3</c:v>
                </c:pt>
                <c:pt idx="27">
                  <c:v>2009q4</c:v>
                </c:pt>
                <c:pt idx="28">
                  <c:v>2010q1</c:v>
                </c:pt>
                <c:pt idx="29">
                  <c:v>2010q2</c:v>
                </c:pt>
                <c:pt idx="30">
                  <c:v>2010q3</c:v>
                </c:pt>
                <c:pt idx="31">
                  <c:v>2010q4</c:v>
                </c:pt>
                <c:pt idx="32">
                  <c:v>2011q1</c:v>
                </c:pt>
                <c:pt idx="33">
                  <c:v>2011q2</c:v>
                </c:pt>
                <c:pt idx="34">
                  <c:v>2011q3</c:v>
                </c:pt>
                <c:pt idx="35">
                  <c:v>2011q4</c:v>
                </c:pt>
                <c:pt idx="36">
                  <c:v>2012q1</c:v>
                </c:pt>
                <c:pt idx="37">
                  <c:v>2012q2</c:v>
                </c:pt>
                <c:pt idx="38">
                  <c:v>2012q3</c:v>
                </c:pt>
                <c:pt idx="39">
                  <c:v>2012q4</c:v>
                </c:pt>
                <c:pt idx="40">
                  <c:v>2013q1</c:v>
                </c:pt>
                <c:pt idx="41">
                  <c:v>2013q2</c:v>
                </c:pt>
                <c:pt idx="42">
                  <c:v>2013q3</c:v>
                </c:pt>
                <c:pt idx="43">
                  <c:v>2013q4</c:v>
                </c:pt>
              </c:strCache>
            </c:strRef>
          </c:cat>
          <c:val>
            <c:numRef>
              <c:f>'GDP RBay'!$O$11:$O$54</c:f>
              <c:numCache>
                <c:formatCode>0.00</c:formatCode>
                <c:ptCount val="44"/>
                <c:pt idx="0">
                  <c:v>9.6224615891289869</c:v>
                </c:pt>
                <c:pt idx="1">
                  <c:v>9.0078059198262999</c:v>
                </c:pt>
                <c:pt idx="2">
                  <c:v>8.2918003608103454</c:v>
                </c:pt>
                <c:pt idx="3">
                  <c:v>9.9845548726080349</c:v>
                </c:pt>
                <c:pt idx="4">
                  <c:v>9.1701646986602068</c:v>
                </c:pt>
                <c:pt idx="5">
                  <c:v>8.3111129238633712</c:v>
                </c:pt>
                <c:pt idx="6">
                  <c:v>8.4712625717624519</c:v>
                </c:pt>
                <c:pt idx="7">
                  <c:v>11.24166019223418</c:v>
                </c:pt>
                <c:pt idx="8">
                  <c:v>8.1224199029758033</c:v>
                </c:pt>
                <c:pt idx="9">
                  <c:v>9.5748045536609574</c:v>
                </c:pt>
                <c:pt idx="10">
                  <c:v>11.16775406372801</c:v>
                </c:pt>
                <c:pt idx="11">
                  <c:v>9.4084593320157079</c:v>
                </c:pt>
                <c:pt idx="12">
                  <c:v>10.893577853806837</c:v>
                </c:pt>
                <c:pt idx="13">
                  <c:v>9.2338047474500957</c:v>
                </c:pt>
                <c:pt idx="14">
                  <c:v>10.543285206198222</c:v>
                </c:pt>
                <c:pt idx="15">
                  <c:v>11.086274923512917</c:v>
                </c:pt>
                <c:pt idx="16">
                  <c:v>11.618458639576188</c:v>
                </c:pt>
                <c:pt idx="17">
                  <c:v>13.790615771124202</c:v>
                </c:pt>
                <c:pt idx="18">
                  <c:v>13.088066581032217</c:v>
                </c:pt>
                <c:pt idx="19">
                  <c:v>14.167270064746104</c:v>
                </c:pt>
                <c:pt idx="20">
                  <c:v>14.342611041180939</c:v>
                </c:pt>
                <c:pt idx="21">
                  <c:v>23.687933484213158</c:v>
                </c:pt>
                <c:pt idx="22">
                  <c:v>23.573603945858622</c:v>
                </c:pt>
                <c:pt idx="23">
                  <c:v>11.685110598205096</c:v>
                </c:pt>
                <c:pt idx="24">
                  <c:v>-2.5757291683077681</c:v>
                </c:pt>
                <c:pt idx="25">
                  <c:v>-10.909536251446527</c:v>
                </c:pt>
                <c:pt idx="26">
                  <c:v>-5.7168503051714241</c:v>
                </c:pt>
                <c:pt idx="27">
                  <c:v>5.4172057903223134</c:v>
                </c:pt>
                <c:pt idx="28">
                  <c:v>22.118650632292113</c:v>
                </c:pt>
                <c:pt idx="29">
                  <c:v>24.393165246308865</c:v>
                </c:pt>
                <c:pt idx="30">
                  <c:v>19.353795308893108</c:v>
                </c:pt>
                <c:pt idx="31">
                  <c:v>14.161697786895063</c:v>
                </c:pt>
                <c:pt idx="32">
                  <c:v>9.9025516763820498</c:v>
                </c:pt>
                <c:pt idx="33">
                  <c:v>12.32925772031189</c:v>
                </c:pt>
                <c:pt idx="34">
                  <c:v>11.689365967990778</c:v>
                </c:pt>
                <c:pt idx="35">
                  <c:v>8.4474907414643496</c:v>
                </c:pt>
                <c:pt idx="36">
                  <c:v>6.913706406845094</c:v>
                </c:pt>
                <c:pt idx="37">
                  <c:v>5.187579487880237</c:v>
                </c:pt>
                <c:pt idx="38">
                  <c:v>5.2785078183009322</c:v>
                </c:pt>
                <c:pt idx="39">
                  <c:v>8.2999854584789166</c:v>
                </c:pt>
                <c:pt idx="40">
                  <c:v>9.6788987033494749</c:v>
                </c:pt>
                <c:pt idx="41">
                  <c:v>12.350517953659008</c:v>
                </c:pt>
                <c:pt idx="42">
                  <c:v>10.537364283607088</c:v>
                </c:pt>
                <c:pt idx="43">
                  <c:v>9.5498720605068623</c:v>
                </c:pt>
              </c:numCache>
            </c:numRef>
          </c:val>
        </c:ser>
        <c:marker val="1"/>
        <c:axId val="222521216"/>
        <c:axId val="222522752"/>
      </c:lineChart>
      <c:catAx>
        <c:axId val="222521216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>
                <a:solidFill>
                  <a:schemeClr val="tx1"/>
                </a:solidFill>
              </a:defRPr>
            </a:pPr>
            <a:endParaRPr lang="en-US"/>
          </a:p>
        </c:txPr>
        <c:crossAx val="222522752"/>
        <c:crosses val="autoZero"/>
        <c:auto val="1"/>
        <c:lblAlgn val="ctr"/>
        <c:lblOffset val="100"/>
      </c:catAx>
      <c:valAx>
        <c:axId val="222522752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2252121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1399965083282289"/>
          <c:y val="9.4216853030357525E-2"/>
          <c:w val="0.34362938567290441"/>
          <c:h val="0.12851544241901294"/>
        </c:manualLayout>
      </c:layout>
      <c:spPr>
        <a:solidFill>
          <a:schemeClr val="dk1"/>
        </a:solidFill>
        <a:ln w="25400" cap="flat" cmpd="sng" algn="ctr">
          <a:solidFill>
            <a:schemeClr val="dk1">
              <a:shade val="50000"/>
            </a:schemeClr>
          </a:solidFill>
          <a:prstDash val="solid"/>
        </a:ln>
        <a:effectLst/>
      </c:spPr>
      <c:txPr>
        <a:bodyPr/>
        <a:lstStyle/>
        <a:p>
          <a:pPr>
            <a:defRPr lang="en-ZA" sz="1200">
              <a:solidFill>
                <a:schemeClr val="lt1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</c:chart>
  <c:spPr>
    <a:gradFill rotWithShape="1">
      <a:gsLst>
        <a:gs pos="0">
          <a:schemeClr val="accent3">
            <a:shade val="51000"/>
            <a:satMod val="130000"/>
          </a:schemeClr>
        </a:gs>
        <a:gs pos="80000">
          <a:schemeClr val="accent3">
            <a:shade val="93000"/>
            <a:satMod val="130000"/>
          </a:schemeClr>
        </a:gs>
        <a:gs pos="100000">
          <a:schemeClr val="accent3">
            <a:shade val="94000"/>
            <a:satMod val="135000"/>
          </a:schemeClr>
        </a:gs>
      </a:gsLst>
      <a:lin ang="16200000" scaled="0"/>
    </a:gradFill>
    <a:ln w="9525" cap="flat" cmpd="sng" algn="ctr">
      <a:solidFill>
        <a:schemeClr val="accent3">
          <a:shade val="95000"/>
          <a:satMod val="105000"/>
        </a:schemeClr>
      </a:solidFill>
      <a:prstDash val="solid"/>
    </a:ln>
    <a:effectLst>
      <a:outerShdw blurRad="40000" dist="23000" dir="5400000" rotWithShape="0">
        <a:srgbClr val="000000">
          <a:alpha val="35000"/>
        </a:srgbClr>
      </a:outerShdw>
    </a:effectLst>
  </c:spPr>
  <c:txPr>
    <a:bodyPr/>
    <a:lstStyle/>
    <a:p>
      <a:pPr>
        <a:defRPr>
          <a:solidFill>
            <a:schemeClr val="lt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711" l="0.70000000000000062" r="0.70000000000000062" t="0.75000000000000711" header="0.30000000000000032" footer="0.30000000000000032"/>
    <c:pageSetup/>
  </c:printSettings>
</c:chartSpace>
</file>

<file path=xl/charts/chart4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8.3588382973869488E-2"/>
          <c:y val="3.8152988608382718E-2"/>
          <c:w val="0.91042422686294056"/>
          <c:h val="0.943270173420106"/>
        </c:manualLayout>
      </c:layout>
      <c:lineChart>
        <c:grouping val="standard"/>
        <c:ser>
          <c:idx val="1"/>
          <c:order val="0"/>
          <c:tx>
            <c:strRef>
              <c:f>'GDP RBay'!$N$2</c:f>
              <c:strCache>
                <c:ptCount val="1"/>
                <c:pt idx="0">
                  <c:v>RBay Quarterly Rate</c:v>
                </c:pt>
              </c:strCache>
            </c:strRef>
          </c:tx>
          <c:spPr>
            <a:ln w="41275">
              <a:solidFill>
                <a:srgbClr val="FF0000"/>
              </a:solidFill>
            </a:ln>
          </c:spPr>
          <c:marker>
            <c:symbol val="none"/>
          </c:marker>
          <c:trendline>
            <c:spPr>
              <a:ln w="31750">
                <a:solidFill>
                  <a:srgbClr val="0070C0"/>
                </a:solidFill>
              </a:ln>
            </c:spPr>
            <c:trendlineType val="poly"/>
            <c:order val="6"/>
          </c:trendline>
          <c:cat>
            <c:strRef>
              <c:f>'GDP RBay'!$A$11:$A$54</c:f>
              <c:strCache>
                <c:ptCount val="44"/>
                <c:pt idx="0">
                  <c:v>2003q1</c:v>
                </c:pt>
                <c:pt idx="1">
                  <c:v>2003q2</c:v>
                </c:pt>
                <c:pt idx="2">
                  <c:v>2003q3</c:v>
                </c:pt>
                <c:pt idx="3">
                  <c:v>2003q4</c:v>
                </c:pt>
                <c:pt idx="4">
                  <c:v>2004q1</c:v>
                </c:pt>
                <c:pt idx="5">
                  <c:v>2004q2</c:v>
                </c:pt>
                <c:pt idx="6">
                  <c:v>2004q3</c:v>
                </c:pt>
                <c:pt idx="7">
                  <c:v>2004q4</c:v>
                </c:pt>
                <c:pt idx="8">
                  <c:v>2005q1</c:v>
                </c:pt>
                <c:pt idx="9">
                  <c:v>2005q2</c:v>
                </c:pt>
                <c:pt idx="10">
                  <c:v>2005q3</c:v>
                </c:pt>
                <c:pt idx="11">
                  <c:v>2005q4</c:v>
                </c:pt>
                <c:pt idx="12">
                  <c:v>2006q1</c:v>
                </c:pt>
                <c:pt idx="13">
                  <c:v>2006q2</c:v>
                </c:pt>
                <c:pt idx="14">
                  <c:v>2006q3</c:v>
                </c:pt>
                <c:pt idx="15">
                  <c:v>2006q4</c:v>
                </c:pt>
                <c:pt idx="16">
                  <c:v>2007q1</c:v>
                </c:pt>
                <c:pt idx="17">
                  <c:v>2007q2</c:v>
                </c:pt>
                <c:pt idx="18">
                  <c:v>2007q3</c:v>
                </c:pt>
                <c:pt idx="19">
                  <c:v>2007q4</c:v>
                </c:pt>
                <c:pt idx="20">
                  <c:v>2008q1</c:v>
                </c:pt>
                <c:pt idx="21">
                  <c:v>2008q2</c:v>
                </c:pt>
                <c:pt idx="22">
                  <c:v>2008q3</c:v>
                </c:pt>
                <c:pt idx="23">
                  <c:v>2008q4</c:v>
                </c:pt>
                <c:pt idx="24">
                  <c:v>2009q1</c:v>
                </c:pt>
                <c:pt idx="25">
                  <c:v>2009q2</c:v>
                </c:pt>
                <c:pt idx="26">
                  <c:v>2009q3</c:v>
                </c:pt>
                <c:pt idx="27">
                  <c:v>2009q4</c:v>
                </c:pt>
                <c:pt idx="28">
                  <c:v>2010q1</c:v>
                </c:pt>
                <c:pt idx="29">
                  <c:v>2010q2</c:v>
                </c:pt>
                <c:pt idx="30">
                  <c:v>2010q3</c:v>
                </c:pt>
                <c:pt idx="31">
                  <c:v>2010q4</c:v>
                </c:pt>
                <c:pt idx="32">
                  <c:v>2011q1</c:v>
                </c:pt>
                <c:pt idx="33">
                  <c:v>2011q2</c:v>
                </c:pt>
                <c:pt idx="34">
                  <c:v>2011q3</c:v>
                </c:pt>
                <c:pt idx="35">
                  <c:v>2011q4</c:v>
                </c:pt>
                <c:pt idx="36">
                  <c:v>2012q1</c:v>
                </c:pt>
                <c:pt idx="37">
                  <c:v>2012q2</c:v>
                </c:pt>
                <c:pt idx="38">
                  <c:v>2012q3</c:v>
                </c:pt>
                <c:pt idx="39">
                  <c:v>2012q4</c:v>
                </c:pt>
                <c:pt idx="40">
                  <c:v>2013q1</c:v>
                </c:pt>
                <c:pt idx="41">
                  <c:v>2013q2</c:v>
                </c:pt>
                <c:pt idx="42">
                  <c:v>2013q3</c:v>
                </c:pt>
                <c:pt idx="43">
                  <c:v>2013q4</c:v>
                </c:pt>
              </c:strCache>
            </c:strRef>
          </c:cat>
          <c:val>
            <c:numRef>
              <c:f>'GDP RBay'!$N$11:$N$54</c:f>
              <c:numCache>
                <c:formatCode>0.00</c:formatCode>
                <c:ptCount val="44"/>
                <c:pt idx="0">
                  <c:v>-2.7592295267251847</c:v>
                </c:pt>
                <c:pt idx="1">
                  <c:v>3.9422824144320092</c:v>
                </c:pt>
                <c:pt idx="2">
                  <c:v>2.1607193100831745</c:v>
                </c:pt>
                <c:pt idx="3">
                  <c:v>6.514104158993514</c:v>
                </c:pt>
                <c:pt idx="4">
                  <c:v>-3.4792572440012757</c:v>
                </c:pt>
                <c:pt idx="5">
                  <c:v>3.1243684501999147</c:v>
                </c:pt>
                <c:pt idx="6">
                  <c:v>2.3117749384943371</c:v>
                </c:pt>
                <c:pt idx="7">
                  <c:v>9.2345152034720481</c:v>
                </c:pt>
                <c:pt idx="8">
                  <c:v>-6.1857198141695058</c:v>
                </c:pt>
                <c:pt idx="9">
                  <c:v>4.5096153766289868</c:v>
                </c:pt>
                <c:pt idx="10">
                  <c:v>3.7991377718229775</c:v>
                </c:pt>
                <c:pt idx="11">
                  <c:v>7.5058151075031274</c:v>
                </c:pt>
                <c:pt idx="12">
                  <c:v>-4.9122778338773179</c:v>
                </c:pt>
                <c:pt idx="13">
                  <c:v>2.9453927019264521</c:v>
                </c:pt>
                <c:pt idx="14">
                  <c:v>5.0434681589349353</c:v>
                </c:pt>
                <c:pt idx="15">
                  <c:v>8.0338847414571237</c:v>
                </c:pt>
                <c:pt idx="16">
                  <c:v>-4.456738773185962</c:v>
                </c:pt>
                <c:pt idx="17">
                  <c:v>4.9487671584718917</c:v>
                </c:pt>
                <c:pt idx="18">
                  <c:v>4.3949243139139291</c:v>
                </c:pt>
                <c:pt idx="19">
                  <c:v>9.0648559862310627</c:v>
                </c:pt>
                <c:pt idx="20">
                  <c:v>-4.3100010198370606</c:v>
                </c:pt>
                <c:pt idx="21">
                  <c:v>13.526322456219974</c:v>
                </c:pt>
                <c:pt idx="22">
                  <c:v>4.2984280497501368</c:v>
                </c:pt>
                <c:pt idx="23">
                  <c:v>-1.4278121358638909</c:v>
                </c:pt>
                <c:pt idx="24">
                  <c:v>-16.528458210815693</c:v>
                </c:pt>
                <c:pt idx="25">
                  <c:v>3.8151235718802496</c:v>
                </c:pt>
                <c:pt idx="26">
                  <c:v>10.377518434564932</c:v>
                </c:pt>
                <c:pt idx="27">
                  <c:v>10.212743707754013</c:v>
                </c:pt>
                <c:pt idx="28">
                  <c:v>-3.3039059129760755</c:v>
                </c:pt>
                <c:pt idx="29">
                  <c:v>5.7487267888957856</c:v>
                </c:pt>
                <c:pt idx="30">
                  <c:v>5.9059452009044522</c:v>
                </c:pt>
                <c:pt idx="31">
                  <c:v>5.4182978167233662</c:v>
                </c:pt>
                <c:pt idx="32">
                  <c:v>-6.9114450527787499</c:v>
                </c:pt>
                <c:pt idx="33">
                  <c:v>8.0837141983978213</c:v>
                </c:pt>
                <c:pt idx="34">
                  <c:v>5.3026443135740413</c:v>
                </c:pt>
                <c:pt idx="35">
                  <c:v>2.3584454739984184</c:v>
                </c:pt>
                <c:pt idx="36">
                  <c:v>-8.2280063335811775</c:v>
                </c:pt>
                <c:pt idx="37">
                  <c:v>6.3386974475089595</c:v>
                </c:pt>
                <c:pt idx="38">
                  <c:v>5.3936721106099146</c:v>
                </c:pt>
                <c:pt idx="39">
                  <c:v>5.2961177557602008</c:v>
                </c:pt>
                <c:pt idx="40">
                  <c:v>-7.0595332535610709</c:v>
                </c:pt>
                <c:pt idx="41">
                  <c:v>8.928954229007168</c:v>
                </c:pt>
                <c:pt idx="42">
                  <c:v>3.6927905582309446</c:v>
                </c:pt>
                <c:pt idx="43">
                  <c:v>4.3554485252213011</c:v>
                </c:pt>
              </c:numCache>
            </c:numRef>
          </c:val>
        </c:ser>
        <c:marker val="1"/>
        <c:axId val="222704384"/>
        <c:axId val="222705920"/>
      </c:lineChart>
      <c:catAx>
        <c:axId val="222704384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>
                <a:solidFill>
                  <a:schemeClr val="tx1"/>
                </a:solidFill>
              </a:defRPr>
            </a:pPr>
            <a:endParaRPr lang="en-US"/>
          </a:p>
        </c:txPr>
        <c:crossAx val="222705920"/>
        <c:crosses val="autoZero"/>
        <c:auto val="1"/>
        <c:lblAlgn val="ctr"/>
        <c:lblOffset val="100"/>
      </c:catAx>
      <c:valAx>
        <c:axId val="222705920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2270438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1399965083282289"/>
          <c:y val="9.4216853030357525E-2"/>
          <c:w val="0.34362938567290441"/>
          <c:h val="0.11025060223636433"/>
        </c:manualLayout>
      </c:layout>
      <c:spPr>
        <a:solidFill>
          <a:schemeClr val="dk1"/>
        </a:solidFill>
        <a:ln w="25400" cap="flat" cmpd="sng" algn="ctr">
          <a:solidFill>
            <a:schemeClr val="dk1">
              <a:shade val="50000"/>
            </a:schemeClr>
          </a:solidFill>
          <a:prstDash val="solid"/>
        </a:ln>
        <a:effectLst/>
      </c:spPr>
      <c:txPr>
        <a:bodyPr/>
        <a:lstStyle/>
        <a:p>
          <a:pPr>
            <a:defRPr lang="en-ZA" sz="1200">
              <a:solidFill>
                <a:schemeClr val="lt1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</c:chart>
  <c:spPr>
    <a:solidFill>
      <a:schemeClr val="accent5"/>
    </a:solidFill>
    <a:ln w="25400" cap="flat" cmpd="sng" algn="ctr">
      <a:solidFill>
        <a:schemeClr val="accent5">
          <a:shade val="50000"/>
        </a:schemeClr>
      </a:solidFill>
      <a:prstDash val="solid"/>
    </a:ln>
    <a:effectLst/>
  </c:spPr>
  <c:txPr>
    <a:bodyPr/>
    <a:lstStyle/>
    <a:p>
      <a:pPr>
        <a:defRPr>
          <a:solidFill>
            <a:schemeClr val="lt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733" l="0.70000000000000062" r="0.70000000000000062" t="0.75000000000000733" header="0.30000000000000032" footer="0.30000000000000032"/>
    <c:pageSetup/>
  </c:printSettings>
</c:chartSpace>
</file>

<file path=xl/charts/chart4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0.11408573928259012"/>
          <c:y val="5.1400554097404488E-2"/>
          <c:w val="0.85177668416448504"/>
          <c:h val="0.89719889180519163"/>
        </c:manualLayout>
      </c:layout>
      <c:barChart>
        <c:barDir val="col"/>
        <c:grouping val="clustered"/>
        <c:ser>
          <c:idx val="0"/>
          <c:order val="0"/>
          <c:tx>
            <c:strRef>
              <c:f>'GDP RBay'!$R$11:$T$11</c:f>
              <c:strCache>
                <c:ptCount val="1"/>
                <c:pt idx="0">
                  <c:v>Yearly Growth Rate %</c:v>
                </c:pt>
              </c:strCache>
            </c:strRef>
          </c:tx>
          <c:spPr>
            <a:solidFill>
              <a:srgbClr val="FF0000"/>
            </a:solidFill>
          </c:spPr>
          <c:cat>
            <c:numRef>
              <c:f>'GDP RBay'!$R$14:$R$24</c:f>
              <c:numCache>
                <c:formatCode>General</c:formatCode>
                <c:ptCount val="11"/>
                <c:pt idx="0">
                  <c:v>2003</c:v>
                </c:pt>
                <c:pt idx="1">
                  <c:v>2004</c:v>
                </c:pt>
                <c:pt idx="2">
                  <c:v>2005</c:v>
                </c:pt>
                <c:pt idx="3">
                  <c:v>2006</c:v>
                </c:pt>
                <c:pt idx="4">
                  <c:v>2007</c:v>
                </c:pt>
                <c:pt idx="5">
                  <c:v>2008</c:v>
                </c:pt>
                <c:pt idx="6">
                  <c:v>2009</c:v>
                </c:pt>
                <c:pt idx="7">
                  <c:v>2010</c:v>
                </c:pt>
                <c:pt idx="8">
                  <c:v>2011</c:v>
                </c:pt>
                <c:pt idx="9">
                  <c:v>2012</c:v>
                </c:pt>
                <c:pt idx="10">
                  <c:v>2013</c:v>
                </c:pt>
              </c:numCache>
            </c:numRef>
          </c:cat>
          <c:val>
            <c:numRef>
              <c:f>'GDP RBay'!$T$14:$T$24</c:f>
              <c:numCache>
                <c:formatCode>0.00</c:formatCode>
                <c:ptCount val="11"/>
                <c:pt idx="0">
                  <c:v>9.2305507550520147</c:v>
                </c:pt>
                <c:pt idx="1">
                  <c:v>9.3374245364104524</c:v>
                </c:pt>
                <c:pt idx="2">
                  <c:v>9.5834378010231234</c:v>
                </c:pt>
                <c:pt idx="3">
                  <c:v>10.45367116914098</c:v>
                </c:pt>
                <c:pt idx="4">
                  <c:v>13.20828266159498</c:v>
                </c:pt>
                <c:pt idx="5">
                  <c:v>18.201081398953608</c:v>
                </c:pt>
                <c:pt idx="6">
                  <c:v>-3.4341632597348148</c:v>
                </c:pt>
                <c:pt idx="7">
                  <c:v>19.677460285465301</c:v>
                </c:pt>
                <c:pt idx="8">
                  <c:v>10.556389442889429</c:v>
                </c:pt>
                <c:pt idx="9">
                  <c:v>6.4320074735370492</c:v>
                </c:pt>
                <c:pt idx="10">
                  <c:v>10.515431514446782</c:v>
                </c:pt>
              </c:numCache>
            </c:numRef>
          </c:val>
        </c:ser>
        <c:axId val="221664768"/>
        <c:axId val="221666304"/>
      </c:barChart>
      <c:catAx>
        <c:axId val="221664768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21666304"/>
        <c:crosses val="autoZero"/>
        <c:auto val="1"/>
        <c:lblAlgn val="ctr"/>
        <c:lblOffset val="100"/>
      </c:catAx>
      <c:valAx>
        <c:axId val="221666304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2166476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71858437050207435"/>
          <c:y val="3.6950489884416633E-2"/>
          <c:w val="0.26623536384327678"/>
          <c:h val="7.487748814006949E-2"/>
        </c:manualLayout>
      </c:layout>
      <c:txPr>
        <a:bodyPr/>
        <a:lstStyle/>
        <a:p>
          <a:pPr>
            <a:defRPr lang="en-ZA"/>
          </a:pPr>
          <a:endParaRPr lang="en-US"/>
        </a:p>
      </c:txPr>
    </c:legend>
    <c:plotVisOnly val="1"/>
  </c:chart>
  <c:spPr>
    <a:gradFill>
      <a:gsLst>
        <a:gs pos="0">
          <a:schemeClr val="accent1">
            <a:tint val="66000"/>
            <a:satMod val="160000"/>
          </a:schemeClr>
        </a:gs>
        <a:gs pos="50000">
          <a:schemeClr val="accent1">
            <a:tint val="44500"/>
            <a:satMod val="160000"/>
          </a:schemeClr>
        </a:gs>
        <a:gs pos="100000">
          <a:schemeClr val="accent1">
            <a:tint val="23500"/>
            <a:satMod val="160000"/>
          </a:schemeClr>
        </a:gs>
      </a:gsLst>
      <a:lin ang="5400000" scaled="0"/>
    </a:gradFill>
  </c:spPr>
  <c:printSettings>
    <c:headerFooter/>
    <c:pageMargins b="0.75000000000000455" l="0.70000000000000062" r="0.70000000000000062" t="0.75000000000000455" header="0.30000000000000032" footer="0.30000000000000032"/>
    <c:pageSetup/>
  </c:printSettings>
</c:chartSpace>
</file>

<file path=xl/charts/chart4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8.3588382973869488E-2"/>
          <c:y val="3.8152988608382718E-2"/>
          <c:w val="0.91042422686294056"/>
          <c:h val="0.82867440539005488"/>
        </c:manualLayout>
      </c:layout>
      <c:lineChart>
        <c:grouping val="standard"/>
        <c:ser>
          <c:idx val="1"/>
          <c:order val="0"/>
          <c:tx>
            <c:strRef>
              <c:f>'GDP Port Shepstone'!$O$2</c:f>
              <c:strCache>
                <c:ptCount val="1"/>
                <c:pt idx="0">
                  <c:v>Port Shepstone Annual Rate</c:v>
                </c:pt>
              </c:strCache>
            </c:strRef>
          </c:tx>
          <c:spPr>
            <a:ln w="44450">
              <a:solidFill>
                <a:srgbClr val="FF0000"/>
              </a:solidFill>
            </a:ln>
          </c:spPr>
          <c:marker>
            <c:symbol val="none"/>
          </c:marker>
          <c:trendline>
            <c:spPr>
              <a:ln w="31750">
                <a:solidFill>
                  <a:srgbClr val="0070C0"/>
                </a:solidFill>
              </a:ln>
            </c:spPr>
            <c:trendlineType val="poly"/>
            <c:order val="6"/>
          </c:trendline>
          <c:cat>
            <c:strRef>
              <c:f>'GDP Port Shepstone'!$A$11:$C$54</c:f>
              <c:strCache>
                <c:ptCount val="44"/>
                <c:pt idx="0">
                  <c:v>2003q1</c:v>
                </c:pt>
                <c:pt idx="1">
                  <c:v>2003q2</c:v>
                </c:pt>
                <c:pt idx="2">
                  <c:v>2003q3</c:v>
                </c:pt>
                <c:pt idx="3">
                  <c:v>2003q4</c:v>
                </c:pt>
                <c:pt idx="4">
                  <c:v>2004q1</c:v>
                </c:pt>
                <c:pt idx="5">
                  <c:v>2004q2</c:v>
                </c:pt>
                <c:pt idx="6">
                  <c:v>2004q3</c:v>
                </c:pt>
                <c:pt idx="7">
                  <c:v>2004q4</c:v>
                </c:pt>
                <c:pt idx="8">
                  <c:v>2005q1</c:v>
                </c:pt>
                <c:pt idx="9">
                  <c:v>2005q2</c:v>
                </c:pt>
                <c:pt idx="10">
                  <c:v>2005q3</c:v>
                </c:pt>
                <c:pt idx="11">
                  <c:v>2005q4</c:v>
                </c:pt>
                <c:pt idx="12">
                  <c:v>2006q1</c:v>
                </c:pt>
                <c:pt idx="13">
                  <c:v>2006q2</c:v>
                </c:pt>
                <c:pt idx="14">
                  <c:v>2006q3</c:v>
                </c:pt>
                <c:pt idx="15">
                  <c:v>2006q4</c:v>
                </c:pt>
                <c:pt idx="16">
                  <c:v>2007q1</c:v>
                </c:pt>
                <c:pt idx="17">
                  <c:v>2007q2</c:v>
                </c:pt>
                <c:pt idx="18">
                  <c:v>2007q3</c:v>
                </c:pt>
                <c:pt idx="19">
                  <c:v>2007q4</c:v>
                </c:pt>
                <c:pt idx="20">
                  <c:v>2008q1</c:v>
                </c:pt>
                <c:pt idx="21">
                  <c:v>2008q2</c:v>
                </c:pt>
                <c:pt idx="22">
                  <c:v>2008q3</c:v>
                </c:pt>
                <c:pt idx="23">
                  <c:v>2008q4</c:v>
                </c:pt>
                <c:pt idx="24">
                  <c:v>2009q1</c:v>
                </c:pt>
                <c:pt idx="25">
                  <c:v>2009q2</c:v>
                </c:pt>
                <c:pt idx="26">
                  <c:v>2009q3</c:v>
                </c:pt>
                <c:pt idx="27">
                  <c:v>2009q4</c:v>
                </c:pt>
                <c:pt idx="28">
                  <c:v>2010q1</c:v>
                </c:pt>
                <c:pt idx="29">
                  <c:v>2010q2</c:v>
                </c:pt>
                <c:pt idx="30">
                  <c:v>2010q3</c:v>
                </c:pt>
                <c:pt idx="31">
                  <c:v>2010q4</c:v>
                </c:pt>
                <c:pt idx="32">
                  <c:v>2011q1</c:v>
                </c:pt>
                <c:pt idx="33">
                  <c:v>2011q2</c:v>
                </c:pt>
                <c:pt idx="34">
                  <c:v>2011q3</c:v>
                </c:pt>
                <c:pt idx="35">
                  <c:v>2011q4</c:v>
                </c:pt>
                <c:pt idx="36">
                  <c:v>2012q1</c:v>
                </c:pt>
                <c:pt idx="37">
                  <c:v>2012q2</c:v>
                </c:pt>
                <c:pt idx="38">
                  <c:v>2012q3</c:v>
                </c:pt>
                <c:pt idx="39">
                  <c:v>2012q4</c:v>
                </c:pt>
                <c:pt idx="40">
                  <c:v>2013q1</c:v>
                </c:pt>
                <c:pt idx="41">
                  <c:v>2013q2</c:v>
                </c:pt>
                <c:pt idx="42">
                  <c:v>2013q3</c:v>
                </c:pt>
                <c:pt idx="43">
                  <c:v>2013q4</c:v>
                </c:pt>
              </c:strCache>
            </c:strRef>
          </c:cat>
          <c:val>
            <c:numRef>
              <c:f>'GDP Port Shepstone'!$O$11:$O$54</c:f>
              <c:numCache>
                <c:formatCode>0.00</c:formatCode>
                <c:ptCount val="44"/>
                <c:pt idx="0">
                  <c:v>9.6224615891289886</c:v>
                </c:pt>
                <c:pt idx="1">
                  <c:v>9.0078059198263123</c:v>
                </c:pt>
                <c:pt idx="2">
                  <c:v>8.2918003608103366</c:v>
                </c:pt>
                <c:pt idx="3">
                  <c:v>9.9845548726080509</c:v>
                </c:pt>
                <c:pt idx="4">
                  <c:v>9.1701646986602032</c:v>
                </c:pt>
                <c:pt idx="5">
                  <c:v>8.3111129238633517</c:v>
                </c:pt>
                <c:pt idx="6">
                  <c:v>8.4712625717624643</c:v>
                </c:pt>
                <c:pt idx="7">
                  <c:v>11.241660192234171</c:v>
                </c:pt>
                <c:pt idx="8">
                  <c:v>8.1224199029758015</c:v>
                </c:pt>
                <c:pt idx="9">
                  <c:v>9.5748045536609716</c:v>
                </c:pt>
                <c:pt idx="10">
                  <c:v>11.167754063728015</c:v>
                </c:pt>
                <c:pt idx="11">
                  <c:v>9.4084593320157115</c:v>
                </c:pt>
                <c:pt idx="12">
                  <c:v>10.893577853806843</c:v>
                </c:pt>
                <c:pt idx="13">
                  <c:v>9.2338047474500975</c:v>
                </c:pt>
                <c:pt idx="14">
                  <c:v>10.54328520619822</c:v>
                </c:pt>
                <c:pt idx="15">
                  <c:v>11.086274923512908</c:v>
                </c:pt>
                <c:pt idx="16">
                  <c:v>11.618458639576176</c:v>
                </c:pt>
                <c:pt idx="17">
                  <c:v>13.790615771124203</c:v>
                </c:pt>
                <c:pt idx="18">
                  <c:v>13.088066581032221</c:v>
                </c:pt>
                <c:pt idx="19">
                  <c:v>14.167270064746122</c:v>
                </c:pt>
                <c:pt idx="20">
                  <c:v>8.1434034547943792</c:v>
                </c:pt>
                <c:pt idx="21">
                  <c:v>3.5977446682992622</c:v>
                </c:pt>
                <c:pt idx="22">
                  <c:v>4.9423301911513642</c:v>
                </c:pt>
                <c:pt idx="23">
                  <c:v>17.676820779953161</c:v>
                </c:pt>
                <c:pt idx="24">
                  <c:v>19.193195496040932</c:v>
                </c:pt>
                <c:pt idx="25">
                  <c:v>21.37780813258771</c:v>
                </c:pt>
                <c:pt idx="26">
                  <c:v>20.057686639850111</c:v>
                </c:pt>
                <c:pt idx="27">
                  <c:v>6.6400828866001262</c:v>
                </c:pt>
                <c:pt idx="28">
                  <c:v>8.6919171828090427</c:v>
                </c:pt>
                <c:pt idx="29">
                  <c:v>7.1790074488686448</c:v>
                </c:pt>
                <c:pt idx="30">
                  <c:v>7.2110271592629545</c:v>
                </c:pt>
                <c:pt idx="31">
                  <c:v>11.338498931758091</c:v>
                </c:pt>
                <c:pt idx="32">
                  <c:v>11.002570975102355</c:v>
                </c:pt>
                <c:pt idx="33">
                  <c:v>11.693551661110506</c:v>
                </c:pt>
                <c:pt idx="34">
                  <c:v>10.614230033282077</c:v>
                </c:pt>
                <c:pt idx="35">
                  <c:v>9.8414366896611885</c:v>
                </c:pt>
                <c:pt idx="36">
                  <c:v>10.3788382464866</c:v>
                </c:pt>
                <c:pt idx="37">
                  <c:v>10.877015091104248</c:v>
                </c:pt>
                <c:pt idx="38">
                  <c:v>9.7918818314972622</c:v>
                </c:pt>
                <c:pt idx="39">
                  <c:v>8.2725070894662611</c:v>
                </c:pt>
                <c:pt idx="40">
                  <c:v>7.0117120004021736</c:v>
                </c:pt>
                <c:pt idx="41">
                  <c:v>8.670762291459841</c:v>
                </c:pt>
                <c:pt idx="42">
                  <c:v>7.8314370547011594</c:v>
                </c:pt>
                <c:pt idx="43">
                  <c:v>9.1024884657655409</c:v>
                </c:pt>
              </c:numCache>
            </c:numRef>
          </c:val>
        </c:ser>
        <c:marker val="1"/>
        <c:axId val="223005696"/>
        <c:axId val="223007488"/>
      </c:lineChart>
      <c:catAx>
        <c:axId val="223005696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23007488"/>
        <c:crosses val="autoZero"/>
        <c:auto val="1"/>
        <c:lblAlgn val="ctr"/>
        <c:lblOffset val="100"/>
      </c:catAx>
      <c:valAx>
        <c:axId val="223007488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2300569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9.1703169210872265E-2"/>
          <c:y val="4.5510612543295123E-2"/>
          <c:w val="0.34362948992278564"/>
          <c:h val="0.14373614257122147"/>
        </c:manualLayout>
      </c:layout>
      <c:spPr>
        <a:solidFill>
          <a:schemeClr val="dk1"/>
        </a:solidFill>
        <a:ln w="25400" cap="flat" cmpd="sng" algn="ctr">
          <a:solidFill>
            <a:schemeClr val="dk1">
              <a:shade val="50000"/>
            </a:schemeClr>
          </a:solidFill>
          <a:prstDash val="solid"/>
        </a:ln>
        <a:effectLst/>
      </c:spPr>
      <c:txPr>
        <a:bodyPr/>
        <a:lstStyle/>
        <a:p>
          <a:pPr>
            <a:defRPr lang="en-ZA" sz="1200">
              <a:solidFill>
                <a:schemeClr val="lt1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</c:chart>
  <c:spPr>
    <a:gradFill rotWithShape="1">
      <a:gsLst>
        <a:gs pos="0">
          <a:schemeClr val="dk1">
            <a:tint val="50000"/>
            <a:satMod val="300000"/>
          </a:schemeClr>
        </a:gs>
        <a:gs pos="35000">
          <a:schemeClr val="dk1">
            <a:tint val="37000"/>
            <a:satMod val="300000"/>
          </a:schemeClr>
        </a:gs>
        <a:gs pos="100000">
          <a:schemeClr val="dk1">
            <a:tint val="15000"/>
            <a:satMod val="350000"/>
          </a:schemeClr>
        </a:gs>
      </a:gsLst>
      <a:lin ang="16200000" scaled="1"/>
    </a:gradFill>
    <a:ln w="9525" cap="flat" cmpd="sng" algn="ctr">
      <a:solidFill>
        <a:schemeClr val="dk1">
          <a:shade val="95000"/>
          <a:satMod val="105000"/>
        </a:schemeClr>
      </a:solidFill>
      <a:prstDash val="solid"/>
    </a:ln>
    <a:effectLst>
      <a:outerShdw blurRad="40000" dist="20000" dir="5400000" rotWithShape="0">
        <a:srgbClr val="000000">
          <a:alpha val="38000"/>
        </a:srgbClr>
      </a:outerShdw>
    </a:effectLst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733" l="0.70000000000000062" r="0.70000000000000062" t="0.75000000000000733" header="0.30000000000000032" footer="0.30000000000000032"/>
    <c:pageSetup/>
  </c:printSettings>
</c:chartSpace>
</file>

<file path=xl/charts/chart4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8.3588382973869571E-2"/>
          <c:y val="3.8152988608382718E-2"/>
          <c:w val="0.91042422686294056"/>
          <c:h val="0.8286744053900551"/>
        </c:manualLayout>
      </c:layout>
      <c:lineChart>
        <c:grouping val="standard"/>
        <c:ser>
          <c:idx val="1"/>
          <c:order val="0"/>
          <c:tx>
            <c:strRef>
              <c:f>'GDP Port Shepstone'!$N$2</c:f>
              <c:strCache>
                <c:ptCount val="1"/>
                <c:pt idx="0">
                  <c:v>Port Shepstone Quarterly Rate</c:v>
                </c:pt>
              </c:strCache>
            </c:strRef>
          </c:tx>
          <c:spPr>
            <a:ln w="44450">
              <a:solidFill>
                <a:srgbClr val="FF0000"/>
              </a:solidFill>
            </a:ln>
          </c:spPr>
          <c:marker>
            <c:symbol val="none"/>
          </c:marker>
          <c:trendline>
            <c:spPr>
              <a:ln w="31750">
                <a:solidFill>
                  <a:srgbClr val="0070C0"/>
                </a:solidFill>
              </a:ln>
            </c:spPr>
            <c:trendlineType val="poly"/>
            <c:order val="6"/>
          </c:trendline>
          <c:cat>
            <c:strRef>
              <c:f>'GDP Port Shepstone'!$A$11:$C$54</c:f>
              <c:strCache>
                <c:ptCount val="44"/>
                <c:pt idx="0">
                  <c:v>2003q1</c:v>
                </c:pt>
                <c:pt idx="1">
                  <c:v>2003q2</c:v>
                </c:pt>
                <c:pt idx="2">
                  <c:v>2003q3</c:v>
                </c:pt>
                <c:pt idx="3">
                  <c:v>2003q4</c:v>
                </c:pt>
                <c:pt idx="4">
                  <c:v>2004q1</c:v>
                </c:pt>
                <c:pt idx="5">
                  <c:v>2004q2</c:v>
                </c:pt>
                <c:pt idx="6">
                  <c:v>2004q3</c:v>
                </c:pt>
                <c:pt idx="7">
                  <c:v>2004q4</c:v>
                </c:pt>
                <c:pt idx="8">
                  <c:v>2005q1</c:v>
                </c:pt>
                <c:pt idx="9">
                  <c:v>2005q2</c:v>
                </c:pt>
                <c:pt idx="10">
                  <c:v>2005q3</c:v>
                </c:pt>
                <c:pt idx="11">
                  <c:v>2005q4</c:v>
                </c:pt>
                <c:pt idx="12">
                  <c:v>2006q1</c:v>
                </c:pt>
                <c:pt idx="13">
                  <c:v>2006q2</c:v>
                </c:pt>
                <c:pt idx="14">
                  <c:v>2006q3</c:v>
                </c:pt>
                <c:pt idx="15">
                  <c:v>2006q4</c:v>
                </c:pt>
                <c:pt idx="16">
                  <c:v>2007q1</c:v>
                </c:pt>
                <c:pt idx="17">
                  <c:v>2007q2</c:v>
                </c:pt>
                <c:pt idx="18">
                  <c:v>2007q3</c:v>
                </c:pt>
                <c:pt idx="19">
                  <c:v>2007q4</c:v>
                </c:pt>
                <c:pt idx="20">
                  <c:v>2008q1</c:v>
                </c:pt>
                <c:pt idx="21">
                  <c:v>2008q2</c:v>
                </c:pt>
                <c:pt idx="22">
                  <c:v>2008q3</c:v>
                </c:pt>
                <c:pt idx="23">
                  <c:v>2008q4</c:v>
                </c:pt>
                <c:pt idx="24">
                  <c:v>2009q1</c:v>
                </c:pt>
                <c:pt idx="25">
                  <c:v>2009q2</c:v>
                </c:pt>
                <c:pt idx="26">
                  <c:v>2009q3</c:v>
                </c:pt>
                <c:pt idx="27">
                  <c:v>2009q4</c:v>
                </c:pt>
                <c:pt idx="28">
                  <c:v>2010q1</c:v>
                </c:pt>
                <c:pt idx="29">
                  <c:v>2010q2</c:v>
                </c:pt>
                <c:pt idx="30">
                  <c:v>2010q3</c:v>
                </c:pt>
                <c:pt idx="31">
                  <c:v>2010q4</c:v>
                </c:pt>
                <c:pt idx="32">
                  <c:v>2011q1</c:v>
                </c:pt>
                <c:pt idx="33">
                  <c:v>2011q2</c:v>
                </c:pt>
                <c:pt idx="34">
                  <c:v>2011q3</c:v>
                </c:pt>
                <c:pt idx="35">
                  <c:v>2011q4</c:v>
                </c:pt>
                <c:pt idx="36">
                  <c:v>2012q1</c:v>
                </c:pt>
                <c:pt idx="37">
                  <c:v>2012q2</c:v>
                </c:pt>
                <c:pt idx="38">
                  <c:v>2012q3</c:v>
                </c:pt>
                <c:pt idx="39">
                  <c:v>2012q4</c:v>
                </c:pt>
                <c:pt idx="40">
                  <c:v>2013q1</c:v>
                </c:pt>
                <c:pt idx="41">
                  <c:v>2013q2</c:v>
                </c:pt>
                <c:pt idx="42">
                  <c:v>2013q3</c:v>
                </c:pt>
                <c:pt idx="43">
                  <c:v>2013q4</c:v>
                </c:pt>
              </c:strCache>
            </c:strRef>
          </c:cat>
          <c:val>
            <c:numRef>
              <c:f>'GDP Port Shepstone'!$N$11:$N$54</c:f>
              <c:numCache>
                <c:formatCode>0.00</c:formatCode>
                <c:ptCount val="44"/>
                <c:pt idx="0">
                  <c:v>-2.7592295267251763</c:v>
                </c:pt>
                <c:pt idx="1">
                  <c:v>3.9422824144320114</c:v>
                </c:pt>
                <c:pt idx="2">
                  <c:v>2.160719310083159</c:v>
                </c:pt>
                <c:pt idx="3">
                  <c:v>6.5141041589935345</c:v>
                </c:pt>
                <c:pt idx="4">
                  <c:v>-3.4792572440012846</c:v>
                </c:pt>
                <c:pt idx="5">
                  <c:v>3.1243684501999009</c:v>
                </c:pt>
                <c:pt idx="6">
                  <c:v>2.3117749384943531</c:v>
                </c:pt>
                <c:pt idx="7">
                  <c:v>9.2345152034720464</c:v>
                </c:pt>
                <c:pt idx="8">
                  <c:v>-6.1857198141695067</c:v>
                </c:pt>
                <c:pt idx="9">
                  <c:v>4.5096153766289886</c:v>
                </c:pt>
                <c:pt idx="10">
                  <c:v>3.7991377718229842</c:v>
                </c:pt>
                <c:pt idx="11">
                  <c:v>7.5058151075031265</c:v>
                </c:pt>
                <c:pt idx="12">
                  <c:v>-4.912277833877317</c:v>
                </c:pt>
                <c:pt idx="13">
                  <c:v>2.9453927019264468</c:v>
                </c:pt>
                <c:pt idx="14">
                  <c:v>5.0434681589349406</c:v>
                </c:pt>
                <c:pt idx="15">
                  <c:v>8.0338847414571113</c:v>
                </c:pt>
                <c:pt idx="16">
                  <c:v>-4.4567387731859611</c:v>
                </c:pt>
                <c:pt idx="17">
                  <c:v>4.9487671584718962</c:v>
                </c:pt>
                <c:pt idx="18">
                  <c:v>4.3949243139139353</c:v>
                </c:pt>
                <c:pt idx="19">
                  <c:v>9.0648559862310663</c:v>
                </c:pt>
                <c:pt idx="20">
                  <c:v>-9.4979371900676455</c:v>
                </c:pt>
                <c:pt idx="21">
                  <c:v>0.53739050187206061</c:v>
                </c:pt>
                <c:pt idx="22">
                  <c:v>5.7498563574749371</c:v>
                </c:pt>
                <c:pt idx="23">
                  <c:v>22.29960482014625</c:v>
                </c:pt>
                <c:pt idx="24">
                  <c:v>-8.3317343738359924</c:v>
                </c:pt>
                <c:pt idx="25">
                  <c:v>2.3800733229994044</c:v>
                </c:pt>
                <c:pt idx="26">
                  <c:v>4.599706586448252</c:v>
                </c:pt>
                <c:pt idx="27">
                  <c:v>8.6314450997414216</c:v>
                </c:pt>
                <c:pt idx="28">
                  <c:v>-6.5679689472302849</c:v>
                </c:pt>
                <c:pt idx="29">
                  <c:v>0.95501970809826287</c:v>
                </c:pt>
                <c:pt idx="30">
                  <c:v>4.6309557311450407</c:v>
                </c:pt>
                <c:pt idx="31">
                  <c:v>12.81360093888356</c:v>
                </c:pt>
                <c:pt idx="32">
                  <c:v>-6.849869921097282</c:v>
                </c:pt>
                <c:pt idx="33">
                  <c:v>1.5834553214455847</c:v>
                </c:pt>
                <c:pt idx="34">
                  <c:v>3.619881664813744</c:v>
                </c:pt>
                <c:pt idx="35">
                  <c:v>12.025441948406106</c:v>
                </c:pt>
                <c:pt idx="36">
                  <c:v>-6.3941309355965243</c:v>
                </c:pt>
                <c:pt idx="37">
                  <c:v>2.0419356428672168</c:v>
                </c:pt>
                <c:pt idx="38">
                  <c:v>2.6057726553076734</c:v>
                </c:pt>
                <c:pt idx="39">
                  <c:v>10.475157682193277</c:v>
                </c:pt>
                <c:pt idx="40">
                  <c:v>-7.4841382070311564</c:v>
                </c:pt>
                <c:pt idx="41">
                  <c:v>3.6239372748731653</c:v>
                </c:pt>
                <c:pt idx="42">
                  <c:v>1.8132907345887683</c:v>
                </c:pt>
                <c:pt idx="43">
                  <c:v>11.77737166445041</c:v>
                </c:pt>
              </c:numCache>
            </c:numRef>
          </c:val>
        </c:ser>
        <c:marker val="1"/>
        <c:axId val="222922624"/>
        <c:axId val="222924160"/>
      </c:lineChart>
      <c:catAx>
        <c:axId val="222922624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>
                <a:solidFill>
                  <a:schemeClr val="tx1"/>
                </a:solidFill>
              </a:defRPr>
            </a:pPr>
            <a:endParaRPr lang="en-US"/>
          </a:p>
        </c:txPr>
        <c:crossAx val="222924160"/>
        <c:crosses val="autoZero"/>
        <c:auto val="1"/>
        <c:lblAlgn val="ctr"/>
        <c:lblOffset val="100"/>
      </c:catAx>
      <c:valAx>
        <c:axId val="222924160"/>
        <c:scaling>
          <c:orientation val="minMax"/>
          <c:max val="16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2292262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1399973499553159"/>
          <c:y val="9.4216853030357525E-2"/>
          <c:w val="0.34362948992278564"/>
          <c:h val="0.12851544241901294"/>
        </c:manualLayout>
      </c:layout>
      <c:spPr>
        <a:solidFill>
          <a:schemeClr val="dk1"/>
        </a:solidFill>
        <a:ln w="25400" cap="flat" cmpd="sng" algn="ctr">
          <a:solidFill>
            <a:schemeClr val="dk1">
              <a:shade val="50000"/>
            </a:schemeClr>
          </a:solidFill>
          <a:prstDash val="solid"/>
        </a:ln>
        <a:effectLst/>
      </c:spPr>
      <c:txPr>
        <a:bodyPr/>
        <a:lstStyle/>
        <a:p>
          <a:pPr>
            <a:defRPr lang="en-ZA" sz="1200">
              <a:solidFill>
                <a:schemeClr val="lt1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</c:chart>
  <c:spPr>
    <a:solidFill>
      <a:schemeClr val="accent1"/>
    </a:solidFill>
    <a:ln w="25400" cap="flat" cmpd="sng" algn="ctr">
      <a:solidFill>
        <a:schemeClr val="accent1">
          <a:shade val="50000"/>
        </a:schemeClr>
      </a:solidFill>
      <a:prstDash val="solid"/>
    </a:ln>
    <a:effectLst/>
  </c:spPr>
  <c:txPr>
    <a:bodyPr/>
    <a:lstStyle/>
    <a:p>
      <a:pPr>
        <a:defRPr>
          <a:solidFill>
            <a:schemeClr val="lt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755" l="0.70000000000000062" r="0.70000000000000062" t="0.75000000000000755" header="0.30000000000000032" footer="0.30000000000000032"/>
    <c:pageSetup/>
  </c:printSettings>
</c:chartSpace>
</file>

<file path=xl/charts/chart4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0.11408573928259012"/>
          <c:y val="5.1400554097404488E-2"/>
          <c:w val="0.85177668416448504"/>
          <c:h val="0.84753318442644332"/>
        </c:manualLayout>
      </c:layout>
      <c:barChart>
        <c:barDir val="col"/>
        <c:grouping val="clustered"/>
        <c:ser>
          <c:idx val="0"/>
          <c:order val="0"/>
          <c:tx>
            <c:strRef>
              <c:f>'GDP Port Shepstone'!$R$11:$T$11</c:f>
              <c:strCache>
                <c:ptCount val="1"/>
                <c:pt idx="0">
                  <c:v>Yearly Growth Rate %</c:v>
                </c:pt>
              </c:strCache>
            </c:strRef>
          </c:tx>
          <c:spPr>
            <a:solidFill>
              <a:srgbClr val="FF0000"/>
            </a:solidFill>
          </c:spPr>
          <c:cat>
            <c:numRef>
              <c:f>'GDP Port Shepstone'!$R$14:$R$24</c:f>
              <c:numCache>
                <c:formatCode>General</c:formatCode>
                <c:ptCount val="11"/>
                <c:pt idx="0">
                  <c:v>2003</c:v>
                </c:pt>
                <c:pt idx="1">
                  <c:v>2004</c:v>
                </c:pt>
                <c:pt idx="2">
                  <c:v>2005</c:v>
                </c:pt>
                <c:pt idx="3">
                  <c:v>2006</c:v>
                </c:pt>
                <c:pt idx="4">
                  <c:v>2007</c:v>
                </c:pt>
                <c:pt idx="5">
                  <c:v>2008</c:v>
                </c:pt>
                <c:pt idx="6">
                  <c:v>2009</c:v>
                </c:pt>
                <c:pt idx="7">
                  <c:v>2010</c:v>
                </c:pt>
                <c:pt idx="8">
                  <c:v>2011</c:v>
                </c:pt>
                <c:pt idx="9">
                  <c:v>2012</c:v>
                </c:pt>
                <c:pt idx="10">
                  <c:v>2013</c:v>
                </c:pt>
              </c:numCache>
            </c:numRef>
          </c:cat>
          <c:val>
            <c:numRef>
              <c:f>'GDP Port Shepstone'!$T$14:$T$24</c:f>
              <c:numCache>
                <c:formatCode>0.00</c:formatCode>
                <c:ptCount val="11"/>
                <c:pt idx="0">
                  <c:v>9.2305507550520165</c:v>
                </c:pt>
                <c:pt idx="1">
                  <c:v>9.3374245364104524</c:v>
                </c:pt>
                <c:pt idx="2">
                  <c:v>9.5834378010231394</c:v>
                </c:pt>
                <c:pt idx="3">
                  <c:v>10.453671169140964</c:v>
                </c:pt>
                <c:pt idx="4">
                  <c:v>13.208282661594989</c:v>
                </c:pt>
                <c:pt idx="5">
                  <c:v>8.8609095437159784</c:v>
                </c:pt>
                <c:pt idx="6">
                  <c:v>16.170199628972657</c:v>
                </c:pt>
                <c:pt idx="7">
                  <c:v>8.6787761735923574</c:v>
                </c:pt>
                <c:pt idx="8">
                  <c:v>10.745074121738108</c:v>
                </c:pt>
                <c:pt idx="9">
                  <c:v>9.7677848778566023</c:v>
                </c:pt>
                <c:pt idx="10">
                  <c:v>8.188185229469072</c:v>
                </c:pt>
              </c:numCache>
            </c:numRef>
          </c:val>
        </c:ser>
        <c:axId val="221321856"/>
        <c:axId val="221327744"/>
      </c:barChart>
      <c:catAx>
        <c:axId val="221321856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21327744"/>
        <c:crosses val="autoZero"/>
        <c:auto val="1"/>
        <c:lblAlgn val="ctr"/>
        <c:lblOffset val="100"/>
      </c:catAx>
      <c:valAx>
        <c:axId val="221327744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2132185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71858437050207435"/>
          <c:y val="3.6950489884416633E-2"/>
          <c:w val="0.26623536384327678"/>
          <c:h val="7.487748814006949E-2"/>
        </c:manualLayout>
      </c:layout>
      <c:txPr>
        <a:bodyPr/>
        <a:lstStyle/>
        <a:p>
          <a:pPr>
            <a:defRPr lang="en-ZA"/>
          </a:pPr>
          <a:endParaRPr lang="en-US"/>
        </a:p>
      </c:txPr>
    </c:legend>
    <c:plotVisOnly val="1"/>
  </c:chart>
  <c:spPr>
    <a:gradFill>
      <a:gsLst>
        <a:gs pos="0">
          <a:schemeClr val="accent1">
            <a:tint val="66000"/>
            <a:satMod val="160000"/>
          </a:schemeClr>
        </a:gs>
        <a:gs pos="50000">
          <a:schemeClr val="accent1">
            <a:tint val="44500"/>
            <a:satMod val="160000"/>
          </a:schemeClr>
        </a:gs>
        <a:gs pos="100000">
          <a:schemeClr val="accent1">
            <a:tint val="23500"/>
            <a:satMod val="160000"/>
          </a:schemeClr>
        </a:gs>
      </a:gsLst>
      <a:lin ang="5400000" scaled="0"/>
    </a:gradFill>
  </c:spPr>
  <c:printSettings>
    <c:headerFooter/>
    <c:pageMargins b="0.75000000000000455" l="0.70000000000000062" r="0.70000000000000062" t="0.75000000000000455" header="0.30000000000000032" footer="0.30000000000000032"/>
    <c:pageSetup/>
  </c:printSettings>
</c:chartSpace>
</file>

<file path=xl/charts/chart4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8.3588382973869571E-2"/>
          <c:y val="3.8152988608382718E-2"/>
          <c:w val="0.91042422686294056"/>
          <c:h val="0.91999856182360751"/>
        </c:manualLayout>
      </c:layout>
      <c:lineChart>
        <c:grouping val="standard"/>
        <c:ser>
          <c:idx val="1"/>
          <c:order val="0"/>
          <c:tx>
            <c:strRef>
              <c:f>'GDP Newcastle'!$O$2</c:f>
              <c:strCache>
                <c:ptCount val="1"/>
                <c:pt idx="0">
                  <c:v>Newcastle Annual Rate</c:v>
                </c:pt>
              </c:strCache>
            </c:strRef>
          </c:tx>
          <c:spPr>
            <a:ln w="44450">
              <a:solidFill>
                <a:srgbClr val="FF0000"/>
              </a:solidFill>
            </a:ln>
          </c:spPr>
          <c:marker>
            <c:symbol val="none"/>
          </c:marker>
          <c:trendline>
            <c:spPr>
              <a:ln w="28575">
                <a:solidFill>
                  <a:srgbClr val="0070C0"/>
                </a:solidFill>
              </a:ln>
            </c:spPr>
            <c:trendlineType val="poly"/>
            <c:order val="6"/>
          </c:trendline>
          <c:cat>
            <c:strRef>
              <c:f>'GDP Newcastle'!$A$11:$A$54</c:f>
              <c:strCache>
                <c:ptCount val="44"/>
                <c:pt idx="0">
                  <c:v>2003q1</c:v>
                </c:pt>
                <c:pt idx="1">
                  <c:v>2003q2</c:v>
                </c:pt>
                <c:pt idx="2">
                  <c:v>2003q3</c:v>
                </c:pt>
                <c:pt idx="3">
                  <c:v>2003q4</c:v>
                </c:pt>
                <c:pt idx="4">
                  <c:v>2004q1</c:v>
                </c:pt>
                <c:pt idx="5">
                  <c:v>2004q2</c:v>
                </c:pt>
                <c:pt idx="6">
                  <c:v>2004q3</c:v>
                </c:pt>
                <c:pt idx="7">
                  <c:v>2004q4</c:v>
                </c:pt>
                <c:pt idx="8">
                  <c:v>2005q1</c:v>
                </c:pt>
                <c:pt idx="9">
                  <c:v>2005q2</c:v>
                </c:pt>
                <c:pt idx="10">
                  <c:v>2005q3</c:v>
                </c:pt>
                <c:pt idx="11">
                  <c:v>2005q4</c:v>
                </c:pt>
                <c:pt idx="12">
                  <c:v>2006q1</c:v>
                </c:pt>
                <c:pt idx="13">
                  <c:v>2006q2</c:v>
                </c:pt>
                <c:pt idx="14">
                  <c:v>2006q3</c:v>
                </c:pt>
                <c:pt idx="15">
                  <c:v>2006q4</c:v>
                </c:pt>
                <c:pt idx="16">
                  <c:v>2007q1</c:v>
                </c:pt>
                <c:pt idx="17">
                  <c:v>2007q2</c:v>
                </c:pt>
                <c:pt idx="18">
                  <c:v>2007q3</c:v>
                </c:pt>
                <c:pt idx="19">
                  <c:v>2007q4</c:v>
                </c:pt>
                <c:pt idx="20">
                  <c:v>2008q1</c:v>
                </c:pt>
                <c:pt idx="21">
                  <c:v>2008q2</c:v>
                </c:pt>
                <c:pt idx="22">
                  <c:v>2008q3</c:v>
                </c:pt>
                <c:pt idx="23">
                  <c:v>2008q4</c:v>
                </c:pt>
                <c:pt idx="24">
                  <c:v>2009q1</c:v>
                </c:pt>
                <c:pt idx="25">
                  <c:v>2009q2</c:v>
                </c:pt>
                <c:pt idx="26">
                  <c:v>2009q3</c:v>
                </c:pt>
                <c:pt idx="27">
                  <c:v>2009q4</c:v>
                </c:pt>
                <c:pt idx="28">
                  <c:v>2010q1</c:v>
                </c:pt>
                <c:pt idx="29">
                  <c:v>2010q2</c:v>
                </c:pt>
                <c:pt idx="30">
                  <c:v>2010q3</c:v>
                </c:pt>
                <c:pt idx="31">
                  <c:v>2010q4</c:v>
                </c:pt>
                <c:pt idx="32">
                  <c:v>2011q1</c:v>
                </c:pt>
                <c:pt idx="33">
                  <c:v>2011q2</c:v>
                </c:pt>
                <c:pt idx="34">
                  <c:v>2011q3</c:v>
                </c:pt>
                <c:pt idx="35">
                  <c:v>2011q4</c:v>
                </c:pt>
                <c:pt idx="36">
                  <c:v>2012q1</c:v>
                </c:pt>
                <c:pt idx="37">
                  <c:v>2012q2</c:v>
                </c:pt>
                <c:pt idx="38">
                  <c:v>2012q3</c:v>
                </c:pt>
                <c:pt idx="39">
                  <c:v>2012q4</c:v>
                </c:pt>
                <c:pt idx="40">
                  <c:v>2013q1</c:v>
                </c:pt>
                <c:pt idx="41">
                  <c:v>2013q2</c:v>
                </c:pt>
                <c:pt idx="42">
                  <c:v>2013q3</c:v>
                </c:pt>
                <c:pt idx="43">
                  <c:v>2013q4</c:v>
                </c:pt>
              </c:strCache>
            </c:strRef>
          </c:cat>
          <c:val>
            <c:numRef>
              <c:f>'GDP Newcastle'!$O$11:$O$54</c:f>
              <c:numCache>
                <c:formatCode>0.00</c:formatCode>
                <c:ptCount val="44"/>
                <c:pt idx="0">
                  <c:v>9.6224615891290028</c:v>
                </c:pt>
                <c:pt idx="1">
                  <c:v>9.0078059198262999</c:v>
                </c:pt>
                <c:pt idx="2">
                  <c:v>8.2918003608103454</c:v>
                </c:pt>
                <c:pt idx="3">
                  <c:v>9.9845548726080384</c:v>
                </c:pt>
                <c:pt idx="4">
                  <c:v>9.1701646986602139</c:v>
                </c:pt>
                <c:pt idx="5">
                  <c:v>8.3111129238633694</c:v>
                </c:pt>
                <c:pt idx="6">
                  <c:v>8.4712625717624608</c:v>
                </c:pt>
                <c:pt idx="7">
                  <c:v>11.241660192234166</c:v>
                </c:pt>
                <c:pt idx="8">
                  <c:v>8.1224199029757944</c:v>
                </c:pt>
                <c:pt idx="9">
                  <c:v>9.5748045536609592</c:v>
                </c:pt>
                <c:pt idx="10">
                  <c:v>11.167754063728005</c:v>
                </c:pt>
                <c:pt idx="11">
                  <c:v>9.4084593320157222</c:v>
                </c:pt>
                <c:pt idx="12">
                  <c:v>10.893577853806828</c:v>
                </c:pt>
                <c:pt idx="13">
                  <c:v>9.2338047474500939</c:v>
                </c:pt>
                <c:pt idx="14">
                  <c:v>10.543285206198219</c:v>
                </c:pt>
                <c:pt idx="15">
                  <c:v>11.086274923512907</c:v>
                </c:pt>
                <c:pt idx="16">
                  <c:v>11.618458639576188</c:v>
                </c:pt>
                <c:pt idx="17">
                  <c:v>13.790615771124202</c:v>
                </c:pt>
                <c:pt idx="18">
                  <c:v>13.088066581032232</c:v>
                </c:pt>
                <c:pt idx="19">
                  <c:v>14.167270064746132</c:v>
                </c:pt>
                <c:pt idx="20">
                  <c:v>13.053309026633617</c:v>
                </c:pt>
                <c:pt idx="21">
                  <c:v>9.0458800625503439</c:v>
                </c:pt>
                <c:pt idx="22">
                  <c:v>10.727650848662657</c:v>
                </c:pt>
                <c:pt idx="23">
                  <c:v>13.601912725957574</c:v>
                </c:pt>
                <c:pt idx="24">
                  <c:v>6.3162859175968356</c:v>
                </c:pt>
                <c:pt idx="25">
                  <c:v>15.534148205772484</c:v>
                </c:pt>
                <c:pt idx="26">
                  <c:v>9.632763757754276</c:v>
                </c:pt>
                <c:pt idx="27">
                  <c:v>6.6916107781945513</c:v>
                </c:pt>
                <c:pt idx="28">
                  <c:v>15.51038165449263</c:v>
                </c:pt>
                <c:pt idx="29">
                  <c:v>8.8000226297387076</c:v>
                </c:pt>
                <c:pt idx="30">
                  <c:v>11.781217316233315</c:v>
                </c:pt>
                <c:pt idx="31">
                  <c:v>12.596379482045283</c:v>
                </c:pt>
                <c:pt idx="32">
                  <c:v>10.666794243732994</c:v>
                </c:pt>
                <c:pt idx="33">
                  <c:v>12.328704336352301</c:v>
                </c:pt>
                <c:pt idx="34">
                  <c:v>10.785483584513992</c:v>
                </c:pt>
                <c:pt idx="35">
                  <c:v>9.0016903910164867</c:v>
                </c:pt>
                <c:pt idx="36">
                  <c:v>8.3607015626117445</c:v>
                </c:pt>
                <c:pt idx="37">
                  <c:v>9.8878379134829846</c:v>
                </c:pt>
                <c:pt idx="38">
                  <c:v>8.1371530285153213</c:v>
                </c:pt>
                <c:pt idx="39">
                  <c:v>8.4233252445554854</c:v>
                </c:pt>
                <c:pt idx="40">
                  <c:v>8.4433811152849607</c:v>
                </c:pt>
                <c:pt idx="41">
                  <c:v>9.1131369017007664</c:v>
                </c:pt>
                <c:pt idx="42">
                  <c:v>8.8694466779836709</c:v>
                </c:pt>
                <c:pt idx="43">
                  <c:v>9.2800714554657606</c:v>
                </c:pt>
              </c:numCache>
            </c:numRef>
          </c:val>
        </c:ser>
        <c:marker val="1"/>
        <c:axId val="223199616"/>
        <c:axId val="223201152"/>
      </c:lineChart>
      <c:catAx>
        <c:axId val="223199616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>
                <a:solidFill>
                  <a:schemeClr val="tx1"/>
                </a:solidFill>
              </a:defRPr>
            </a:pPr>
            <a:endParaRPr lang="en-US"/>
          </a:p>
        </c:txPr>
        <c:crossAx val="223201152"/>
        <c:crosses val="autoZero"/>
        <c:auto val="1"/>
        <c:lblAlgn val="ctr"/>
        <c:lblOffset val="100"/>
      </c:catAx>
      <c:valAx>
        <c:axId val="223201152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2319961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1255514512473591"/>
          <c:y val="0.7395745394839347"/>
          <c:w val="0.34362945429367381"/>
          <c:h val="0.11025060223636433"/>
        </c:manualLayout>
      </c:layout>
      <c:spPr>
        <a:gradFill rotWithShape="1">
          <a:gsLst>
            <a:gs pos="0">
              <a:schemeClr val="dk1">
                <a:shade val="51000"/>
                <a:satMod val="130000"/>
              </a:schemeClr>
            </a:gs>
            <a:gs pos="80000">
              <a:schemeClr val="dk1">
                <a:shade val="93000"/>
                <a:satMod val="130000"/>
              </a:schemeClr>
            </a:gs>
            <a:gs pos="100000">
              <a:schemeClr val="dk1">
                <a:shade val="94000"/>
                <a:satMod val="135000"/>
              </a:schemeClr>
            </a:gs>
          </a:gsLst>
          <a:lin ang="16200000" scaled="0"/>
        </a:gradFill>
        <a:ln>
          <a:noFill/>
        </a:ln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c:spPr>
      <c:txPr>
        <a:bodyPr/>
        <a:lstStyle/>
        <a:p>
          <a:pPr>
            <a:defRPr lang="en-ZA" sz="1200">
              <a:solidFill>
                <a:schemeClr val="lt1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</c:chart>
  <c:spPr>
    <a:gradFill rotWithShape="1">
      <a:gsLst>
        <a:gs pos="0">
          <a:schemeClr val="accent6">
            <a:shade val="51000"/>
            <a:satMod val="130000"/>
          </a:schemeClr>
        </a:gs>
        <a:gs pos="80000">
          <a:schemeClr val="accent6">
            <a:shade val="93000"/>
            <a:satMod val="130000"/>
          </a:schemeClr>
        </a:gs>
        <a:gs pos="100000">
          <a:schemeClr val="accent6">
            <a:shade val="94000"/>
            <a:satMod val="135000"/>
          </a:schemeClr>
        </a:gs>
      </a:gsLst>
      <a:lin ang="16200000" scaled="0"/>
    </a:gradFill>
    <a:ln>
      <a:noFill/>
    </a:ln>
    <a:effectLst>
      <a:outerShdw blurRad="40000" dist="23000" dir="5400000" rotWithShape="0">
        <a:srgbClr val="000000">
          <a:alpha val="35000"/>
        </a:srgbClr>
      </a:outerShdw>
    </a:effectLst>
    <a:scene3d>
      <a:camera prst="orthographicFront">
        <a:rot lat="0" lon="0" rev="0"/>
      </a:camera>
      <a:lightRig rig="threePt" dir="t">
        <a:rot lat="0" lon="0" rev="1200000"/>
      </a:lightRig>
    </a:scene3d>
    <a:sp3d>
      <a:bevelT w="63500" h="25400"/>
    </a:sp3d>
  </c:spPr>
  <c:txPr>
    <a:bodyPr/>
    <a:lstStyle/>
    <a:p>
      <a:pPr>
        <a:defRPr>
          <a:solidFill>
            <a:schemeClr val="lt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755" l="0.70000000000000062" r="0.70000000000000062" t="0.75000000000000755" header="0.30000000000000032" footer="0.30000000000000032"/>
    <c:pageSetup/>
  </c:printSettings>
</c:chartSpace>
</file>

<file path=xl/charts/chart4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8.3588382973869668E-2"/>
          <c:y val="3.8152988608382718E-2"/>
          <c:w val="0.91042422686294056"/>
          <c:h val="0.92608684188449042"/>
        </c:manualLayout>
      </c:layout>
      <c:lineChart>
        <c:grouping val="standard"/>
        <c:ser>
          <c:idx val="1"/>
          <c:order val="0"/>
          <c:tx>
            <c:strRef>
              <c:f>'GDP Newcastle'!$N$2</c:f>
              <c:strCache>
                <c:ptCount val="1"/>
                <c:pt idx="0">
                  <c:v>Newcastle Quarterly Rate</c:v>
                </c:pt>
              </c:strCache>
            </c:strRef>
          </c:tx>
          <c:spPr>
            <a:ln w="44450">
              <a:solidFill>
                <a:srgbClr val="FF0000"/>
              </a:solidFill>
            </a:ln>
          </c:spPr>
          <c:marker>
            <c:symbol val="none"/>
          </c:marker>
          <c:trendline>
            <c:spPr>
              <a:ln w="31750">
                <a:solidFill>
                  <a:srgbClr val="0070C0"/>
                </a:solidFill>
              </a:ln>
            </c:spPr>
            <c:trendlineType val="poly"/>
            <c:order val="6"/>
          </c:trendline>
          <c:cat>
            <c:strRef>
              <c:f>'GDP Newcastle'!$A$11:$C$54</c:f>
              <c:strCache>
                <c:ptCount val="44"/>
                <c:pt idx="0">
                  <c:v>2003q1</c:v>
                </c:pt>
                <c:pt idx="1">
                  <c:v>2003q2</c:v>
                </c:pt>
                <c:pt idx="2">
                  <c:v>2003q3</c:v>
                </c:pt>
                <c:pt idx="3">
                  <c:v>2003q4</c:v>
                </c:pt>
                <c:pt idx="4">
                  <c:v>2004q1</c:v>
                </c:pt>
                <c:pt idx="5">
                  <c:v>2004q2</c:v>
                </c:pt>
                <c:pt idx="6">
                  <c:v>2004q3</c:v>
                </c:pt>
                <c:pt idx="7">
                  <c:v>2004q4</c:v>
                </c:pt>
                <c:pt idx="8">
                  <c:v>2005q1</c:v>
                </c:pt>
                <c:pt idx="9">
                  <c:v>2005q2</c:v>
                </c:pt>
                <c:pt idx="10">
                  <c:v>2005q3</c:v>
                </c:pt>
                <c:pt idx="11">
                  <c:v>2005q4</c:v>
                </c:pt>
                <c:pt idx="12">
                  <c:v>2006q1</c:v>
                </c:pt>
                <c:pt idx="13">
                  <c:v>2006q2</c:v>
                </c:pt>
                <c:pt idx="14">
                  <c:v>2006q3</c:v>
                </c:pt>
                <c:pt idx="15">
                  <c:v>2006q4</c:v>
                </c:pt>
                <c:pt idx="16">
                  <c:v>2007q1</c:v>
                </c:pt>
                <c:pt idx="17">
                  <c:v>2007q2</c:v>
                </c:pt>
                <c:pt idx="18">
                  <c:v>2007q3</c:v>
                </c:pt>
                <c:pt idx="19">
                  <c:v>2007q4</c:v>
                </c:pt>
                <c:pt idx="20">
                  <c:v>2008q1</c:v>
                </c:pt>
                <c:pt idx="21">
                  <c:v>2008q2</c:v>
                </c:pt>
                <c:pt idx="22">
                  <c:v>2008q3</c:v>
                </c:pt>
                <c:pt idx="23">
                  <c:v>2008q4</c:v>
                </c:pt>
                <c:pt idx="24">
                  <c:v>2009q1</c:v>
                </c:pt>
                <c:pt idx="25">
                  <c:v>2009q2</c:v>
                </c:pt>
                <c:pt idx="26">
                  <c:v>2009q3</c:v>
                </c:pt>
                <c:pt idx="27">
                  <c:v>2009q4</c:v>
                </c:pt>
                <c:pt idx="28">
                  <c:v>2010q1</c:v>
                </c:pt>
                <c:pt idx="29">
                  <c:v>2010q2</c:v>
                </c:pt>
                <c:pt idx="30">
                  <c:v>2010q3</c:v>
                </c:pt>
                <c:pt idx="31">
                  <c:v>2010q4</c:v>
                </c:pt>
                <c:pt idx="32">
                  <c:v>2011q1</c:v>
                </c:pt>
                <c:pt idx="33">
                  <c:v>2011q2</c:v>
                </c:pt>
                <c:pt idx="34">
                  <c:v>2011q3</c:v>
                </c:pt>
                <c:pt idx="35">
                  <c:v>2011q4</c:v>
                </c:pt>
                <c:pt idx="36">
                  <c:v>2012q1</c:v>
                </c:pt>
                <c:pt idx="37">
                  <c:v>2012q2</c:v>
                </c:pt>
                <c:pt idx="38">
                  <c:v>2012q3</c:v>
                </c:pt>
                <c:pt idx="39">
                  <c:v>2012q4</c:v>
                </c:pt>
                <c:pt idx="40">
                  <c:v>2013q1</c:v>
                </c:pt>
                <c:pt idx="41">
                  <c:v>2013q2</c:v>
                </c:pt>
                <c:pt idx="42">
                  <c:v>2013q3</c:v>
                </c:pt>
                <c:pt idx="43">
                  <c:v>2013q4</c:v>
                </c:pt>
              </c:strCache>
            </c:strRef>
          </c:cat>
          <c:val>
            <c:numRef>
              <c:f>'GDP Newcastle'!$N$11:$N$54</c:f>
              <c:numCache>
                <c:formatCode>0.00</c:formatCode>
                <c:ptCount val="44"/>
                <c:pt idx="0">
                  <c:v>-2.7592295267251798</c:v>
                </c:pt>
                <c:pt idx="1">
                  <c:v>3.9422824144320017</c:v>
                </c:pt>
                <c:pt idx="2">
                  <c:v>2.1607193100831661</c:v>
                </c:pt>
                <c:pt idx="3">
                  <c:v>6.5141041589935273</c:v>
                </c:pt>
                <c:pt idx="4">
                  <c:v>-3.4792572440012695</c:v>
                </c:pt>
                <c:pt idx="5">
                  <c:v>3.1243684501998996</c:v>
                </c:pt>
                <c:pt idx="6">
                  <c:v>2.3117749384943416</c:v>
                </c:pt>
                <c:pt idx="7">
                  <c:v>9.2345152034720357</c:v>
                </c:pt>
                <c:pt idx="8">
                  <c:v>-6.1857198141694933</c:v>
                </c:pt>
                <c:pt idx="9">
                  <c:v>4.5096153766289815</c:v>
                </c:pt>
                <c:pt idx="10">
                  <c:v>3.7991377718229753</c:v>
                </c:pt>
                <c:pt idx="11">
                  <c:v>7.5058151075031363</c:v>
                </c:pt>
                <c:pt idx="12">
                  <c:v>-4.9122778338773259</c:v>
                </c:pt>
                <c:pt idx="13">
                  <c:v>2.945392701926453</c:v>
                </c:pt>
                <c:pt idx="14">
                  <c:v>5.0434681589349326</c:v>
                </c:pt>
                <c:pt idx="15">
                  <c:v>8.0338847414571237</c:v>
                </c:pt>
                <c:pt idx="16">
                  <c:v>-4.4567387731859585</c:v>
                </c:pt>
                <c:pt idx="17">
                  <c:v>4.94876715847189</c:v>
                </c:pt>
                <c:pt idx="18">
                  <c:v>4.3949243139139389</c:v>
                </c:pt>
                <c:pt idx="19">
                  <c:v>9.0648559862310769</c:v>
                </c:pt>
                <c:pt idx="20">
                  <c:v>-5.3889803026586165</c:v>
                </c:pt>
                <c:pt idx="21">
                  <c:v>1.2286219201170279</c:v>
                </c:pt>
                <c:pt idx="22">
                  <c:v>6.0049652785871395</c:v>
                </c:pt>
                <c:pt idx="23">
                  <c:v>11.8959551318486</c:v>
                </c:pt>
                <c:pt idx="24">
                  <c:v>-11.456664947512257</c:v>
                </c:pt>
                <c:pt idx="25">
                  <c:v>10.005372240427027</c:v>
                </c:pt>
                <c:pt idx="26">
                  <c:v>0.5903232595575798</c:v>
                </c:pt>
                <c:pt idx="27">
                  <c:v>8.8940867983647554</c:v>
                </c:pt>
                <c:pt idx="28">
                  <c:v>-4.1379697028176379</c:v>
                </c:pt>
                <c:pt idx="29">
                  <c:v>3.614816414951977</c:v>
                </c:pt>
                <c:pt idx="30">
                  <c:v>3.3465665944941749</c:v>
                </c:pt>
                <c:pt idx="31">
                  <c:v>9.6881946258680856</c:v>
                </c:pt>
                <c:pt idx="32">
                  <c:v>-5.7807752657228351</c:v>
                </c:pt>
                <c:pt idx="33">
                  <c:v>5.1708252459808648</c:v>
                </c:pt>
                <c:pt idx="34">
                  <c:v>1.9267463700722562</c:v>
                </c:pt>
                <c:pt idx="35">
                  <c:v>7.9220692396716972</c:v>
                </c:pt>
                <c:pt idx="36">
                  <c:v>-6.3348352097382055</c:v>
                </c:pt>
                <c:pt idx="37">
                  <c:v>6.653006405462027</c:v>
                </c:pt>
                <c:pt idx="38">
                  <c:v>0.30289410732677285</c:v>
                </c:pt>
                <c:pt idx="39">
                  <c:v>8.2076722618431148</c:v>
                </c:pt>
                <c:pt idx="40">
                  <c:v>-6.3175092659650236</c:v>
                </c:pt>
                <c:pt idx="41">
                  <c:v>7.3117046814108573</c:v>
                </c:pt>
                <c:pt idx="42">
                  <c:v>7.8880433093330454E-2</c:v>
                </c:pt>
                <c:pt idx="43">
                  <c:v>8.6158010132989595</c:v>
                </c:pt>
              </c:numCache>
            </c:numRef>
          </c:val>
        </c:ser>
        <c:marker val="1"/>
        <c:axId val="223124480"/>
        <c:axId val="223130368"/>
      </c:lineChart>
      <c:catAx>
        <c:axId val="223124480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>
                <a:solidFill>
                  <a:schemeClr val="tx1"/>
                </a:solidFill>
              </a:defRPr>
            </a:pPr>
            <a:endParaRPr lang="en-US"/>
          </a:p>
        </c:txPr>
        <c:crossAx val="223130368"/>
        <c:crosses val="autoZero"/>
        <c:auto val="1"/>
        <c:lblAlgn val="ctr"/>
        <c:lblOffset val="100"/>
      </c:catAx>
      <c:valAx>
        <c:axId val="223130368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2312448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1399975309834737"/>
          <c:y val="9.4216853030357525E-2"/>
          <c:w val="0.34362945429367381"/>
          <c:h val="0.12851544241901294"/>
        </c:manualLayout>
      </c:layout>
      <c:spPr>
        <a:gradFill rotWithShape="1">
          <a:gsLst>
            <a:gs pos="0">
              <a:schemeClr val="dk1">
                <a:shade val="51000"/>
                <a:satMod val="130000"/>
              </a:schemeClr>
            </a:gs>
            <a:gs pos="80000">
              <a:schemeClr val="dk1">
                <a:shade val="93000"/>
                <a:satMod val="130000"/>
              </a:schemeClr>
            </a:gs>
            <a:gs pos="100000">
              <a:schemeClr val="dk1">
                <a:shade val="94000"/>
                <a:satMod val="135000"/>
              </a:schemeClr>
            </a:gs>
          </a:gsLst>
          <a:lin ang="16200000" scaled="0"/>
        </a:gradFill>
        <a:ln>
          <a:noFill/>
        </a:ln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c:spPr>
      <c:txPr>
        <a:bodyPr/>
        <a:lstStyle/>
        <a:p>
          <a:pPr>
            <a:defRPr lang="en-ZA" sz="1200">
              <a:solidFill>
                <a:schemeClr val="lt1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</c:chart>
  <c:spPr>
    <a:gradFill rotWithShape="1">
      <a:gsLst>
        <a:gs pos="0">
          <a:schemeClr val="accent4">
            <a:shade val="51000"/>
            <a:satMod val="130000"/>
          </a:schemeClr>
        </a:gs>
        <a:gs pos="80000">
          <a:schemeClr val="accent4">
            <a:shade val="93000"/>
            <a:satMod val="130000"/>
          </a:schemeClr>
        </a:gs>
        <a:gs pos="100000">
          <a:schemeClr val="accent4">
            <a:shade val="94000"/>
            <a:satMod val="135000"/>
          </a:schemeClr>
        </a:gs>
      </a:gsLst>
      <a:lin ang="16200000" scaled="0"/>
    </a:gradFill>
    <a:ln>
      <a:noFill/>
    </a:ln>
    <a:effectLst>
      <a:outerShdw blurRad="40000" dist="23000" dir="5400000" rotWithShape="0">
        <a:srgbClr val="000000">
          <a:alpha val="35000"/>
        </a:srgbClr>
      </a:outerShdw>
    </a:effectLst>
    <a:scene3d>
      <a:camera prst="orthographicFront">
        <a:rot lat="0" lon="0" rev="0"/>
      </a:camera>
      <a:lightRig rig="threePt" dir="t">
        <a:rot lat="0" lon="0" rev="1200000"/>
      </a:lightRig>
    </a:scene3d>
    <a:sp3d>
      <a:bevelT w="63500" h="25400"/>
    </a:sp3d>
  </c:spPr>
  <c:txPr>
    <a:bodyPr/>
    <a:lstStyle/>
    <a:p>
      <a:pPr>
        <a:defRPr>
          <a:solidFill>
            <a:schemeClr val="lt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777" l="0.70000000000000062" r="0.70000000000000062" t="0.75000000000000777" header="0.30000000000000032" footer="0.30000000000000032"/>
    <c:pageSetup/>
  </c:printSettings>
</c:chartSpace>
</file>

<file path=xl/charts/chart5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0.11408573928259012"/>
          <c:y val="5.1400554097404488E-2"/>
          <c:w val="0.85177668416448504"/>
          <c:h val="0.89719889180519163"/>
        </c:manualLayout>
      </c:layout>
      <c:barChart>
        <c:barDir val="col"/>
        <c:grouping val="clustered"/>
        <c:ser>
          <c:idx val="0"/>
          <c:order val="0"/>
          <c:tx>
            <c:strRef>
              <c:f>'GDP Newcastle'!$R$11:$T$11</c:f>
              <c:strCache>
                <c:ptCount val="1"/>
                <c:pt idx="0">
                  <c:v>Yearly Growth Rate %</c:v>
                </c:pt>
              </c:strCache>
            </c:strRef>
          </c:tx>
          <c:spPr>
            <a:solidFill>
              <a:srgbClr val="FF0000"/>
            </a:solidFill>
          </c:spPr>
          <c:cat>
            <c:numRef>
              <c:f>'GDP Newcastle'!$R$14:$R$24</c:f>
              <c:numCache>
                <c:formatCode>General</c:formatCode>
                <c:ptCount val="11"/>
                <c:pt idx="0">
                  <c:v>2003</c:v>
                </c:pt>
                <c:pt idx="1">
                  <c:v>2004</c:v>
                </c:pt>
                <c:pt idx="2">
                  <c:v>2005</c:v>
                </c:pt>
                <c:pt idx="3">
                  <c:v>2006</c:v>
                </c:pt>
                <c:pt idx="4">
                  <c:v>2007</c:v>
                </c:pt>
                <c:pt idx="5">
                  <c:v>2008</c:v>
                </c:pt>
                <c:pt idx="6">
                  <c:v>2009</c:v>
                </c:pt>
                <c:pt idx="7">
                  <c:v>2010</c:v>
                </c:pt>
                <c:pt idx="8">
                  <c:v>2011</c:v>
                </c:pt>
                <c:pt idx="9">
                  <c:v>2012</c:v>
                </c:pt>
                <c:pt idx="10">
                  <c:v>2013</c:v>
                </c:pt>
              </c:numCache>
            </c:numRef>
          </c:cat>
          <c:val>
            <c:numRef>
              <c:f>'GDP Newcastle'!$T$14:$T$24</c:f>
              <c:numCache>
                <c:formatCode>0.00</c:formatCode>
                <c:ptCount val="11"/>
                <c:pt idx="0">
                  <c:v>9.230550755051997</c:v>
                </c:pt>
                <c:pt idx="1">
                  <c:v>9.3374245364104755</c:v>
                </c:pt>
                <c:pt idx="2">
                  <c:v>9.583437801023118</c:v>
                </c:pt>
                <c:pt idx="3">
                  <c:v>10.453671169140978</c:v>
                </c:pt>
                <c:pt idx="4">
                  <c:v>13.208282661594978</c:v>
                </c:pt>
                <c:pt idx="5">
                  <c:v>11.648196964395856</c:v>
                </c:pt>
                <c:pt idx="6">
                  <c:v>9.4288232370910183</c:v>
                </c:pt>
                <c:pt idx="7">
                  <c:v>12.105803132832861</c:v>
                </c:pt>
                <c:pt idx="8">
                  <c:v>10.641874314777928</c:v>
                </c:pt>
                <c:pt idx="9">
                  <c:v>8.6968510856675501</c:v>
                </c:pt>
                <c:pt idx="10">
                  <c:v>8.9414476012292248</c:v>
                </c:pt>
              </c:numCache>
            </c:numRef>
          </c:val>
        </c:ser>
        <c:axId val="223285248"/>
        <c:axId val="223286784"/>
      </c:barChart>
      <c:catAx>
        <c:axId val="223285248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23286784"/>
        <c:crosses val="autoZero"/>
        <c:auto val="1"/>
        <c:lblAlgn val="ctr"/>
        <c:lblOffset val="100"/>
      </c:catAx>
      <c:valAx>
        <c:axId val="223286784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2328524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71858437050207435"/>
          <c:y val="3.6950489884416633E-2"/>
          <c:w val="0.26623536384327678"/>
          <c:h val="7.487748814006949E-2"/>
        </c:manualLayout>
      </c:layout>
      <c:txPr>
        <a:bodyPr/>
        <a:lstStyle/>
        <a:p>
          <a:pPr>
            <a:defRPr lang="en-ZA"/>
          </a:pPr>
          <a:endParaRPr lang="en-US"/>
        </a:p>
      </c:txPr>
    </c:legend>
    <c:plotVisOnly val="1"/>
  </c:chart>
  <c:spPr>
    <a:gradFill>
      <a:gsLst>
        <a:gs pos="0">
          <a:schemeClr val="accent1">
            <a:tint val="66000"/>
            <a:satMod val="160000"/>
          </a:schemeClr>
        </a:gs>
        <a:gs pos="50000">
          <a:schemeClr val="accent1">
            <a:tint val="44500"/>
            <a:satMod val="160000"/>
          </a:schemeClr>
        </a:gs>
        <a:gs pos="100000">
          <a:schemeClr val="accent1">
            <a:tint val="23500"/>
            <a:satMod val="160000"/>
          </a:schemeClr>
        </a:gs>
      </a:gsLst>
      <a:lin ang="5400000" scaled="0"/>
    </a:gradFill>
  </c:spPr>
  <c:printSettings>
    <c:headerFooter/>
    <c:pageMargins b="0.75000000000000455" l="0.70000000000000062" r="0.70000000000000062" t="0.75000000000000455" header="0.30000000000000032" footer="0.30000000000000032"/>
    <c:pageSetup/>
  </c:printSettings>
</c:chartSpace>
</file>

<file path=xl/charts/chart5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depthPercent val="100"/>
      <c:rAngAx val="1"/>
    </c:view3D>
    <c:plotArea>
      <c:layout>
        <c:manualLayout>
          <c:layoutTarget val="inner"/>
          <c:xMode val="edge"/>
          <c:yMode val="edge"/>
          <c:x val="7.4300784865659913E-2"/>
          <c:y val="2.7566777616485096E-2"/>
          <c:w val="0.91959691632748863"/>
          <c:h val="0.94486644476702253"/>
        </c:manualLayout>
      </c:layout>
      <c:bar3DChart>
        <c:barDir val="col"/>
        <c:grouping val="clustered"/>
        <c:ser>
          <c:idx val="0"/>
          <c:order val="0"/>
          <c:tx>
            <c:strRef>
              <c:f>'Growth Rates'!$B$2</c:f>
              <c:strCache>
                <c:ptCount val="1"/>
                <c:pt idx="0">
                  <c:v>SA</c:v>
                </c:pt>
              </c:strCache>
            </c:strRef>
          </c:tx>
          <c:spPr>
            <a:solidFill>
              <a:schemeClr val="bg1"/>
            </a:solidFill>
          </c:spPr>
          <c:cat>
            <c:strRef>
              <c:f>'Growth Rates'!$A$23:$A$46</c:f>
              <c:strCache>
                <c:ptCount val="24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</c:strCache>
            </c:strRef>
          </c:cat>
          <c:val>
            <c:numRef>
              <c:f>'Growth Rates'!$B$23:$B$46</c:f>
              <c:numCache>
                <c:formatCode>0.00</c:formatCode>
                <c:ptCount val="24"/>
                <c:pt idx="0">
                  <c:v>12.835586672630136</c:v>
                </c:pt>
                <c:pt idx="1">
                  <c:v>12.640841981137058</c:v>
                </c:pt>
                <c:pt idx="2">
                  <c:v>13.594049352080361</c:v>
                </c:pt>
                <c:pt idx="3">
                  <c:v>10.756894717226668</c:v>
                </c:pt>
                <c:pt idx="4">
                  <c:v>9.3939406571353654</c:v>
                </c:pt>
                <c:pt idx="5">
                  <c:v>8.0363827719651901</c:v>
                </c:pt>
                <c:pt idx="6">
                  <c:v>7.7765054829608165</c:v>
                </c:pt>
                <c:pt idx="7">
                  <c:v>11.487236215463771</c:v>
                </c:pt>
                <c:pt idx="8">
                  <c:v>13.57734150210268</c:v>
                </c:pt>
                <c:pt idx="9">
                  <c:v>12.540609625729113</c:v>
                </c:pt>
                <c:pt idx="10">
                  <c:v>12.295364380405687</c:v>
                </c:pt>
                <c:pt idx="11">
                  <c:v>9.8398862540693752</c:v>
                </c:pt>
                <c:pt idx="12">
                  <c:v>10.103078908468284</c:v>
                </c:pt>
                <c:pt idx="13">
                  <c:v>11.579385666430273</c:v>
                </c:pt>
                <c:pt idx="14">
                  <c:v>10.384858024800584</c:v>
                </c:pt>
                <c:pt idx="15">
                  <c:v>8.2377905769809932</c:v>
                </c:pt>
                <c:pt idx="16">
                  <c:v>9.0613650203739819</c:v>
                </c:pt>
                <c:pt idx="17">
                  <c:v>8.9119284504913612</c:v>
                </c:pt>
                <c:pt idx="18">
                  <c:v>7.7361288294515846</c:v>
                </c:pt>
                <c:pt idx="19">
                  <c:v>9.3562991748366553</c:v>
                </c:pt>
                <c:pt idx="20">
                  <c:v>7.5808866451449175</c:v>
                </c:pt>
                <c:pt idx="21">
                  <c:v>9.7674345139386354</c:v>
                </c:pt>
                <c:pt idx="22">
                  <c:v>8.6549001352195507</c:v>
                </c:pt>
                <c:pt idx="23">
                  <c:v>8.4700768564310849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Rates'!$C$2</c:f>
              <c:strCache>
                <c:ptCount val="1"/>
                <c:pt idx="0">
                  <c:v>KZN</c:v>
                </c:pt>
              </c:strCache>
            </c:strRef>
          </c:tx>
          <c:spPr>
            <a:solidFill>
              <a:schemeClr val="tx1">
                <a:lumMod val="95000"/>
                <a:lumOff val="5000"/>
              </a:schemeClr>
            </a:solidFill>
          </c:spPr>
          <c:cat>
            <c:strRef>
              <c:f>'Growth Rates'!$A$23:$A$46</c:f>
              <c:strCache>
                <c:ptCount val="24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</c:strCache>
            </c:strRef>
          </c:cat>
          <c:val>
            <c:numRef>
              <c:f>'Growth Rates'!$C$23:$C$46</c:f>
              <c:numCache>
                <c:formatCode>0.00</c:formatCode>
                <c:ptCount val="24"/>
                <c:pt idx="0">
                  <c:v>12.39595124241467</c:v>
                </c:pt>
                <c:pt idx="1">
                  <c:v>12.144881925019197</c:v>
                </c:pt>
                <c:pt idx="2">
                  <c:v>13.043507644250926</c:v>
                </c:pt>
                <c:pt idx="3">
                  <c:v>10.457646046030026</c:v>
                </c:pt>
                <c:pt idx="4">
                  <c:v>9.2127587873875676</c:v>
                </c:pt>
                <c:pt idx="5">
                  <c:v>7.8844362416081477</c:v>
                </c:pt>
                <c:pt idx="6">
                  <c:v>8.1088800554839047</c:v>
                </c:pt>
                <c:pt idx="7">
                  <c:v>11.406315348503629</c:v>
                </c:pt>
                <c:pt idx="8">
                  <c:v>13.67211953791187</c:v>
                </c:pt>
                <c:pt idx="9">
                  <c:v>12.780646843837454</c:v>
                </c:pt>
                <c:pt idx="10">
                  <c:v>12.049224481104091</c:v>
                </c:pt>
                <c:pt idx="11">
                  <c:v>10.407404866706315</c:v>
                </c:pt>
                <c:pt idx="12">
                  <c:v>10.852218970829334</c:v>
                </c:pt>
                <c:pt idx="13">
                  <c:v>12.159005301671021</c:v>
                </c:pt>
                <c:pt idx="14">
                  <c:v>11.123967572328256</c:v>
                </c:pt>
                <c:pt idx="15">
                  <c:v>8.8402754075224426</c:v>
                </c:pt>
                <c:pt idx="16">
                  <c:v>8.8173673614259478</c:v>
                </c:pt>
                <c:pt idx="17">
                  <c:v>8.6739546585057941</c:v>
                </c:pt>
                <c:pt idx="18">
                  <c:v>7.8310727343824338</c:v>
                </c:pt>
                <c:pt idx="19">
                  <c:v>9.2380152566704474</c:v>
                </c:pt>
                <c:pt idx="20">
                  <c:v>8.0791109995213475</c:v>
                </c:pt>
                <c:pt idx="21">
                  <c:v>9.9778258160330378</c:v>
                </c:pt>
                <c:pt idx="22">
                  <c:v>8.96440198476901</c:v>
                </c:pt>
                <c:pt idx="23">
                  <c:v>8.7892155354299248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'Growth Rates'!$D$2</c:f>
              <c:strCache>
                <c:ptCount val="1"/>
                <c:pt idx="0">
                  <c:v>Durban</c:v>
                </c:pt>
              </c:strCache>
            </c:strRef>
          </c:tx>
          <c:spPr>
            <a:solidFill>
              <a:srgbClr val="FF0000"/>
            </a:solidFill>
          </c:spPr>
          <c:cat>
            <c:strRef>
              <c:f>'Growth Rates'!$A$23:$A$46</c:f>
              <c:strCache>
                <c:ptCount val="24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</c:strCache>
            </c:strRef>
          </c:cat>
          <c:val>
            <c:numRef>
              <c:f>'Growth Rates'!$D$23:$D$46</c:f>
              <c:numCache>
                <c:formatCode>0.00</c:formatCode>
                <c:ptCount val="24"/>
                <c:pt idx="0">
                  <c:v>14.767118122508224</c:v>
                </c:pt>
                <c:pt idx="1">
                  <c:v>14.711618921661268</c:v>
                </c:pt>
                <c:pt idx="2">
                  <c:v>14.729416672201125</c:v>
                </c:pt>
                <c:pt idx="3">
                  <c:v>8.6781523226230739</c:v>
                </c:pt>
                <c:pt idx="4">
                  <c:v>5.5826561535699417</c:v>
                </c:pt>
                <c:pt idx="5">
                  <c:v>3.9097767927264977</c:v>
                </c:pt>
                <c:pt idx="6">
                  <c:v>4.9067946548995849</c:v>
                </c:pt>
                <c:pt idx="7">
                  <c:v>10.641646431394662</c:v>
                </c:pt>
                <c:pt idx="8">
                  <c:v>15.467843794916829</c:v>
                </c:pt>
                <c:pt idx="9">
                  <c:v>14.7832805737164</c:v>
                </c:pt>
                <c:pt idx="10">
                  <c:v>13.763693819718384</c:v>
                </c:pt>
                <c:pt idx="11">
                  <c:v>11.522872425197313</c:v>
                </c:pt>
                <c:pt idx="12">
                  <c:v>10.953592344757817</c:v>
                </c:pt>
                <c:pt idx="13">
                  <c:v>12.259556686292006</c:v>
                </c:pt>
                <c:pt idx="14">
                  <c:v>11.121088025719308</c:v>
                </c:pt>
                <c:pt idx="15">
                  <c:v>8.3627499918741091</c:v>
                </c:pt>
                <c:pt idx="16">
                  <c:v>8.1875023971461935</c:v>
                </c:pt>
                <c:pt idx="17">
                  <c:v>7.9776129944331808</c:v>
                </c:pt>
                <c:pt idx="18">
                  <c:v>7.2912341887207823</c:v>
                </c:pt>
                <c:pt idx="19">
                  <c:v>9.1931272559975188</c:v>
                </c:pt>
                <c:pt idx="20">
                  <c:v>8.465492944023552</c:v>
                </c:pt>
                <c:pt idx="21">
                  <c:v>10.417605467316651</c:v>
                </c:pt>
                <c:pt idx="22">
                  <c:v>9.3308526946122061</c:v>
                </c:pt>
                <c:pt idx="23">
                  <c:v>8.978897444295125</c:v>
                </c:pt>
              </c:numCache>
            </c:numRef>
          </c:val>
          <c:shape val="cylinder"/>
        </c:ser>
        <c:ser>
          <c:idx val="3"/>
          <c:order val="3"/>
          <c:tx>
            <c:strRef>
              <c:f>'Growth Rates'!$E$2</c:f>
              <c:strCache>
                <c:ptCount val="1"/>
                <c:pt idx="0">
                  <c:v>Pietermaritzburg</c:v>
                </c:pt>
              </c:strCache>
            </c:strRef>
          </c:tx>
          <c:spPr>
            <a:solidFill>
              <a:srgbClr val="6735F5"/>
            </a:solidFill>
          </c:spPr>
          <c:cat>
            <c:strRef>
              <c:f>'Growth Rates'!$A$23:$A$46</c:f>
              <c:strCache>
                <c:ptCount val="24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</c:strCache>
            </c:strRef>
          </c:cat>
          <c:val>
            <c:numRef>
              <c:f>'Growth Rates'!$E$23:$E$46</c:f>
              <c:numCache>
                <c:formatCode>0.00</c:formatCode>
                <c:ptCount val="24"/>
                <c:pt idx="0">
                  <c:v>14.693054831015113</c:v>
                </c:pt>
                <c:pt idx="1">
                  <c:v>5.7478077170368147</c:v>
                </c:pt>
                <c:pt idx="2">
                  <c:v>8.8082194095763242</c:v>
                </c:pt>
                <c:pt idx="3">
                  <c:v>12.146489991269501</c:v>
                </c:pt>
                <c:pt idx="4">
                  <c:v>6.9021376843653224</c:v>
                </c:pt>
                <c:pt idx="5">
                  <c:v>18.24365090334857</c:v>
                </c:pt>
                <c:pt idx="6">
                  <c:v>15.285773209710261</c:v>
                </c:pt>
                <c:pt idx="7">
                  <c:v>25.120657938597233</c:v>
                </c:pt>
                <c:pt idx="8">
                  <c:v>14.534797989175566</c:v>
                </c:pt>
                <c:pt idx="9">
                  <c:v>8.2685102571311013</c:v>
                </c:pt>
                <c:pt idx="10">
                  <c:v>8.7622621248199479</c:v>
                </c:pt>
                <c:pt idx="11">
                  <c:v>1.8461749173105093</c:v>
                </c:pt>
                <c:pt idx="12">
                  <c:v>11.088242462896067</c:v>
                </c:pt>
                <c:pt idx="13">
                  <c:v>11.863303928043134</c:v>
                </c:pt>
                <c:pt idx="14">
                  <c:v>10.987233800715053</c:v>
                </c:pt>
                <c:pt idx="15">
                  <c:v>10.628814450690756</c:v>
                </c:pt>
                <c:pt idx="16">
                  <c:v>8.3906104902594283</c:v>
                </c:pt>
                <c:pt idx="17">
                  <c:v>10.379136980971184</c:v>
                </c:pt>
                <c:pt idx="18">
                  <c:v>9.0072480952902918</c:v>
                </c:pt>
                <c:pt idx="19">
                  <c:v>11.072024549826111</c:v>
                </c:pt>
                <c:pt idx="20">
                  <c:v>8.2859532046831781</c:v>
                </c:pt>
                <c:pt idx="21">
                  <c:v>8.9405793972221375</c:v>
                </c:pt>
                <c:pt idx="22">
                  <c:v>8.2248576926161032</c:v>
                </c:pt>
                <c:pt idx="23">
                  <c:v>7.0150859670552181</c:v>
                </c:pt>
              </c:numCache>
            </c:numRef>
          </c:val>
          <c:shape val="cylinder"/>
        </c:ser>
        <c:ser>
          <c:idx val="4"/>
          <c:order val="4"/>
          <c:tx>
            <c:strRef>
              <c:f>'Growth Rates'!$F$2</c:f>
              <c:strCache>
                <c:ptCount val="1"/>
                <c:pt idx="0">
                  <c:v>Richards Bay</c:v>
                </c:pt>
              </c:strCache>
            </c:strRef>
          </c:tx>
          <c:spPr>
            <a:solidFill>
              <a:srgbClr val="FFFF00"/>
            </a:solidFill>
          </c:spPr>
          <c:cat>
            <c:strRef>
              <c:f>'Growth Rates'!$A$23:$A$46</c:f>
              <c:strCache>
                <c:ptCount val="24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</c:strCache>
            </c:strRef>
          </c:cat>
          <c:val>
            <c:numRef>
              <c:f>'Growth Rates'!$F$23:$F$46</c:f>
              <c:numCache>
                <c:formatCode>0.00</c:formatCode>
                <c:ptCount val="24"/>
                <c:pt idx="0">
                  <c:v>14.342611041180939</c:v>
                </c:pt>
                <c:pt idx="1">
                  <c:v>23.687933484213158</c:v>
                </c:pt>
                <c:pt idx="2">
                  <c:v>23.573603945858622</c:v>
                </c:pt>
                <c:pt idx="3">
                  <c:v>11.685110598205096</c:v>
                </c:pt>
                <c:pt idx="4">
                  <c:v>-2.5757291683077681</c:v>
                </c:pt>
                <c:pt idx="5">
                  <c:v>-10.909536251446527</c:v>
                </c:pt>
                <c:pt idx="6">
                  <c:v>-5.7168503051714241</c:v>
                </c:pt>
                <c:pt idx="7">
                  <c:v>5.4172057903223134</c:v>
                </c:pt>
                <c:pt idx="8">
                  <c:v>22.118650632292113</c:v>
                </c:pt>
                <c:pt idx="9">
                  <c:v>24.393165246308865</c:v>
                </c:pt>
                <c:pt idx="10">
                  <c:v>19.353795308893108</c:v>
                </c:pt>
                <c:pt idx="11">
                  <c:v>14.161697786895063</c:v>
                </c:pt>
                <c:pt idx="12">
                  <c:v>9.9025516763820498</c:v>
                </c:pt>
                <c:pt idx="13">
                  <c:v>12.32925772031189</c:v>
                </c:pt>
                <c:pt idx="14">
                  <c:v>11.689365967990778</c:v>
                </c:pt>
                <c:pt idx="15">
                  <c:v>8.4474907414643496</c:v>
                </c:pt>
                <c:pt idx="16">
                  <c:v>6.913706406845094</c:v>
                </c:pt>
                <c:pt idx="17">
                  <c:v>5.187579487880237</c:v>
                </c:pt>
                <c:pt idx="18">
                  <c:v>5.2785078183009322</c:v>
                </c:pt>
                <c:pt idx="19">
                  <c:v>8.2999854584789166</c:v>
                </c:pt>
                <c:pt idx="20">
                  <c:v>9.6788987033494749</c:v>
                </c:pt>
                <c:pt idx="21">
                  <c:v>12.350517953659008</c:v>
                </c:pt>
                <c:pt idx="22">
                  <c:v>10.537364283607088</c:v>
                </c:pt>
                <c:pt idx="23">
                  <c:v>9.5498720605068623</c:v>
                </c:pt>
              </c:numCache>
            </c:numRef>
          </c:val>
          <c:shape val="cylinder"/>
        </c:ser>
        <c:ser>
          <c:idx val="5"/>
          <c:order val="5"/>
          <c:tx>
            <c:strRef>
              <c:f>'Growth Rates'!$G$2</c:f>
              <c:strCache>
                <c:ptCount val="1"/>
                <c:pt idx="0">
                  <c:v>Port Shepstone</c:v>
                </c:pt>
              </c:strCache>
            </c:strRef>
          </c:tx>
          <c:spPr>
            <a:solidFill>
              <a:srgbClr val="00B050"/>
            </a:solidFill>
          </c:spPr>
          <c:cat>
            <c:strRef>
              <c:f>'Growth Rates'!$A$23:$A$46</c:f>
              <c:strCache>
                <c:ptCount val="24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</c:strCache>
            </c:strRef>
          </c:cat>
          <c:val>
            <c:numRef>
              <c:f>'Growth Rates'!$G$23:$G$46</c:f>
              <c:numCache>
                <c:formatCode>0.00</c:formatCode>
                <c:ptCount val="24"/>
                <c:pt idx="0">
                  <c:v>8.1434034547943792</c:v>
                </c:pt>
                <c:pt idx="1">
                  <c:v>3.5977446682992622</c:v>
                </c:pt>
                <c:pt idx="2">
                  <c:v>4.9423301911513642</c:v>
                </c:pt>
                <c:pt idx="3">
                  <c:v>17.676820779953161</c:v>
                </c:pt>
                <c:pt idx="4">
                  <c:v>19.193195496040932</c:v>
                </c:pt>
                <c:pt idx="5">
                  <c:v>21.37780813258771</c:v>
                </c:pt>
                <c:pt idx="6">
                  <c:v>20.057686639850111</c:v>
                </c:pt>
                <c:pt idx="7">
                  <c:v>6.6400828866001262</c:v>
                </c:pt>
                <c:pt idx="8">
                  <c:v>8.6919171828090427</c:v>
                </c:pt>
                <c:pt idx="9">
                  <c:v>7.1790074488686448</c:v>
                </c:pt>
                <c:pt idx="10">
                  <c:v>7.2110271592629545</c:v>
                </c:pt>
                <c:pt idx="11">
                  <c:v>11.338498931758091</c:v>
                </c:pt>
                <c:pt idx="12">
                  <c:v>11.002570975102355</c:v>
                </c:pt>
                <c:pt idx="13">
                  <c:v>11.693551661110506</c:v>
                </c:pt>
                <c:pt idx="14">
                  <c:v>10.614230033282077</c:v>
                </c:pt>
                <c:pt idx="15">
                  <c:v>9.8414366896611885</c:v>
                </c:pt>
                <c:pt idx="16">
                  <c:v>10.3788382464866</c:v>
                </c:pt>
                <c:pt idx="17">
                  <c:v>10.877015091104248</c:v>
                </c:pt>
                <c:pt idx="18">
                  <c:v>9.7918818314972622</c:v>
                </c:pt>
                <c:pt idx="19">
                  <c:v>8.2725070894662611</c:v>
                </c:pt>
                <c:pt idx="20">
                  <c:v>7.0117120004021736</c:v>
                </c:pt>
                <c:pt idx="21">
                  <c:v>8.670762291459841</c:v>
                </c:pt>
                <c:pt idx="22">
                  <c:v>7.8314370547011594</c:v>
                </c:pt>
                <c:pt idx="23">
                  <c:v>9.1024884657655409</c:v>
                </c:pt>
              </c:numCache>
            </c:numRef>
          </c:val>
          <c:shape val="cylinder"/>
        </c:ser>
        <c:ser>
          <c:idx val="6"/>
          <c:order val="6"/>
          <c:tx>
            <c:strRef>
              <c:f>'Growth Rates'!$H$2</c:f>
              <c:strCache>
                <c:ptCount val="1"/>
                <c:pt idx="0">
                  <c:v>Newcastle</c:v>
                </c:pt>
              </c:strCache>
            </c:strRef>
          </c:tx>
          <c:spPr>
            <a:solidFill>
              <a:schemeClr val="accent2">
                <a:lumMod val="75000"/>
              </a:schemeClr>
            </a:solidFill>
          </c:spPr>
          <c:cat>
            <c:strRef>
              <c:f>'Growth Rates'!$A$23:$A$46</c:f>
              <c:strCache>
                <c:ptCount val="24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</c:strCache>
            </c:strRef>
          </c:cat>
          <c:val>
            <c:numRef>
              <c:f>'Growth Rates'!$H$23:$H$46</c:f>
              <c:numCache>
                <c:formatCode>0.00</c:formatCode>
                <c:ptCount val="24"/>
                <c:pt idx="0">
                  <c:v>13.053309026633617</c:v>
                </c:pt>
                <c:pt idx="1">
                  <c:v>9.0458800625503439</c:v>
                </c:pt>
                <c:pt idx="2">
                  <c:v>10.727650848662657</c:v>
                </c:pt>
                <c:pt idx="3">
                  <c:v>13.601912725957574</c:v>
                </c:pt>
                <c:pt idx="4">
                  <c:v>6.3162859175968356</c:v>
                </c:pt>
                <c:pt idx="5">
                  <c:v>15.534148205772484</c:v>
                </c:pt>
                <c:pt idx="6">
                  <c:v>9.632763757754276</c:v>
                </c:pt>
                <c:pt idx="7">
                  <c:v>6.6916107781945513</c:v>
                </c:pt>
                <c:pt idx="8">
                  <c:v>15.51038165449263</c:v>
                </c:pt>
                <c:pt idx="9">
                  <c:v>8.8000226297387076</c:v>
                </c:pt>
                <c:pt idx="10">
                  <c:v>11.781217316233315</c:v>
                </c:pt>
                <c:pt idx="11">
                  <c:v>12.596379482045283</c:v>
                </c:pt>
                <c:pt idx="12">
                  <c:v>10.666794243732994</c:v>
                </c:pt>
                <c:pt idx="13">
                  <c:v>12.328704336352301</c:v>
                </c:pt>
                <c:pt idx="14">
                  <c:v>10.785483584513992</c:v>
                </c:pt>
                <c:pt idx="15">
                  <c:v>9.0016903910164867</c:v>
                </c:pt>
                <c:pt idx="16">
                  <c:v>8.3607015626117445</c:v>
                </c:pt>
                <c:pt idx="17">
                  <c:v>9.8878379134829846</c:v>
                </c:pt>
                <c:pt idx="18">
                  <c:v>8.1371530285153213</c:v>
                </c:pt>
                <c:pt idx="19">
                  <c:v>8.4233252445554854</c:v>
                </c:pt>
                <c:pt idx="20">
                  <c:v>8.4433811152849607</c:v>
                </c:pt>
                <c:pt idx="21">
                  <c:v>9.1131369017007664</c:v>
                </c:pt>
                <c:pt idx="22">
                  <c:v>8.8694466779836709</c:v>
                </c:pt>
                <c:pt idx="23">
                  <c:v>9.2800714554657606</c:v>
                </c:pt>
              </c:numCache>
            </c:numRef>
          </c:val>
          <c:shape val="cylinder"/>
        </c:ser>
        <c:shape val="box"/>
        <c:axId val="223392896"/>
        <c:axId val="223394432"/>
        <c:axId val="0"/>
      </c:bar3DChart>
      <c:catAx>
        <c:axId val="223392896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23394432"/>
        <c:crosses val="autoZero"/>
        <c:auto val="1"/>
        <c:lblAlgn val="ctr"/>
        <c:lblOffset val="100"/>
      </c:catAx>
      <c:valAx>
        <c:axId val="223394432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23392896"/>
        <c:crosses val="autoZero"/>
        <c:crossBetween val="between"/>
      </c:valAx>
      <c:spPr>
        <a:solidFill>
          <a:schemeClr val="accent3">
            <a:lumMod val="60000"/>
            <a:lumOff val="40000"/>
          </a:schemeClr>
        </a:solidFill>
      </c:spPr>
    </c:plotArea>
    <c:legend>
      <c:legendPos val="r"/>
      <c:layout>
        <c:manualLayout>
          <c:xMode val="edge"/>
          <c:yMode val="edge"/>
          <c:x val="0.12755309571810769"/>
          <c:y val="1.7591064589980145E-2"/>
          <c:w val="0.82966183574879848"/>
          <c:h val="0.13712522461638413"/>
        </c:manualLayout>
      </c:layout>
      <c:txPr>
        <a:bodyPr/>
        <a:lstStyle/>
        <a:p>
          <a:pPr>
            <a:defRPr lang="en-ZA" sz="1200"/>
          </a:pPr>
          <a:endParaRPr lang="en-US"/>
        </a:p>
      </c:txPr>
    </c:legend>
    <c:plotVisOnly val="1"/>
    <c:dispBlanksAs val="gap"/>
  </c:chart>
  <c:spPr>
    <a:solidFill>
      <a:schemeClr val="accent3">
        <a:lumMod val="40000"/>
        <a:lumOff val="60000"/>
      </a:schemeClr>
    </a:solidFill>
  </c:spPr>
  <c:printSettings>
    <c:headerFooter/>
    <c:pageMargins b="0.75000000000000655" l="0.70000000000000062" r="0.70000000000000062" t="0.75000000000000655" header="0.30000000000000032" footer="0.30000000000000032"/>
    <c:pageSetup/>
  </c:printSettings>
</c:chartSpace>
</file>

<file path=xl/charts/chart5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0.10966337763929269"/>
          <c:y val="4.1935862833009895E-2"/>
          <c:w val="0.87772809147520237"/>
          <c:h val="0.91612827433398458"/>
        </c:manualLayout>
      </c:layout>
      <c:lineChart>
        <c:grouping val="standard"/>
        <c:ser>
          <c:idx val="0"/>
          <c:order val="0"/>
          <c:tx>
            <c:strRef>
              <c:f>'Growth Rates'!$D$2</c:f>
              <c:strCache>
                <c:ptCount val="1"/>
                <c:pt idx="0">
                  <c:v>Durban</c:v>
                </c:pt>
              </c:strCache>
            </c:strRef>
          </c:tx>
          <c:marker>
            <c:symbol val="none"/>
          </c:marker>
          <c:cat>
            <c:strRef>
              <c:f>'Growth Rates'!$A$23:$A$46</c:f>
              <c:strCache>
                <c:ptCount val="24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</c:strCache>
            </c:strRef>
          </c:cat>
          <c:val>
            <c:numRef>
              <c:f>'Growth Rates'!$D$23:$D$46</c:f>
              <c:numCache>
                <c:formatCode>0.00</c:formatCode>
                <c:ptCount val="24"/>
                <c:pt idx="0">
                  <c:v>14.767118122508224</c:v>
                </c:pt>
                <c:pt idx="1">
                  <c:v>14.711618921661268</c:v>
                </c:pt>
                <c:pt idx="2">
                  <c:v>14.729416672201125</c:v>
                </c:pt>
                <c:pt idx="3">
                  <c:v>8.6781523226230739</c:v>
                </c:pt>
                <c:pt idx="4">
                  <c:v>5.5826561535699417</c:v>
                </c:pt>
                <c:pt idx="5">
                  <c:v>3.9097767927264977</c:v>
                </c:pt>
                <c:pt idx="6">
                  <c:v>4.9067946548995849</c:v>
                </c:pt>
                <c:pt idx="7">
                  <c:v>10.641646431394662</c:v>
                </c:pt>
                <c:pt idx="8">
                  <c:v>15.467843794916829</c:v>
                </c:pt>
                <c:pt idx="9">
                  <c:v>14.7832805737164</c:v>
                </c:pt>
                <c:pt idx="10">
                  <c:v>13.763693819718384</c:v>
                </c:pt>
                <c:pt idx="11">
                  <c:v>11.522872425197313</c:v>
                </c:pt>
                <c:pt idx="12">
                  <c:v>10.953592344757817</c:v>
                </c:pt>
                <c:pt idx="13">
                  <c:v>12.259556686292006</c:v>
                </c:pt>
                <c:pt idx="14">
                  <c:v>11.121088025719308</c:v>
                </c:pt>
                <c:pt idx="15">
                  <c:v>8.3627499918741091</c:v>
                </c:pt>
                <c:pt idx="16">
                  <c:v>8.1875023971461935</c:v>
                </c:pt>
                <c:pt idx="17">
                  <c:v>7.9776129944331808</c:v>
                </c:pt>
                <c:pt idx="18">
                  <c:v>7.2912341887207823</c:v>
                </c:pt>
                <c:pt idx="19">
                  <c:v>9.1931272559975188</c:v>
                </c:pt>
                <c:pt idx="20">
                  <c:v>8.465492944023552</c:v>
                </c:pt>
                <c:pt idx="21">
                  <c:v>10.417605467316651</c:v>
                </c:pt>
                <c:pt idx="22">
                  <c:v>9.3308526946122061</c:v>
                </c:pt>
                <c:pt idx="23">
                  <c:v>8.978897444295125</c:v>
                </c:pt>
              </c:numCache>
            </c:numRef>
          </c:val>
        </c:ser>
        <c:ser>
          <c:idx val="1"/>
          <c:order val="1"/>
          <c:tx>
            <c:strRef>
              <c:f>'Growth Rates'!$E$2</c:f>
              <c:strCache>
                <c:ptCount val="1"/>
                <c:pt idx="0">
                  <c:v>Pietermaritzburg</c:v>
                </c:pt>
              </c:strCache>
            </c:strRef>
          </c:tx>
          <c:marker>
            <c:symbol val="none"/>
          </c:marker>
          <c:cat>
            <c:strRef>
              <c:f>'Growth Rates'!$A$23:$A$46</c:f>
              <c:strCache>
                <c:ptCount val="24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</c:strCache>
            </c:strRef>
          </c:cat>
          <c:val>
            <c:numRef>
              <c:f>'Growth Rates'!$E$23:$E$46</c:f>
              <c:numCache>
                <c:formatCode>0.00</c:formatCode>
                <c:ptCount val="24"/>
                <c:pt idx="0">
                  <c:v>14.693054831015113</c:v>
                </c:pt>
                <c:pt idx="1">
                  <c:v>5.7478077170368147</c:v>
                </c:pt>
                <c:pt idx="2">
                  <c:v>8.8082194095763242</c:v>
                </c:pt>
                <c:pt idx="3">
                  <c:v>12.146489991269501</c:v>
                </c:pt>
                <c:pt idx="4">
                  <c:v>6.9021376843653224</c:v>
                </c:pt>
                <c:pt idx="5">
                  <c:v>18.24365090334857</c:v>
                </c:pt>
                <c:pt idx="6">
                  <c:v>15.285773209710261</c:v>
                </c:pt>
                <c:pt idx="7">
                  <c:v>25.120657938597233</c:v>
                </c:pt>
                <c:pt idx="8">
                  <c:v>14.534797989175566</c:v>
                </c:pt>
                <c:pt idx="9">
                  <c:v>8.2685102571311013</c:v>
                </c:pt>
                <c:pt idx="10">
                  <c:v>8.7622621248199479</c:v>
                </c:pt>
                <c:pt idx="11">
                  <c:v>1.8461749173105093</c:v>
                </c:pt>
                <c:pt idx="12">
                  <c:v>11.088242462896067</c:v>
                </c:pt>
                <c:pt idx="13">
                  <c:v>11.863303928043134</c:v>
                </c:pt>
                <c:pt idx="14">
                  <c:v>10.987233800715053</c:v>
                </c:pt>
                <c:pt idx="15">
                  <c:v>10.628814450690756</c:v>
                </c:pt>
                <c:pt idx="16">
                  <c:v>8.3906104902594283</c:v>
                </c:pt>
                <c:pt idx="17">
                  <c:v>10.379136980971184</c:v>
                </c:pt>
                <c:pt idx="18">
                  <c:v>9.0072480952902918</c:v>
                </c:pt>
                <c:pt idx="19">
                  <c:v>11.072024549826111</c:v>
                </c:pt>
                <c:pt idx="20">
                  <c:v>8.2859532046831781</c:v>
                </c:pt>
                <c:pt idx="21">
                  <c:v>8.9405793972221375</c:v>
                </c:pt>
                <c:pt idx="22">
                  <c:v>8.2248576926161032</c:v>
                </c:pt>
                <c:pt idx="23">
                  <c:v>7.0150859670552181</c:v>
                </c:pt>
              </c:numCache>
            </c:numRef>
          </c:val>
        </c:ser>
        <c:ser>
          <c:idx val="2"/>
          <c:order val="2"/>
          <c:tx>
            <c:strRef>
              <c:f>'Growth Rates'!$F$2</c:f>
              <c:strCache>
                <c:ptCount val="1"/>
                <c:pt idx="0">
                  <c:v>Richards Bay</c:v>
                </c:pt>
              </c:strCache>
            </c:strRef>
          </c:tx>
          <c:marker>
            <c:symbol val="none"/>
          </c:marker>
          <c:cat>
            <c:strRef>
              <c:f>'Growth Rates'!$A$23:$A$46</c:f>
              <c:strCache>
                <c:ptCount val="24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</c:strCache>
            </c:strRef>
          </c:cat>
          <c:val>
            <c:numRef>
              <c:f>'Growth Rates'!$F$23:$F$46</c:f>
              <c:numCache>
                <c:formatCode>0.00</c:formatCode>
                <c:ptCount val="24"/>
                <c:pt idx="0">
                  <c:v>14.342611041180939</c:v>
                </c:pt>
                <c:pt idx="1">
                  <c:v>23.687933484213158</c:v>
                </c:pt>
                <c:pt idx="2">
                  <c:v>23.573603945858622</c:v>
                </c:pt>
                <c:pt idx="3">
                  <c:v>11.685110598205096</c:v>
                </c:pt>
                <c:pt idx="4">
                  <c:v>-2.5757291683077681</c:v>
                </c:pt>
                <c:pt idx="5">
                  <c:v>-10.909536251446527</c:v>
                </c:pt>
                <c:pt idx="6">
                  <c:v>-5.7168503051714241</c:v>
                </c:pt>
                <c:pt idx="7">
                  <c:v>5.4172057903223134</c:v>
                </c:pt>
                <c:pt idx="8">
                  <c:v>22.118650632292113</c:v>
                </c:pt>
                <c:pt idx="9">
                  <c:v>24.393165246308865</c:v>
                </c:pt>
                <c:pt idx="10">
                  <c:v>19.353795308893108</c:v>
                </c:pt>
                <c:pt idx="11">
                  <c:v>14.161697786895063</c:v>
                </c:pt>
                <c:pt idx="12">
                  <c:v>9.9025516763820498</c:v>
                </c:pt>
                <c:pt idx="13">
                  <c:v>12.32925772031189</c:v>
                </c:pt>
                <c:pt idx="14">
                  <c:v>11.689365967990778</c:v>
                </c:pt>
                <c:pt idx="15">
                  <c:v>8.4474907414643496</c:v>
                </c:pt>
                <c:pt idx="16">
                  <c:v>6.913706406845094</c:v>
                </c:pt>
                <c:pt idx="17">
                  <c:v>5.187579487880237</c:v>
                </c:pt>
                <c:pt idx="18">
                  <c:v>5.2785078183009322</c:v>
                </c:pt>
                <c:pt idx="19">
                  <c:v>8.2999854584789166</c:v>
                </c:pt>
                <c:pt idx="20">
                  <c:v>9.6788987033494749</c:v>
                </c:pt>
                <c:pt idx="21">
                  <c:v>12.350517953659008</c:v>
                </c:pt>
                <c:pt idx="22">
                  <c:v>10.537364283607088</c:v>
                </c:pt>
                <c:pt idx="23">
                  <c:v>9.5498720605068623</c:v>
                </c:pt>
              </c:numCache>
            </c:numRef>
          </c:val>
        </c:ser>
        <c:ser>
          <c:idx val="3"/>
          <c:order val="3"/>
          <c:tx>
            <c:strRef>
              <c:f>'Growth Rates'!$G$2</c:f>
              <c:strCache>
                <c:ptCount val="1"/>
                <c:pt idx="0">
                  <c:v>Port Shepstone</c:v>
                </c:pt>
              </c:strCache>
            </c:strRef>
          </c:tx>
          <c:marker>
            <c:symbol val="none"/>
          </c:marker>
          <c:cat>
            <c:strRef>
              <c:f>'Growth Rates'!$A$23:$A$46</c:f>
              <c:strCache>
                <c:ptCount val="24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</c:strCache>
            </c:strRef>
          </c:cat>
          <c:val>
            <c:numRef>
              <c:f>'Growth Rates'!$G$23:$G$46</c:f>
              <c:numCache>
                <c:formatCode>0.00</c:formatCode>
                <c:ptCount val="24"/>
                <c:pt idx="0">
                  <c:v>8.1434034547943792</c:v>
                </c:pt>
                <c:pt idx="1">
                  <c:v>3.5977446682992622</c:v>
                </c:pt>
                <c:pt idx="2">
                  <c:v>4.9423301911513642</c:v>
                </c:pt>
                <c:pt idx="3">
                  <c:v>17.676820779953161</c:v>
                </c:pt>
                <c:pt idx="4">
                  <c:v>19.193195496040932</c:v>
                </c:pt>
                <c:pt idx="5">
                  <c:v>21.37780813258771</c:v>
                </c:pt>
                <c:pt idx="6">
                  <c:v>20.057686639850111</c:v>
                </c:pt>
                <c:pt idx="7">
                  <c:v>6.6400828866001262</c:v>
                </c:pt>
                <c:pt idx="8">
                  <c:v>8.6919171828090427</c:v>
                </c:pt>
                <c:pt idx="9">
                  <c:v>7.1790074488686448</c:v>
                </c:pt>
                <c:pt idx="10">
                  <c:v>7.2110271592629545</c:v>
                </c:pt>
                <c:pt idx="11">
                  <c:v>11.338498931758091</c:v>
                </c:pt>
                <c:pt idx="12">
                  <c:v>11.002570975102355</c:v>
                </c:pt>
                <c:pt idx="13">
                  <c:v>11.693551661110506</c:v>
                </c:pt>
                <c:pt idx="14">
                  <c:v>10.614230033282077</c:v>
                </c:pt>
                <c:pt idx="15">
                  <c:v>9.8414366896611885</c:v>
                </c:pt>
                <c:pt idx="16">
                  <c:v>10.3788382464866</c:v>
                </c:pt>
                <c:pt idx="17">
                  <c:v>10.877015091104248</c:v>
                </c:pt>
                <c:pt idx="18">
                  <c:v>9.7918818314972622</c:v>
                </c:pt>
                <c:pt idx="19">
                  <c:v>8.2725070894662611</c:v>
                </c:pt>
                <c:pt idx="20">
                  <c:v>7.0117120004021736</c:v>
                </c:pt>
                <c:pt idx="21">
                  <c:v>8.670762291459841</c:v>
                </c:pt>
                <c:pt idx="22">
                  <c:v>7.8314370547011594</c:v>
                </c:pt>
                <c:pt idx="23">
                  <c:v>9.1024884657655409</c:v>
                </c:pt>
              </c:numCache>
            </c:numRef>
          </c:val>
        </c:ser>
        <c:ser>
          <c:idx val="4"/>
          <c:order val="4"/>
          <c:tx>
            <c:strRef>
              <c:f>'Growth Rates'!$H$2</c:f>
              <c:strCache>
                <c:ptCount val="1"/>
                <c:pt idx="0">
                  <c:v>Newcastle</c:v>
                </c:pt>
              </c:strCache>
            </c:strRef>
          </c:tx>
          <c:marker>
            <c:symbol val="none"/>
          </c:marker>
          <c:cat>
            <c:strRef>
              <c:f>'Growth Rates'!$A$23:$A$46</c:f>
              <c:strCache>
                <c:ptCount val="24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</c:strCache>
            </c:strRef>
          </c:cat>
          <c:val>
            <c:numRef>
              <c:f>'Growth Rates'!$H$23:$H$46</c:f>
              <c:numCache>
                <c:formatCode>0.00</c:formatCode>
                <c:ptCount val="24"/>
                <c:pt idx="0">
                  <c:v>13.053309026633617</c:v>
                </c:pt>
                <c:pt idx="1">
                  <c:v>9.0458800625503439</c:v>
                </c:pt>
                <c:pt idx="2">
                  <c:v>10.727650848662657</c:v>
                </c:pt>
                <c:pt idx="3">
                  <c:v>13.601912725957574</c:v>
                </c:pt>
                <c:pt idx="4">
                  <c:v>6.3162859175968356</c:v>
                </c:pt>
                <c:pt idx="5">
                  <c:v>15.534148205772484</c:v>
                </c:pt>
                <c:pt idx="6">
                  <c:v>9.632763757754276</c:v>
                </c:pt>
                <c:pt idx="7">
                  <c:v>6.6916107781945513</c:v>
                </c:pt>
                <c:pt idx="8">
                  <c:v>15.51038165449263</c:v>
                </c:pt>
                <c:pt idx="9">
                  <c:v>8.8000226297387076</c:v>
                </c:pt>
                <c:pt idx="10">
                  <c:v>11.781217316233315</c:v>
                </c:pt>
                <c:pt idx="11">
                  <c:v>12.596379482045283</c:v>
                </c:pt>
                <c:pt idx="12">
                  <c:v>10.666794243732994</c:v>
                </c:pt>
                <c:pt idx="13">
                  <c:v>12.328704336352301</c:v>
                </c:pt>
                <c:pt idx="14">
                  <c:v>10.785483584513992</c:v>
                </c:pt>
                <c:pt idx="15">
                  <c:v>9.0016903910164867</c:v>
                </c:pt>
                <c:pt idx="16">
                  <c:v>8.3607015626117445</c:v>
                </c:pt>
                <c:pt idx="17">
                  <c:v>9.8878379134829846</c:v>
                </c:pt>
                <c:pt idx="18">
                  <c:v>8.1371530285153213</c:v>
                </c:pt>
                <c:pt idx="19">
                  <c:v>8.4233252445554854</c:v>
                </c:pt>
                <c:pt idx="20">
                  <c:v>8.4433811152849607</c:v>
                </c:pt>
                <c:pt idx="21">
                  <c:v>9.1131369017007664</c:v>
                </c:pt>
                <c:pt idx="22">
                  <c:v>8.8694466779836709</c:v>
                </c:pt>
                <c:pt idx="23">
                  <c:v>9.2800714554657606</c:v>
                </c:pt>
              </c:numCache>
            </c:numRef>
          </c:val>
        </c:ser>
        <c:marker val="1"/>
        <c:axId val="223461760"/>
        <c:axId val="223463296"/>
      </c:lineChart>
      <c:catAx>
        <c:axId val="223461760"/>
        <c:scaling>
          <c:orientation val="minMax"/>
        </c:scaling>
        <c:axPos val="b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23463296"/>
        <c:crosses val="autoZero"/>
        <c:auto val="1"/>
        <c:lblAlgn val="ctr"/>
        <c:lblOffset val="100"/>
      </c:catAx>
      <c:valAx>
        <c:axId val="223463296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2346176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44957272706368667"/>
          <c:y val="2.5706432405519272E-2"/>
          <c:w val="0.53596470653934214"/>
          <c:h val="0.13376606960957069"/>
        </c:manualLayout>
      </c:layout>
      <c:spPr>
        <a:gradFill rotWithShape="1">
          <a:gsLst>
            <a:gs pos="0">
              <a:schemeClr val="dk1">
                <a:tint val="50000"/>
                <a:satMod val="300000"/>
              </a:schemeClr>
            </a:gs>
            <a:gs pos="35000">
              <a:schemeClr val="dk1">
                <a:tint val="37000"/>
                <a:satMod val="300000"/>
              </a:schemeClr>
            </a:gs>
            <a:gs pos="100000">
              <a:schemeClr val="dk1">
                <a:tint val="15000"/>
                <a:satMod val="350000"/>
              </a:schemeClr>
            </a:gs>
          </a:gsLst>
          <a:lin ang="16200000" scaled="1"/>
        </a:gradFill>
        <a:ln w="9525" cap="flat" cmpd="sng" algn="ctr">
          <a:solidFill>
            <a:schemeClr val="dk1">
              <a:shade val="95000"/>
              <a:satMod val="105000"/>
            </a:schemeClr>
          </a:solidFill>
          <a:prstDash val="solid"/>
        </a:ln>
        <a:effectLst>
          <a:outerShdw blurRad="40000" dist="20000" dir="5400000" rotWithShape="0">
            <a:srgbClr val="000000">
              <a:alpha val="38000"/>
            </a:srgbClr>
          </a:outerShdw>
        </a:effectLst>
      </c:spPr>
      <c:txPr>
        <a:bodyPr/>
        <a:lstStyle/>
        <a:p>
          <a:pPr>
            <a:defRPr lang="en-ZA" sz="1200">
              <a:solidFill>
                <a:schemeClr val="dk1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</c:chart>
  <c:spPr>
    <a:gradFill rotWithShape="1">
      <a:gsLst>
        <a:gs pos="0">
          <a:schemeClr val="accent2">
            <a:tint val="50000"/>
            <a:satMod val="300000"/>
          </a:schemeClr>
        </a:gs>
        <a:gs pos="35000">
          <a:schemeClr val="accent2">
            <a:tint val="37000"/>
            <a:satMod val="300000"/>
          </a:schemeClr>
        </a:gs>
        <a:gs pos="100000">
          <a:schemeClr val="accent2">
            <a:tint val="15000"/>
            <a:satMod val="350000"/>
          </a:schemeClr>
        </a:gs>
      </a:gsLst>
      <a:lin ang="16200000" scaled="1"/>
    </a:gradFill>
    <a:ln w="9525" cap="flat" cmpd="sng" algn="ctr">
      <a:solidFill>
        <a:schemeClr val="accent2">
          <a:shade val="95000"/>
          <a:satMod val="105000"/>
        </a:schemeClr>
      </a:solidFill>
      <a:prstDash val="solid"/>
    </a:ln>
    <a:effectLst>
      <a:outerShdw blurRad="40000" dist="20000" dir="5400000" rotWithShape="0">
        <a:srgbClr val="000000">
          <a:alpha val="38000"/>
        </a:srgbClr>
      </a:outerShdw>
    </a:effectLst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344" l="0.70000000000000062" r="0.70000000000000062" t="0.75000000000000344" header="0.30000000000000032" footer="0.30000000000000032"/>
    <c:pageSetup/>
  </c:printSettings>
</c:chartSpace>
</file>

<file path=xl/charts/chart5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depthPercent val="100"/>
      <c:rAngAx val="1"/>
    </c:view3D>
    <c:plotArea>
      <c:layout>
        <c:manualLayout>
          <c:layoutTarget val="inner"/>
          <c:xMode val="edge"/>
          <c:yMode val="edge"/>
          <c:x val="7.2253024975651822E-2"/>
          <c:y val="8.2846599620591974E-2"/>
          <c:w val="0.91635992670727451"/>
          <c:h val="0.80995582235390218"/>
        </c:manualLayout>
      </c:layout>
      <c:bar3DChart>
        <c:barDir val="col"/>
        <c:grouping val="clustered"/>
        <c:ser>
          <c:idx val="0"/>
          <c:order val="0"/>
          <c:tx>
            <c:strRef>
              <c:f>'Contr Rates'!$B$2</c:f>
              <c:strCache>
                <c:ptCount val="1"/>
                <c:pt idx="0">
                  <c:v>Urban</c:v>
                </c:pt>
              </c:strCache>
            </c:strRef>
          </c:tx>
          <c:spPr>
            <a:solidFill>
              <a:schemeClr val="accent5"/>
            </a:solidFill>
          </c:spPr>
          <c:cat>
            <c:strRef>
              <c:f>'Contr Rates'!$A$76:$A$99</c:f>
              <c:strCache>
                <c:ptCount val="24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</c:strCache>
            </c:strRef>
          </c:cat>
          <c:val>
            <c:numRef>
              <c:f>'Contr Rates'!$B$76:$B$99</c:f>
              <c:numCache>
                <c:formatCode>0.00</c:formatCode>
                <c:ptCount val="24"/>
                <c:pt idx="0">
                  <c:v>78.730496743905107</c:v>
                </c:pt>
                <c:pt idx="1">
                  <c:v>78.529155415158925</c:v>
                </c:pt>
                <c:pt idx="2">
                  <c:v>78.203568518421889</c:v>
                </c:pt>
                <c:pt idx="3">
                  <c:v>76.90045288461134</c:v>
                </c:pt>
                <c:pt idx="4">
                  <c:v>76.12697616307895</c:v>
                </c:pt>
                <c:pt idx="5">
                  <c:v>76.457095962932755</c:v>
                </c:pt>
                <c:pt idx="6">
                  <c:v>76.482386022679705</c:v>
                </c:pt>
                <c:pt idx="7">
                  <c:v>76.918300425084524</c:v>
                </c:pt>
                <c:pt idx="8">
                  <c:v>77.402675784225281</c:v>
                </c:pt>
                <c:pt idx="9">
                  <c:v>77.445601941261145</c:v>
                </c:pt>
                <c:pt idx="10">
                  <c:v>77.345502995597798</c:v>
                </c:pt>
                <c:pt idx="11">
                  <c:v>77.056435918462554</c:v>
                </c:pt>
                <c:pt idx="12">
                  <c:v>77.42004956373647</c:v>
                </c:pt>
                <c:pt idx="13">
                  <c:v>77.47728443978427</c:v>
                </c:pt>
                <c:pt idx="14">
                  <c:v>77.343819178899793</c:v>
                </c:pt>
                <c:pt idx="15">
                  <c:v>76.958396409386154</c:v>
                </c:pt>
                <c:pt idx="16">
                  <c:v>76.983233837013572</c:v>
                </c:pt>
                <c:pt idx="17">
                  <c:v>77.126660781326052</c:v>
                </c:pt>
                <c:pt idx="18">
                  <c:v>77.057236065725775</c:v>
                </c:pt>
                <c:pt idx="19">
                  <c:v>76.97771091764443</c:v>
                </c:pt>
                <c:pt idx="20">
                  <c:v>77.268653061658441</c:v>
                </c:pt>
                <c:pt idx="21">
                  <c:v>77.349849054123823</c:v>
                </c:pt>
                <c:pt idx="22">
                  <c:v>77.248852746741107</c:v>
                </c:pt>
                <c:pt idx="23">
                  <c:v>76.997514415164346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'Contr Rates'!$C$2</c:f>
              <c:strCache>
                <c:ptCount val="1"/>
                <c:pt idx="0">
                  <c:v>Durban</c:v>
                </c:pt>
              </c:strCache>
            </c:strRef>
          </c:tx>
          <c:spPr>
            <a:solidFill>
              <a:schemeClr val="accent6">
                <a:lumMod val="75000"/>
              </a:schemeClr>
            </a:solidFill>
          </c:spPr>
          <c:cat>
            <c:strRef>
              <c:f>'Contr Rates'!$A$76:$A$99</c:f>
              <c:strCache>
                <c:ptCount val="24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</c:strCache>
            </c:strRef>
          </c:cat>
          <c:val>
            <c:numRef>
              <c:f>'Contr Rates'!$C$76:$C$99</c:f>
              <c:numCache>
                <c:formatCode>0.00</c:formatCode>
                <c:ptCount val="24"/>
                <c:pt idx="0">
                  <c:v>58.440941989797132</c:v>
                </c:pt>
                <c:pt idx="1">
                  <c:v>58.543455033832636</c:v>
                </c:pt>
                <c:pt idx="2">
                  <c:v>58.087081840123474</c:v>
                </c:pt>
                <c:pt idx="3">
                  <c:v>56.311469509910431</c:v>
                </c:pt>
                <c:pt idx="4">
                  <c:v>56.498434357946657</c:v>
                </c:pt>
                <c:pt idx="5">
                  <c:v>56.386607347301755</c:v>
                </c:pt>
                <c:pt idx="6">
                  <c:v>56.366596005589386</c:v>
                </c:pt>
                <c:pt idx="7">
                  <c:v>55.924959730134859</c:v>
                </c:pt>
                <c:pt idx="8">
                  <c:v>57.39096288184323</c:v>
                </c:pt>
                <c:pt idx="9">
                  <c:v>57.387858226306761</c:v>
                </c:pt>
                <c:pt idx="10">
                  <c:v>57.229063381166256</c:v>
                </c:pt>
                <c:pt idx="11">
                  <c:v>56.489980512610401</c:v>
                </c:pt>
                <c:pt idx="12">
                  <c:v>57.443446409862354</c:v>
                </c:pt>
                <c:pt idx="13">
                  <c:v>57.439306869147053</c:v>
                </c:pt>
                <c:pt idx="14">
                  <c:v>57.227580408959696</c:v>
                </c:pt>
                <c:pt idx="15">
                  <c:v>56.242136584218564</c:v>
                </c:pt>
                <c:pt idx="16">
                  <c:v>57.11094788321742</c:v>
                </c:pt>
                <c:pt idx="17">
                  <c:v>57.071257480918511</c:v>
                </c:pt>
                <c:pt idx="18">
                  <c:v>56.941079931905115</c:v>
                </c:pt>
                <c:pt idx="19">
                  <c:v>56.219025608987941</c:v>
                </c:pt>
                <c:pt idx="20">
                  <c:v>57.315119058307673</c:v>
                </c:pt>
                <c:pt idx="21">
                  <c:v>57.299474192124102</c:v>
                </c:pt>
                <c:pt idx="22">
                  <c:v>57.132574574010356</c:v>
                </c:pt>
                <c:pt idx="23">
                  <c:v>56.317047568605631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'Contr Rates'!$D$2</c:f>
              <c:strCache>
                <c:ptCount val="1"/>
                <c:pt idx="0">
                  <c:v>Pietermaritzburg</c:v>
                </c:pt>
              </c:strCache>
            </c:strRef>
          </c:tx>
          <c:spPr>
            <a:solidFill>
              <a:schemeClr val="accent3">
                <a:lumMod val="75000"/>
              </a:schemeClr>
            </a:solidFill>
          </c:spPr>
          <c:cat>
            <c:strRef>
              <c:f>'Contr Rates'!$A$76:$A$99</c:f>
              <c:strCache>
                <c:ptCount val="24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</c:strCache>
            </c:strRef>
          </c:cat>
          <c:val>
            <c:numRef>
              <c:f>'Contr Rates'!$D$76:$D$99</c:f>
              <c:numCache>
                <c:formatCode>0.00</c:formatCode>
                <c:ptCount val="24"/>
                <c:pt idx="0">
                  <c:v>8.1954277173082808</c:v>
                </c:pt>
                <c:pt idx="1">
                  <c:v>7.5731591891401866</c:v>
                </c:pt>
                <c:pt idx="2">
                  <c:v>7.7303872407602361</c:v>
                </c:pt>
                <c:pt idx="3">
                  <c:v>8.1540819678682013</c:v>
                </c:pt>
                <c:pt idx="4">
                  <c:v>8.0220365454144265</c:v>
                </c:pt>
                <c:pt idx="5">
                  <c:v>8.3003445408079788</c:v>
                </c:pt>
                <c:pt idx="6">
                  <c:v>8.2435750865621458</c:v>
                </c:pt>
                <c:pt idx="7">
                  <c:v>9.1578659388686496</c:v>
                </c:pt>
                <c:pt idx="8">
                  <c:v>8.0829172441390664</c:v>
                </c:pt>
                <c:pt idx="9">
                  <c:v>7.9682637332142203</c:v>
                </c:pt>
                <c:pt idx="10">
                  <c:v>8.00174993233896</c:v>
                </c:pt>
                <c:pt idx="11">
                  <c:v>8.4477451254771143</c:v>
                </c:pt>
                <c:pt idx="12">
                  <c:v>8.1001271689539251</c:v>
                </c:pt>
                <c:pt idx="13">
                  <c:v>7.9472558210541289</c:v>
                </c:pt>
                <c:pt idx="14">
                  <c:v>7.9919040865537809</c:v>
                </c:pt>
                <c:pt idx="15">
                  <c:v>8.5865643440713217</c:v>
                </c:pt>
                <c:pt idx="16">
                  <c:v>8.0683603195024727</c:v>
                </c:pt>
                <c:pt idx="17">
                  <c:v>8.0719546983587733</c:v>
                </c:pt>
                <c:pt idx="18">
                  <c:v>8.0790763684849622</c:v>
                </c:pt>
                <c:pt idx="19">
                  <c:v>8.7307251361390286</c:v>
                </c:pt>
                <c:pt idx="20">
                  <c:v>8.0838015775318208</c:v>
                </c:pt>
                <c:pt idx="21">
                  <c:v>7.9958247508757072</c:v>
                </c:pt>
                <c:pt idx="22">
                  <c:v>8.0242434624592338</c:v>
                </c:pt>
                <c:pt idx="23">
                  <c:v>8.588344868562487</c:v>
                </c:pt>
              </c:numCache>
            </c:numRef>
          </c:val>
          <c:shape val="cylinder"/>
        </c:ser>
        <c:ser>
          <c:idx val="3"/>
          <c:order val="3"/>
          <c:tx>
            <c:strRef>
              <c:f>'Contr Rates'!$E$2</c:f>
              <c:strCache>
                <c:ptCount val="1"/>
                <c:pt idx="0">
                  <c:v>Richards Bay</c:v>
                </c:pt>
              </c:strCache>
            </c:strRef>
          </c:tx>
          <c:spPr>
            <a:solidFill>
              <a:srgbClr val="FFFF00"/>
            </a:solidFill>
          </c:spPr>
          <c:cat>
            <c:strRef>
              <c:f>'Contr Rates'!$A$76:$A$99</c:f>
              <c:strCache>
                <c:ptCount val="24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</c:strCache>
            </c:strRef>
          </c:cat>
          <c:val>
            <c:numRef>
              <c:f>'Contr Rates'!$E$76:$E$99</c:f>
              <c:numCache>
                <c:formatCode>0.00</c:formatCode>
                <c:ptCount val="24"/>
                <c:pt idx="0">
                  <c:v>6.3044421173581151</c:v>
                </c:pt>
                <c:pt idx="1">
                  <c:v>6.8349776586806383</c:v>
                </c:pt>
                <c:pt idx="2">
                  <c:v>6.774376217579074</c:v>
                </c:pt>
                <c:pt idx="3">
                  <c:v>6.265975876990848</c:v>
                </c:pt>
                <c:pt idx="4">
                  <c:v>5.6239370116081693</c:v>
                </c:pt>
                <c:pt idx="5">
                  <c:v>5.6442926388302501</c:v>
                </c:pt>
                <c:pt idx="6">
                  <c:v>5.9080209385509725</c:v>
                </c:pt>
                <c:pt idx="7">
                  <c:v>5.9291222982792213</c:v>
                </c:pt>
                <c:pt idx="8">
                  <c:v>6.0418297986388643</c:v>
                </c:pt>
                <c:pt idx="9">
                  <c:v>6.2254601881537326</c:v>
                </c:pt>
                <c:pt idx="10">
                  <c:v>6.2931691410267856</c:v>
                </c:pt>
                <c:pt idx="11">
                  <c:v>6.1307361474067932</c:v>
                </c:pt>
                <c:pt idx="12">
                  <c:v>5.9900696425350501</c:v>
                </c:pt>
                <c:pt idx="13">
                  <c:v>6.234910161888207</c:v>
                </c:pt>
                <c:pt idx="14">
                  <c:v>6.3251887657189432</c:v>
                </c:pt>
                <c:pt idx="15">
                  <c:v>6.1086114408922869</c:v>
                </c:pt>
                <c:pt idx="16">
                  <c:v>5.8852788175940276</c:v>
                </c:pt>
                <c:pt idx="17">
                  <c:v>6.0348876629573969</c:v>
                </c:pt>
                <c:pt idx="18">
                  <c:v>6.1754596150989016</c:v>
                </c:pt>
                <c:pt idx="19">
                  <c:v>6.0561566288594335</c:v>
                </c:pt>
                <c:pt idx="20">
                  <c:v>5.9723927529226479</c:v>
                </c:pt>
                <c:pt idx="21">
                  <c:v>6.165086004333113</c:v>
                </c:pt>
                <c:pt idx="22">
                  <c:v>6.2646058406148768</c:v>
                </c:pt>
                <c:pt idx="23">
                  <c:v>6.0985014057195039</c:v>
                </c:pt>
              </c:numCache>
            </c:numRef>
          </c:val>
          <c:shape val="cylinder"/>
        </c:ser>
        <c:ser>
          <c:idx val="4"/>
          <c:order val="4"/>
          <c:tx>
            <c:strRef>
              <c:f>'Contr Rates'!$F$2</c:f>
              <c:strCache>
                <c:ptCount val="1"/>
                <c:pt idx="0">
                  <c:v>Newcastle</c:v>
                </c:pt>
              </c:strCache>
            </c:strRef>
          </c:tx>
          <c:spPr>
            <a:solidFill>
              <a:schemeClr val="tx1">
                <a:lumMod val="85000"/>
                <a:lumOff val="15000"/>
              </a:schemeClr>
            </a:solidFill>
          </c:spPr>
          <c:cat>
            <c:strRef>
              <c:f>'Contr Rates'!$A$76:$A$99</c:f>
              <c:strCache>
                <c:ptCount val="24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</c:strCache>
            </c:strRef>
          </c:cat>
          <c:val>
            <c:numRef>
              <c:f>'Contr Rates'!$F$76:$F$99</c:f>
              <c:numCache>
                <c:formatCode>0.00</c:formatCode>
                <c:ptCount val="24"/>
                <c:pt idx="0">
                  <c:v>2.8514810350969717</c:v>
                </c:pt>
                <c:pt idx="1">
                  <c:v>2.7565614609602065</c:v>
                </c:pt>
                <c:pt idx="2">
                  <c:v>2.7768238933294209</c:v>
                </c:pt>
                <c:pt idx="3">
                  <c:v>2.915598620997204</c:v>
                </c:pt>
                <c:pt idx="4">
                  <c:v>2.7758558284033104</c:v>
                </c:pt>
                <c:pt idx="5">
                  <c:v>2.9520196931433667</c:v>
                </c:pt>
                <c:pt idx="6">
                  <c:v>2.8159655130830243</c:v>
                </c:pt>
                <c:pt idx="7">
                  <c:v>2.7922107672601761</c:v>
                </c:pt>
                <c:pt idx="8">
                  <c:v>2.8207459090245468</c:v>
                </c:pt>
                <c:pt idx="9">
                  <c:v>2.8478273392256437</c:v>
                </c:pt>
                <c:pt idx="10">
                  <c:v>2.809230089995268</c:v>
                </c:pt>
                <c:pt idx="11">
                  <c:v>2.8475700839435789</c:v>
                </c:pt>
                <c:pt idx="12">
                  <c:v>2.8160275908416095</c:v>
                </c:pt>
                <c:pt idx="13">
                  <c:v>2.8521361644430723</c:v>
                </c:pt>
                <c:pt idx="14">
                  <c:v>2.8006731654692381</c:v>
                </c:pt>
                <c:pt idx="15">
                  <c:v>2.8517931574003197</c:v>
                </c:pt>
                <c:pt idx="16">
                  <c:v>2.8042097760898219</c:v>
                </c:pt>
                <c:pt idx="17">
                  <c:v>2.8839943989373609</c:v>
                </c:pt>
                <c:pt idx="18">
                  <c:v>2.8086229228491768</c:v>
                </c:pt>
                <c:pt idx="19">
                  <c:v>2.8305246695346913</c:v>
                </c:pt>
                <c:pt idx="20">
                  <c:v>2.8136610919853262</c:v>
                </c:pt>
                <c:pt idx="21">
                  <c:v>2.8613193008686921</c:v>
                </c:pt>
                <c:pt idx="22">
                  <c:v>2.8061753927712276</c:v>
                </c:pt>
                <c:pt idx="23">
                  <c:v>2.8432959702928637</c:v>
                </c:pt>
              </c:numCache>
            </c:numRef>
          </c:val>
          <c:shape val="cylinder"/>
        </c:ser>
        <c:ser>
          <c:idx val="5"/>
          <c:order val="5"/>
          <c:tx>
            <c:strRef>
              <c:f>'Contr Rates'!$G$2</c:f>
              <c:strCache>
                <c:ptCount val="1"/>
                <c:pt idx="0">
                  <c:v>Port Shepstone</c:v>
                </c:pt>
              </c:strCache>
            </c:strRef>
          </c:tx>
          <c:spPr>
            <a:solidFill>
              <a:srgbClr val="FF0000"/>
            </a:solidFill>
          </c:spPr>
          <c:cat>
            <c:strRef>
              <c:f>'Contr Rates'!$A$76:$A$99</c:f>
              <c:strCache>
                <c:ptCount val="24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</c:strCache>
            </c:strRef>
          </c:cat>
          <c:val>
            <c:numRef>
              <c:f>'Contr Rates'!$G$76:$G$99</c:f>
              <c:numCache>
                <c:formatCode>0.00</c:formatCode>
                <c:ptCount val="24"/>
                <c:pt idx="0">
                  <c:v>2.9382038843446088</c:v>
                </c:pt>
                <c:pt idx="1">
                  <c:v>2.8210020725452414</c:v>
                </c:pt>
                <c:pt idx="2">
                  <c:v>2.8348993266296842</c:v>
                </c:pt>
                <c:pt idx="3">
                  <c:v>3.2533269088446581</c:v>
                </c:pt>
                <c:pt idx="4">
                  <c:v>3.2067124197063896</c:v>
                </c:pt>
                <c:pt idx="5">
                  <c:v>3.1738317428494041</c:v>
                </c:pt>
                <c:pt idx="6">
                  <c:v>3.1482284788941732</c:v>
                </c:pt>
                <c:pt idx="7">
                  <c:v>3.1141416905416106</c:v>
                </c:pt>
                <c:pt idx="8">
                  <c:v>3.0662199505795784</c:v>
                </c:pt>
                <c:pt idx="9">
                  <c:v>3.0161924543607941</c:v>
                </c:pt>
                <c:pt idx="10">
                  <c:v>3.0122904510705322</c:v>
                </c:pt>
                <c:pt idx="11">
                  <c:v>3.140404049024669</c:v>
                </c:pt>
                <c:pt idx="12">
                  <c:v>3.0703787515435255</c:v>
                </c:pt>
                <c:pt idx="13">
                  <c:v>3.003675423251813</c:v>
                </c:pt>
                <c:pt idx="14">
                  <c:v>2.9984727521981296</c:v>
                </c:pt>
                <c:pt idx="15">
                  <c:v>3.1692908828036463</c:v>
                </c:pt>
                <c:pt idx="16">
                  <c:v>3.1144370406098312</c:v>
                </c:pt>
                <c:pt idx="17">
                  <c:v>3.0645665401540039</c:v>
                </c:pt>
                <c:pt idx="18">
                  <c:v>3.0529972273876114</c:v>
                </c:pt>
                <c:pt idx="19">
                  <c:v>3.1412788741233091</c:v>
                </c:pt>
                <c:pt idx="20">
                  <c:v>3.0836785809109784</c:v>
                </c:pt>
                <c:pt idx="21">
                  <c:v>3.0281448059222038</c:v>
                </c:pt>
                <c:pt idx="22">
                  <c:v>3.0212534768854242</c:v>
                </c:pt>
                <c:pt idx="23">
                  <c:v>3.1503246019838755</c:v>
                </c:pt>
              </c:numCache>
            </c:numRef>
          </c:val>
          <c:shape val="cylinder"/>
        </c:ser>
        <c:shape val="box"/>
        <c:axId val="223663616"/>
        <c:axId val="223665152"/>
        <c:axId val="0"/>
      </c:bar3DChart>
      <c:catAx>
        <c:axId val="223663616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23665152"/>
        <c:crosses val="autoZero"/>
        <c:auto val="1"/>
        <c:lblAlgn val="ctr"/>
        <c:lblOffset val="100"/>
      </c:catAx>
      <c:valAx>
        <c:axId val="223665152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23663616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8.6306907288762821E-2"/>
          <c:y val="1.403065666910968E-2"/>
          <c:w val="0.89692166740027612"/>
          <c:h val="9.4051203026829566E-2"/>
        </c:manualLayout>
      </c:layout>
      <c:txPr>
        <a:bodyPr/>
        <a:lstStyle/>
        <a:p>
          <a:pPr>
            <a:defRPr lang="en-ZA" sz="1200"/>
          </a:pPr>
          <a:endParaRPr lang="en-US"/>
        </a:p>
      </c:txPr>
    </c:legend>
    <c:plotVisOnly val="1"/>
    <c:dispBlanksAs val="gap"/>
  </c:chart>
  <c:spPr>
    <a:solidFill>
      <a:schemeClr val="accent3">
        <a:lumMod val="60000"/>
        <a:lumOff val="40000"/>
      </a:schemeClr>
    </a:solidFill>
  </c:spPr>
  <c:printSettings>
    <c:headerFooter/>
    <c:pageMargins b="0.75000000000000566" l="0.70000000000000062" r="0.70000000000000062" t="0.75000000000000566" header="0.30000000000000032" footer="0.30000000000000032"/>
    <c:pageSetup/>
  </c:printSettings>
</c:chartSpace>
</file>

<file path=xl/charts/chart5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0.10716885389326336"/>
          <c:y val="5.1400554097404488E-2"/>
          <c:w val="0.79955118110235746"/>
          <c:h val="0.8326195683872849"/>
        </c:manualLayout>
      </c:layout>
      <c:lineChart>
        <c:grouping val="standard"/>
        <c:ser>
          <c:idx val="1"/>
          <c:order val="1"/>
          <c:tx>
            <c:strRef>
              <c:f>'Contr Rates'!$D$2</c:f>
              <c:strCache>
                <c:ptCount val="1"/>
                <c:pt idx="0">
                  <c:v>Pietermaritzburg</c:v>
                </c:pt>
              </c:strCache>
            </c:strRef>
          </c:tx>
          <c:marker>
            <c:symbol val="none"/>
          </c:marker>
          <c:cat>
            <c:strRef>
              <c:f>'Contr Rates'!$A$76:$A$99</c:f>
              <c:strCache>
                <c:ptCount val="24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</c:strCache>
            </c:strRef>
          </c:cat>
          <c:val>
            <c:numRef>
              <c:f>'Contr Rates'!$D$3:$D$99</c:f>
              <c:numCache>
                <c:formatCode>0.00</c:formatCode>
                <c:ptCount val="24"/>
                <c:pt idx="0">
                  <c:v>8.1954277173082808</c:v>
                </c:pt>
                <c:pt idx="1">
                  <c:v>7.5731591891401866</c:v>
                </c:pt>
                <c:pt idx="2">
                  <c:v>7.7303872407602361</c:v>
                </c:pt>
                <c:pt idx="3">
                  <c:v>8.1540819678682013</c:v>
                </c:pt>
                <c:pt idx="4">
                  <c:v>8.0220365454144265</c:v>
                </c:pt>
                <c:pt idx="5">
                  <c:v>8.3003445408079788</c:v>
                </c:pt>
                <c:pt idx="6">
                  <c:v>8.2435750865621458</c:v>
                </c:pt>
                <c:pt idx="7">
                  <c:v>9.1578659388686496</c:v>
                </c:pt>
                <c:pt idx="8">
                  <c:v>8.0829172441390664</c:v>
                </c:pt>
                <c:pt idx="9">
                  <c:v>7.9682637332142203</c:v>
                </c:pt>
                <c:pt idx="10">
                  <c:v>8.00174993233896</c:v>
                </c:pt>
                <c:pt idx="11">
                  <c:v>8.4477451254771143</c:v>
                </c:pt>
                <c:pt idx="12">
                  <c:v>8.1001271689539251</c:v>
                </c:pt>
                <c:pt idx="13">
                  <c:v>7.9472558210541289</c:v>
                </c:pt>
                <c:pt idx="14">
                  <c:v>7.9919040865537809</c:v>
                </c:pt>
                <c:pt idx="15">
                  <c:v>8.5865643440713217</c:v>
                </c:pt>
                <c:pt idx="16">
                  <c:v>8.0683603195024727</c:v>
                </c:pt>
                <c:pt idx="17">
                  <c:v>8.0719546983587733</c:v>
                </c:pt>
                <c:pt idx="18">
                  <c:v>8.0790763684849622</c:v>
                </c:pt>
                <c:pt idx="19">
                  <c:v>8.7307251361390286</c:v>
                </c:pt>
                <c:pt idx="20">
                  <c:v>8.0838015775318208</c:v>
                </c:pt>
                <c:pt idx="21">
                  <c:v>7.9958247508757072</c:v>
                </c:pt>
                <c:pt idx="22">
                  <c:v>8.0242434624592338</c:v>
                </c:pt>
                <c:pt idx="23">
                  <c:v>8.588344868562487</c:v>
                </c:pt>
              </c:numCache>
            </c:numRef>
          </c:val>
        </c:ser>
        <c:ser>
          <c:idx val="2"/>
          <c:order val="2"/>
          <c:tx>
            <c:strRef>
              <c:f>'Contr Rates'!$E$2</c:f>
              <c:strCache>
                <c:ptCount val="1"/>
                <c:pt idx="0">
                  <c:v>Richards Bay</c:v>
                </c:pt>
              </c:strCache>
            </c:strRef>
          </c:tx>
          <c:spPr>
            <a:ln>
              <a:solidFill>
                <a:srgbClr val="00B050"/>
              </a:solidFill>
            </a:ln>
          </c:spPr>
          <c:marker>
            <c:symbol val="none"/>
          </c:marker>
          <c:cat>
            <c:strRef>
              <c:f>'Contr Rates'!$A$76:$A$99</c:f>
              <c:strCache>
                <c:ptCount val="24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</c:strCache>
            </c:strRef>
          </c:cat>
          <c:val>
            <c:numRef>
              <c:f>'Contr Rates'!$E$3:$E$99</c:f>
              <c:numCache>
                <c:formatCode>0.00</c:formatCode>
                <c:ptCount val="24"/>
                <c:pt idx="0">
                  <c:v>6.3044421173581151</c:v>
                </c:pt>
                <c:pt idx="1">
                  <c:v>6.8349776586806383</c:v>
                </c:pt>
                <c:pt idx="2">
                  <c:v>6.774376217579074</c:v>
                </c:pt>
                <c:pt idx="3">
                  <c:v>6.265975876990848</c:v>
                </c:pt>
                <c:pt idx="4">
                  <c:v>5.6239370116081693</c:v>
                </c:pt>
                <c:pt idx="5">
                  <c:v>5.6442926388302501</c:v>
                </c:pt>
                <c:pt idx="6">
                  <c:v>5.9080209385509725</c:v>
                </c:pt>
                <c:pt idx="7">
                  <c:v>5.9291222982792213</c:v>
                </c:pt>
                <c:pt idx="8">
                  <c:v>6.0418297986388643</c:v>
                </c:pt>
                <c:pt idx="9">
                  <c:v>6.2254601881537326</c:v>
                </c:pt>
                <c:pt idx="10">
                  <c:v>6.2931691410267856</c:v>
                </c:pt>
                <c:pt idx="11">
                  <c:v>6.1307361474067932</c:v>
                </c:pt>
                <c:pt idx="12">
                  <c:v>5.9900696425350501</c:v>
                </c:pt>
                <c:pt idx="13">
                  <c:v>6.234910161888207</c:v>
                </c:pt>
                <c:pt idx="14">
                  <c:v>6.3251887657189432</c:v>
                </c:pt>
                <c:pt idx="15">
                  <c:v>6.1086114408922869</c:v>
                </c:pt>
                <c:pt idx="16">
                  <c:v>5.8852788175940276</c:v>
                </c:pt>
                <c:pt idx="17">
                  <c:v>6.0348876629573969</c:v>
                </c:pt>
                <c:pt idx="18">
                  <c:v>6.1754596150989016</c:v>
                </c:pt>
                <c:pt idx="19">
                  <c:v>6.0561566288594335</c:v>
                </c:pt>
                <c:pt idx="20">
                  <c:v>5.9723927529226479</c:v>
                </c:pt>
                <c:pt idx="21">
                  <c:v>6.165086004333113</c:v>
                </c:pt>
                <c:pt idx="22">
                  <c:v>6.2646058406148768</c:v>
                </c:pt>
                <c:pt idx="23">
                  <c:v>6.0985014057195039</c:v>
                </c:pt>
              </c:numCache>
            </c:numRef>
          </c:val>
        </c:ser>
        <c:ser>
          <c:idx val="3"/>
          <c:order val="3"/>
          <c:tx>
            <c:strRef>
              <c:f>'Contr Rates'!$F$2</c:f>
              <c:strCache>
                <c:ptCount val="1"/>
                <c:pt idx="0">
                  <c:v>Newcastle</c:v>
                </c:pt>
              </c:strCache>
            </c:strRef>
          </c:tx>
          <c:spPr>
            <a:ln>
              <a:solidFill>
                <a:srgbClr val="002060"/>
              </a:solidFill>
            </a:ln>
          </c:spPr>
          <c:marker>
            <c:symbol val="none"/>
          </c:marker>
          <c:cat>
            <c:strRef>
              <c:f>'Contr Rates'!$A$76:$A$99</c:f>
              <c:strCache>
                <c:ptCount val="24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</c:strCache>
            </c:strRef>
          </c:cat>
          <c:val>
            <c:numRef>
              <c:f>'Contr Rates'!$F$3:$F$99</c:f>
              <c:numCache>
                <c:formatCode>0.00</c:formatCode>
                <c:ptCount val="24"/>
                <c:pt idx="0">
                  <c:v>2.8514810350969717</c:v>
                </c:pt>
                <c:pt idx="1">
                  <c:v>2.7565614609602065</c:v>
                </c:pt>
                <c:pt idx="2">
                  <c:v>2.7768238933294209</c:v>
                </c:pt>
                <c:pt idx="3">
                  <c:v>2.915598620997204</c:v>
                </c:pt>
                <c:pt idx="4">
                  <c:v>2.7758558284033104</c:v>
                </c:pt>
                <c:pt idx="5">
                  <c:v>2.9520196931433667</c:v>
                </c:pt>
                <c:pt idx="6">
                  <c:v>2.8159655130830243</c:v>
                </c:pt>
                <c:pt idx="7">
                  <c:v>2.7922107672601761</c:v>
                </c:pt>
                <c:pt idx="8">
                  <c:v>2.8207459090245468</c:v>
                </c:pt>
                <c:pt idx="9">
                  <c:v>2.8478273392256437</c:v>
                </c:pt>
                <c:pt idx="10">
                  <c:v>2.809230089995268</c:v>
                </c:pt>
                <c:pt idx="11">
                  <c:v>2.8475700839435789</c:v>
                </c:pt>
                <c:pt idx="12">
                  <c:v>2.8160275908416095</c:v>
                </c:pt>
                <c:pt idx="13">
                  <c:v>2.8521361644430723</c:v>
                </c:pt>
                <c:pt idx="14">
                  <c:v>2.8006731654692381</c:v>
                </c:pt>
                <c:pt idx="15">
                  <c:v>2.8517931574003197</c:v>
                </c:pt>
                <c:pt idx="16">
                  <c:v>2.8042097760898219</c:v>
                </c:pt>
                <c:pt idx="17">
                  <c:v>2.8839943989373609</c:v>
                </c:pt>
                <c:pt idx="18">
                  <c:v>2.8086229228491768</c:v>
                </c:pt>
                <c:pt idx="19">
                  <c:v>2.8305246695346913</c:v>
                </c:pt>
                <c:pt idx="20">
                  <c:v>2.8136610919853262</c:v>
                </c:pt>
                <c:pt idx="21">
                  <c:v>2.8613193008686921</c:v>
                </c:pt>
                <c:pt idx="22">
                  <c:v>2.8061753927712276</c:v>
                </c:pt>
                <c:pt idx="23">
                  <c:v>2.8432959702928637</c:v>
                </c:pt>
              </c:numCache>
            </c:numRef>
          </c:val>
        </c:ser>
        <c:ser>
          <c:idx val="4"/>
          <c:order val="4"/>
          <c:tx>
            <c:strRef>
              <c:f>'Contr Rates'!$G$2</c:f>
              <c:strCache>
                <c:ptCount val="1"/>
                <c:pt idx="0">
                  <c:v>Port Shepstone</c:v>
                </c:pt>
              </c:strCache>
            </c:strRef>
          </c:tx>
          <c:spPr>
            <a:ln>
              <a:solidFill>
                <a:srgbClr val="0070C0"/>
              </a:solidFill>
            </a:ln>
          </c:spPr>
          <c:marker>
            <c:symbol val="none"/>
          </c:marker>
          <c:cat>
            <c:strRef>
              <c:f>'Contr Rates'!$A$76:$A$99</c:f>
              <c:strCache>
                <c:ptCount val="24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</c:strCache>
            </c:strRef>
          </c:cat>
          <c:val>
            <c:numRef>
              <c:f>'Contr Rates'!$G$3:$G$99</c:f>
              <c:numCache>
                <c:formatCode>0.00</c:formatCode>
                <c:ptCount val="24"/>
                <c:pt idx="0">
                  <c:v>2.9382038843446088</c:v>
                </c:pt>
                <c:pt idx="1">
                  <c:v>2.8210020725452414</c:v>
                </c:pt>
                <c:pt idx="2">
                  <c:v>2.8348993266296842</c:v>
                </c:pt>
                <c:pt idx="3">
                  <c:v>3.2533269088446581</c:v>
                </c:pt>
                <c:pt idx="4">
                  <c:v>3.2067124197063896</c:v>
                </c:pt>
                <c:pt idx="5">
                  <c:v>3.1738317428494041</c:v>
                </c:pt>
                <c:pt idx="6">
                  <c:v>3.1482284788941732</c:v>
                </c:pt>
                <c:pt idx="7">
                  <c:v>3.1141416905416106</c:v>
                </c:pt>
                <c:pt idx="8">
                  <c:v>3.0662199505795784</c:v>
                </c:pt>
                <c:pt idx="9">
                  <c:v>3.0161924543607941</c:v>
                </c:pt>
                <c:pt idx="10">
                  <c:v>3.0122904510705322</c:v>
                </c:pt>
                <c:pt idx="11">
                  <c:v>3.140404049024669</c:v>
                </c:pt>
                <c:pt idx="12">
                  <c:v>3.0703787515435255</c:v>
                </c:pt>
                <c:pt idx="13">
                  <c:v>3.003675423251813</c:v>
                </c:pt>
                <c:pt idx="14">
                  <c:v>2.9984727521981296</c:v>
                </c:pt>
                <c:pt idx="15">
                  <c:v>3.1692908828036463</c:v>
                </c:pt>
                <c:pt idx="16">
                  <c:v>3.1144370406098312</c:v>
                </c:pt>
                <c:pt idx="17">
                  <c:v>3.0645665401540039</c:v>
                </c:pt>
                <c:pt idx="18">
                  <c:v>3.0529972273876114</c:v>
                </c:pt>
                <c:pt idx="19">
                  <c:v>3.1412788741233091</c:v>
                </c:pt>
                <c:pt idx="20">
                  <c:v>3.0836785809109784</c:v>
                </c:pt>
                <c:pt idx="21">
                  <c:v>3.0281448059222038</c:v>
                </c:pt>
                <c:pt idx="22">
                  <c:v>3.0212534768854242</c:v>
                </c:pt>
                <c:pt idx="23">
                  <c:v>3.1503246019838755</c:v>
                </c:pt>
              </c:numCache>
            </c:numRef>
          </c:val>
        </c:ser>
        <c:marker val="1"/>
        <c:axId val="223534080"/>
        <c:axId val="223539968"/>
      </c:lineChart>
      <c:lineChart>
        <c:grouping val="standard"/>
        <c:ser>
          <c:idx val="0"/>
          <c:order val="0"/>
          <c:tx>
            <c:strRef>
              <c:f>'Contr Rates'!$C$2</c:f>
              <c:strCache>
                <c:ptCount val="1"/>
                <c:pt idx="0">
                  <c:v>Durban</c:v>
                </c:pt>
              </c:strCache>
            </c:strRef>
          </c:tx>
          <c:spPr>
            <a:ln>
              <a:solidFill>
                <a:schemeClr val="accent6">
                  <a:lumMod val="75000"/>
                </a:schemeClr>
              </a:solidFill>
            </a:ln>
          </c:spPr>
          <c:marker>
            <c:symbol val="none"/>
          </c:marker>
          <c:cat>
            <c:strRef>
              <c:f>'Contr Rates'!$A$76:$A$99</c:f>
              <c:strCache>
                <c:ptCount val="24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</c:strCache>
            </c:strRef>
          </c:cat>
          <c:val>
            <c:numRef>
              <c:f>'Contr Rates'!$C$3:$C$99</c:f>
              <c:numCache>
                <c:formatCode>0.00</c:formatCode>
                <c:ptCount val="24"/>
                <c:pt idx="0">
                  <c:v>58.440941989797132</c:v>
                </c:pt>
                <c:pt idx="1">
                  <c:v>58.543455033832636</c:v>
                </c:pt>
                <c:pt idx="2">
                  <c:v>58.087081840123474</c:v>
                </c:pt>
                <c:pt idx="3">
                  <c:v>56.311469509910431</c:v>
                </c:pt>
                <c:pt idx="4">
                  <c:v>56.498434357946657</c:v>
                </c:pt>
                <c:pt idx="5">
                  <c:v>56.386607347301755</c:v>
                </c:pt>
                <c:pt idx="6">
                  <c:v>56.366596005589386</c:v>
                </c:pt>
                <c:pt idx="7">
                  <c:v>55.924959730134859</c:v>
                </c:pt>
                <c:pt idx="8">
                  <c:v>57.39096288184323</c:v>
                </c:pt>
                <c:pt idx="9">
                  <c:v>57.387858226306761</c:v>
                </c:pt>
                <c:pt idx="10">
                  <c:v>57.229063381166256</c:v>
                </c:pt>
                <c:pt idx="11">
                  <c:v>56.489980512610401</c:v>
                </c:pt>
                <c:pt idx="12">
                  <c:v>57.443446409862354</c:v>
                </c:pt>
                <c:pt idx="13">
                  <c:v>57.439306869147053</c:v>
                </c:pt>
                <c:pt idx="14">
                  <c:v>57.227580408959696</c:v>
                </c:pt>
                <c:pt idx="15">
                  <c:v>56.242136584218564</c:v>
                </c:pt>
                <c:pt idx="16">
                  <c:v>57.11094788321742</c:v>
                </c:pt>
                <c:pt idx="17">
                  <c:v>57.071257480918511</c:v>
                </c:pt>
                <c:pt idx="18">
                  <c:v>56.941079931905115</c:v>
                </c:pt>
                <c:pt idx="19">
                  <c:v>56.219025608987941</c:v>
                </c:pt>
                <c:pt idx="20">
                  <c:v>57.315119058307673</c:v>
                </c:pt>
                <c:pt idx="21">
                  <c:v>57.299474192124102</c:v>
                </c:pt>
                <c:pt idx="22">
                  <c:v>57.132574574010356</c:v>
                </c:pt>
                <c:pt idx="23">
                  <c:v>56.317047568605631</c:v>
                </c:pt>
              </c:numCache>
            </c:numRef>
          </c:val>
        </c:ser>
        <c:marker val="1"/>
        <c:axId val="223563776"/>
        <c:axId val="223541504"/>
      </c:lineChart>
      <c:catAx>
        <c:axId val="223534080"/>
        <c:scaling>
          <c:orientation val="minMax"/>
        </c:scaling>
        <c:axPos val="b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23539968"/>
        <c:crosses val="autoZero"/>
        <c:auto val="1"/>
        <c:lblAlgn val="ctr"/>
        <c:lblOffset val="100"/>
      </c:catAx>
      <c:valAx>
        <c:axId val="223539968"/>
        <c:scaling>
          <c:orientation val="minMax"/>
          <c:min val="2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23534080"/>
        <c:crosses val="autoZero"/>
        <c:crossBetween val="between"/>
      </c:valAx>
      <c:valAx>
        <c:axId val="223541504"/>
        <c:scaling>
          <c:orientation val="minMax"/>
        </c:scaling>
        <c:axPos val="r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23563776"/>
        <c:crosses val="max"/>
        <c:crossBetween val="between"/>
      </c:valAx>
      <c:catAx>
        <c:axId val="223563776"/>
        <c:scaling>
          <c:orientation val="minMax"/>
        </c:scaling>
        <c:delete val="1"/>
        <c:axPos val="b"/>
        <c:tickLblPos val="none"/>
        <c:crossAx val="223541504"/>
        <c:crosses val="autoZero"/>
        <c:auto val="1"/>
        <c:lblAlgn val="ctr"/>
        <c:lblOffset val="100"/>
      </c:catAx>
    </c:plotArea>
    <c:legend>
      <c:legendPos val="r"/>
      <c:layout>
        <c:manualLayout>
          <c:xMode val="edge"/>
          <c:yMode val="edge"/>
          <c:x val="0.11550542668652958"/>
          <c:y val="0.55600240129558265"/>
          <c:w val="0.4480581368770345"/>
          <c:h val="0.18977913665047308"/>
        </c:manualLayout>
      </c:layout>
      <c:spPr>
        <a:gradFill rotWithShape="1">
          <a:gsLst>
            <a:gs pos="0">
              <a:schemeClr val="dk1">
                <a:tint val="50000"/>
                <a:satMod val="300000"/>
              </a:schemeClr>
            </a:gs>
            <a:gs pos="35000">
              <a:schemeClr val="dk1">
                <a:tint val="37000"/>
                <a:satMod val="300000"/>
              </a:schemeClr>
            </a:gs>
            <a:gs pos="100000">
              <a:schemeClr val="dk1">
                <a:tint val="15000"/>
                <a:satMod val="350000"/>
              </a:schemeClr>
            </a:gs>
          </a:gsLst>
          <a:lin ang="16200000" scaled="1"/>
        </a:gradFill>
        <a:ln w="9525" cap="flat" cmpd="sng" algn="ctr">
          <a:solidFill>
            <a:schemeClr val="dk1">
              <a:shade val="95000"/>
              <a:satMod val="105000"/>
            </a:schemeClr>
          </a:solidFill>
          <a:prstDash val="solid"/>
        </a:ln>
        <a:effectLst>
          <a:outerShdw blurRad="40000" dist="20000" dir="5400000" rotWithShape="0">
            <a:srgbClr val="000000">
              <a:alpha val="38000"/>
            </a:srgbClr>
          </a:outerShdw>
        </a:effectLst>
      </c:spPr>
      <c:txPr>
        <a:bodyPr/>
        <a:lstStyle/>
        <a:p>
          <a:pPr>
            <a:defRPr lang="en-ZA" sz="1200">
              <a:solidFill>
                <a:schemeClr val="dk1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</c:chart>
  <c:spPr>
    <a:gradFill rotWithShape="1">
      <a:gsLst>
        <a:gs pos="0">
          <a:schemeClr val="accent1">
            <a:tint val="50000"/>
            <a:satMod val="300000"/>
          </a:schemeClr>
        </a:gs>
        <a:gs pos="35000">
          <a:schemeClr val="accent1">
            <a:tint val="37000"/>
            <a:satMod val="300000"/>
          </a:schemeClr>
        </a:gs>
        <a:gs pos="100000">
          <a:schemeClr val="accent1">
            <a:tint val="15000"/>
            <a:satMod val="350000"/>
          </a:schemeClr>
        </a:gs>
      </a:gsLst>
      <a:lin ang="16200000" scaled="1"/>
    </a:gradFill>
    <a:ln w="9525" cap="flat" cmpd="sng" algn="ctr">
      <a:solidFill>
        <a:schemeClr val="accent1">
          <a:shade val="95000"/>
          <a:satMod val="105000"/>
        </a:schemeClr>
      </a:solidFill>
      <a:prstDash val="solid"/>
    </a:ln>
    <a:effectLst>
      <a:outerShdw blurRad="40000" dist="20000" dir="5400000" rotWithShape="0">
        <a:srgbClr val="000000">
          <a:alpha val="38000"/>
        </a:srgbClr>
      </a:outerShdw>
    </a:effectLst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278" l="0.70000000000000062" r="0.70000000000000062" t="0.75000000000000278" header="0.30000000000000032" footer="0.30000000000000032"/>
    <c:pageSetup/>
  </c:printSettings>
</c:chartSpace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hyperlink" Target="#Introduction!A1"/><Relationship Id="rId1" Type="http://schemas.openxmlformats.org/officeDocument/2006/relationships/chart" Target="../charts/chart1.xml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hyperlink" Target="#Introduction!A1"/><Relationship Id="rId2" Type="http://schemas.openxmlformats.org/officeDocument/2006/relationships/chart" Target="../charts/chart3.xml"/><Relationship Id="rId1" Type="http://schemas.openxmlformats.org/officeDocument/2006/relationships/chart" Target="../charts/chart2.xml"/></Relationships>
</file>

<file path=xl/drawings/_rels/drawing7.xml.rels><?xml version="1.0" encoding="UTF-8" standalone="yes"?>
<Relationships xmlns="http://schemas.openxmlformats.org/package/2006/relationships"><Relationship Id="rId8" Type="http://schemas.openxmlformats.org/officeDocument/2006/relationships/chart" Target="../charts/chart11.xml"/><Relationship Id="rId3" Type="http://schemas.openxmlformats.org/officeDocument/2006/relationships/chart" Target="../charts/chart6.xml"/><Relationship Id="rId7" Type="http://schemas.openxmlformats.org/officeDocument/2006/relationships/chart" Target="../charts/chart10.xml"/><Relationship Id="rId2" Type="http://schemas.openxmlformats.org/officeDocument/2006/relationships/chart" Target="../charts/chart5.xml"/><Relationship Id="rId1" Type="http://schemas.openxmlformats.org/officeDocument/2006/relationships/chart" Target="../charts/chart4.xml"/><Relationship Id="rId6" Type="http://schemas.openxmlformats.org/officeDocument/2006/relationships/chart" Target="../charts/chart9.xml"/><Relationship Id="rId5" Type="http://schemas.openxmlformats.org/officeDocument/2006/relationships/chart" Target="../charts/chart8.xml"/><Relationship Id="rId4" Type="http://schemas.openxmlformats.org/officeDocument/2006/relationships/chart" Target="../charts/chart7.xml"/><Relationship Id="rId9" Type="http://schemas.openxmlformats.org/officeDocument/2006/relationships/hyperlink" Target="#Introduction!A1"/></Relationships>
</file>

<file path=xl/drawings/_rels/drawing8.xml.rels><?xml version="1.0" encoding="UTF-8" standalone="yes"?>
<Relationships xmlns="http://schemas.openxmlformats.org/package/2006/relationships"><Relationship Id="rId8" Type="http://schemas.openxmlformats.org/officeDocument/2006/relationships/chart" Target="../charts/chart19.xml"/><Relationship Id="rId3" Type="http://schemas.openxmlformats.org/officeDocument/2006/relationships/chart" Target="../charts/chart14.xml"/><Relationship Id="rId7" Type="http://schemas.openxmlformats.org/officeDocument/2006/relationships/chart" Target="../charts/chart18.xml"/><Relationship Id="rId2" Type="http://schemas.openxmlformats.org/officeDocument/2006/relationships/chart" Target="../charts/chart13.xml"/><Relationship Id="rId1" Type="http://schemas.openxmlformats.org/officeDocument/2006/relationships/chart" Target="../charts/chart12.xml"/><Relationship Id="rId6" Type="http://schemas.openxmlformats.org/officeDocument/2006/relationships/chart" Target="../charts/chart17.xml"/><Relationship Id="rId5" Type="http://schemas.openxmlformats.org/officeDocument/2006/relationships/chart" Target="../charts/chart16.xml"/><Relationship Id="rId4" Type="http://schemas.openxmlformats.org/officeDocument/2006/relationships/chart" Target="../charts/chart15.xml"/><Relationship Id="rId9" Type="http://schemas.openxmlformats.org/officeDocument/2006/relationships/hyperlink" Target="#Introduction!A1"/></Relationships>
</file>

<file path=xl/drawings/_rels/drawing9.xml.rels><?xml version="1.0" encoding="UTF-8" standalone="yes"?>
<Relationships xmlns="http://schemas.openxmlformats.org/package/2006/relationships"><Relationship Id="rId8" Type="http://schemas.openxmlformats.org/officeDocument/2006/relationships/chart" Target="../charts/chart27.xml"/><Relationship Id="rId3" Type="http://schemas.openxmlformats.org/officeDocument/2006/relationships/chart" Target="../charts/chart22.xml"/><Relationship Id="rId7" Type="http://schemas.openxmlformats.org/officeDocument/2006/relationships/chart" Target="../charts/chart26.xml"/><Relationship Id="rId2" Type="http://schemas.openxmlformats.org/officeDocument/2006/relationships/chart" Target="../charts/chart21.xml"/><Relationship Id="rId1" Type="http://schemas.openxmlformats.org/officeDocument/2006/relationships/chart" Target="../charts/chart20.xml"/><Relationship Id="rId6" Type="http://schemas.openxmlformats.org/officeDocument/2006/relationships/chart" Target="../charts/chart25.xml"/><Relationship Id="rId5" Type="http://schemas.openxmlformats.org/officeDocument/2006/relationships/chart" Target="../charts/chart24.xml"/><Relationship Id="rId4" Type="http://schemas.openxmlformats.org/officeDocument/2006/relationships/chart" Target="../charts/chart23.xml"/><Relationship Id="rId9" Type="http://schemas.openxmlformats.org/officeDocument/2006/relationships/hyperlink" Target="#Introduction!A1"/></Relationships>
</file>

<file path=xl/drawings/_rels/drawing10.xml.rels><?xml version="1.0" encoding="UTF-8" standalone="yes"?>
<Relationships xmlns="http://schemas.openxmlformats.org/package/2006/relationships"><Relationship Id="rId8" Type="http://schemas.openxmlformats.org/officeDocument/2006/relationships/chart" Target="../charts/chart35.xml"/><Relationship Id="rId3" Type="http://schemas.openxmlformats.org/officeDocument/2006/relationships/chart" Target="../charts/chart30.xml"/><Relationship Id="rId7" Type="http://schemas.openxmlformats.org/officeDocument/2006/relationships/chart" Target="../charts/chart34.xml"/><Relationship Id="rId2" Type="http://schemas.openxmlformats.org/officeDocument/2006/relationships/chart" Target="../charts/chart29.xml"/><Relationship Id="rId1" Type="http://schemas.openxmlformats.org/officeDocument/2006/relationships/chart" Target="../charts/chart28.xml"/><Relationship Id="rId6" Type="http://schemas.openxmlformats.org/officeDocument/2006/relationships/chart" Target="../charts/chart33.xml"/><Relationship Id="rId5" Type="http://schemas.openxmlformats.org/officeDocument/2006/relationships/chart" Target="../charts/chart32.xml"/><Relationship Id="rId4" Type="http://schemas.openxmlformats.org/officeDocument/2006/relationships/chart" Target="../charts/chart31.xml"/><Relationship Id="rId9" Type="http://schemas.openxmlformats.org/officeDocument/2006/relationships/hyperlink" Target="#Introduction!A1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7.xml"/><Relationship Id="rId2" Type="http://schemas.openxmlformats.org/officeDocument/2006/relationships/hyperlink" Target="#Introduction!A1"/><Relationship Id="rId1" Type="http://schemas.openxmlformats.org/officeDocument/2006/relationships/chart" Target="../charts/chart36.xml"/><Relationship Id="rId4" Type="http://schemas.openxmlformats.org/officeDocument/2006/relationships/chart" Target="../charts/chart38.xml"/></Relationships>
</file>

<file path=xl/drawings/_rels/drawing1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40.xml"/><Relationship Id="rId2" Type="http://schemas.openxmlformats.org/officeDocument/2006/relationships/hyperlink" Target="#Introduction!A1"/><Relationship Id="rId1" Type="http://schemas.openxmlformats.org/officeDocument/2006/relationships/chart" Target="../charts/chart39.xml"/><Relationship Id="rId4" Type="http://schemas.openxmlformats.org/officeDocument/2006/relationships/chart" Target="../charts/chart41.xml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43.xml"/><Relationship Id="rId2" Type="http://schemas.openxmlformats.org/officeDocument/2006/relationships/hyperlink" Target="#Introduction!A1"/><Relationship Id="rId1" Type="http://schemas.openxmlformats.org/officeDocument/2006/relationships/chart" Target="../charts/chart42.xml"/><Relationship Id="rId4" Type="http://schemas.openxmlformats.org/officeDocument/2006/relationships/chart" Target="../charts/chart44.xml"/></Relationships>
</file>

<file path=xl/drawings/_rels/drawing14.xml.rels><?xml version="1.0" encoding="UTF-8" standalone="yes"?>
<Relationships xmlns="http://schemas.openxmlformats.org/package/2006/relationships"><Relationship Id="rId3" Type="http://schemas.openxmlformats.org/officeDocument/2006/relationships/chart" Target="../charts/chart46.xml"/><Relationship Id="rId2" Type="http://schemas.openxmlformats.org/officeDocument/2006/relationships/hyperlink" Target="#Introduction!A1"/><Relationship Id="rId1" Type="http://schemas.openxmlformats.org/officeDocument/2006/relationships/chart" Target="../charts/chart45.xml"/><Relationship Id="rId4" Type="http://schemas.openxmlformats.org/officeDocument/2006/relationships/chart" Target="../charts/chart47.xml"/></Relationships>
</file>

<file path=xl/drawings/_rels/drawing15.xml.rels><?xml version="1.0" encoding="UTF-8" standalone="yes"?>
<Relationships xmlns="http://schemas.openxmlformats.org/package/2006/relationships"><Relationship Id="rId3" Type="http://schemas.openxmlformats.org/officeDocument/2006/relationships/chart" Target="../charts/chart49.xml"/><Relationship Id="rId2" Type="http://schemas.openxmlformats.org/officeDocument/2006/relationships/hyperlink" Target="#Introduction!A1"/><Relationship Id="rId1" Type="http://schemas.openxmlformats.org/officeDocument/2006/relationships/chart" Target="../charts/chart48.xml"/><Relationship Id="rId4" Type="http://schemas.openxmlformats.org/officeDocument/2006/relationships/chart" Target="../charts/chart50.xml"/></Relationships>
</file>

<file path=xl/drawings/_rels/drawing16.xml.rels><?xml version="1.0" encoding="UTF-8" standalone="yes"?>
<Relationships xmlns="http://schemas.openxmlformats.org/package/2006/relationships"><Relationship Id="rId3" Type="http://schemas.openxmlformats.org/officeDocument/2006/relationships/chart" Target="../charts/chart52.xml"/><Relationship Id="rId2" Type="http://schemas.openxmlformats.org/officeDocument/2006/relationships/chart" Target="../charts/chart51.xml"/><Relationship Id="rId1" Type="http://schemas.openxmlformats.org/officeDocument/2006/relationships/hyperlink" Target="#Introduction!A1"/></Relationships>
</file>

<file path=xl/drawings/_rels/drawing17.xml.rels><?xml version="1.0" encoding="UTF-8" standalone="yes"?>
<Relationships xmlns="http://schemas.openxmlformats.org/package/2006/relationships"><Relationship Id="rId3" Type="http://schemas.openxmlformats.org/officeDocument/2006/relationships/chart" Target="../charts/chart54.xml"/><Relationship Id="rId2" Type="http://schemas.openxmlformats.org/officeDocument/2006/relationships/hyperlink" Target="#Introduction!A1"/><Relationship Id="rId1" Type="http://schemas.openxmlformats.org/officeDocument/2006/relationships/chart" Target="../charts/chart5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371475</xdr:colOff>
      <xdr:row>8</xdr:row>
      <xdr:rowOff>114300</xdr:rowOff>
    </xdr:from>
    <xdr:to>
      <xdr:col>7</xdr:col>
      <xdr:colOff>257175</xdr:colOff>
      <xdr:row>15</xdr:row>
      <xdr:rowOff>66675</xdr:rowOff>
    </xdr:to>
    <xdr:sp macro="" textlink="">
      <xdr:nvSpPr>
        <xdr:cNvPr id="2" name="Left Arrow 1"/>
        <xdr:cNvSpPr/>
      </xdr:nvSpPr>
      <xdr:spPr>
        <a:xfrm>
          <a:off x="7858125" y="1800225"/>
          <a:ext cx="1943100" cy="1076325"/>
        </a:xfrm>
        <a:prstGeom prst="leftArrow">
          <a:avLst/>
        </a:prstGeom>
        <a:solidFill>
          <a:srgbClr val="92D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n-ZA" sz="1200" b="1" cap="none" spc="0">
              <a:ln w="18000">
                <a:noFill/>
                <a:prstDash val="solid"/>
                <a:miter lim="800000"/>
              </a:ln>
              <a:solidFill>
                <a:schemeClr val="bg1">
                  <a:lumMod val="95000"/>
                </a:schemeClr>
              </a:solidFill>
              <a:effectLst>
                <a:outerShdw blurRad="25500" dist="23000" dir="7020000" algn="tl">
                  <a:srgbClr val="000000">
                    <a:alpha val="50000"/>
                  </a:srgbClr>
                </a:outerShdw>
              </a:effectLst>
              <a:latin typeface="Arial" pitchFamily="34" charset="0"/>
              <a:cs typeface="Arial" pitchFamily="34" charset="0"/>
            </a:rPr>
            <a:t>Return</a:t>
          </a:r>
          <a:r>
            <a:rPr lang="en-ZA" sz="1200" b="1" cap="none" spc="0" baseline="0">
              <a:ln w="18000">
                <a:noFill/>
                <a:prstDash val="solid"/>
                <a:miter lim="800000"/>
              </a:ln>
              <a:solidFill>
                <a:schemeClr val="bg1">
                  <a:lumMod val="95000"/>
                </a:schemeClr>
              </a:solidFill>
              <a:effectLst>
                <a:outerShdw blurRad="25500" dist="23000" dir="7020000" algn="tl">
                  <a:srgbClr val="000000">
                    <a:alpha val="50000"/>
                  </a:srgbClr>
                </a:outerShdw>
              </a:effectLst>
              <a:latin typeface="Arial" pitchFamily="34" charset="0"/>
              <a:cs typeface="Arial" pitchFamily="34" charset="0"/>
            </a:rPr>
            <a:t> to Introduction Page</a:t>
          </a:r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152400</xdr:colOff>
      <xdr:row>100</xdr:row>
      <xdr:rowOff>123825</xdr:rowOff>
    </xdr:from>
    <xdr:to>
      <xdr:col>9</xdr:col>
      <xdr:colOff>590550</xdr:colOff>
      <xdr:row>129</xdr:row>
      <xdr:rowOff>19050</xdr:rowOff>
    </xdr:to>
    <xdr:graphicFrame macro="">
      <xdr:nvGraphicFramePr>
        <xdr:cNvPr id="2466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</xdr:col>
      <xdr:colOff>419100</xdr:colOff>
      <xdr:row>0</xdr:row>
      <xdr:rowOff>66675</xdr:rowOff>
    </xdr:from>
    <xdr:to>
      <xdr:col>4</xdr:col>
      <xdr:colOff>352424</xdr:colOff>
      <xdr:row>0</xdr:row>
      <xdr:rowOff>523875</xdr:rowOff>
    </xdr:to>
    <xdr:sp macro="" textlink="">
      <xdr:nvSpPr>
        <xdr:cNvPr id="3" name="Left Arrow 2">
          <a:hlinkClick xmlns:r="http://schemas.openxmlformats.org/officeDocument/2006/relationships" r:id="rId2"/>
        </xdr:cNvPr>
        <xdr:cNvSpPr/>
      </xdr:nvSpPr>
      <xdr:spPr>
        <a:xfrm>
          <a:off x="4781550" y="66675"/>
          <a:ext cx="752474" cy="45720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</xdr:wsDr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0.0572</cdr:x>
      <cdr:y>0.04979</cdr:y>
    </cdr:from>
    <cdr:to>
      <cdr:x>0.33037</cdr:x>
      <cdr:y>0.11618</cdr:y>
    </cdr:to>
    <cdr:sp macro="" textlink="">
      <cdr:nvSpPr>
        <cdr:cNvPr id="2" name="TextBox 4"/>
        <cdr:cNvSpPr txBox="1"/>
      </cdr:nvSpPr>
      <cdr:spPr>
        <a:xfrm xmlns:a="http://schemas.openxmlformats.org/drawingml/2006/main">
          <a:off x="552450" y="228600"/>
          <a:ext cx="2638425" cy="304800"/>
        </a:xfrm>
        <a:prstGeom xmlns:a="http://schemas.openxmlformats.org/drawingml/2006/main" prst="rect">
          <a:avLst/>
        </a:prstGeom>
        <a:solidFill xmlns:a="http://schemas.openxmlformats.org/drawingml/2006/main">
          <a:srgbClr val="FFC000"/>
        </a:solidFill>
        <a:ln xmlns:a="http://schemas.openxmlformats.org/drawingml/2006/main" w="9525" cmpd="sng">
          <a:solidFill>
            <a:sysClr val="window" lastClr="FFFFFF">
              <a:shade val="50000"/>
            </a:sysClr>
          </a:solidFill>
        </a:ln>
        <a:effectLst xmlns:a="http://schemas.openxmlformats.org/drawingml/2006/main"/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ctr"/>
        <a:lstStyle xmlns:a="http://schemas.openxmlformats.org/drawingml/2006/main">
          <a:lvl1pPr marL="0" indent="0">
            <a:defRPr sz="1100">
              <a:solidFill>
                <a:sysClr val="windowText" lastClr="000000"/>
              </a:solidFill>
              <a:latin typeface="Calibri"/>
            </a:defRPr>
          </a:lvl1pPr>
          <a:lvl2pPr marL="457200" indent="0">
            <a:defRPr sz="1100">
              <a:solidFill>
                <a:sysClr val="windowText" lastClr="000000"/>
              </a:solidFill>
              <a:latin typeface="Calibri"/>
            </a:defRPr>
          </a:lvl2pPr>
          <a:lvl3pPr marL="914400" indent="0">
            <a:defRPr sz="1100">
              <a:solidFill>
                <a:sysClr val="windowText" lastClr="000000"/>
              </a:solidFill>
              <a:latin typeface="Calibri"/>
            </a:defRPr>
          </a:lvl3pPr>
          <a:lvl4pPr marL="1371600" indent="0">
            <a:defRPr sz="1100">
              <a:solidFill>
                <a:sysClr val="windowText" lastClr="000000"/>
              </a:solidFill>
              <a:latin typeface="Calibri"/>
            </a:defRPr>
          </a:lvl4pPr>
          <a:lvl5pPr marL="1828800" indent="0">
            <a:defRPr sz="1100">
              <a:solidFill>
                <a:sysClr val="windowText" lastClr="000000"/>
              </a:solidFill>
              <a:latin typeface="Calibri"/>
            </a:defRPr>
          </a:lvl5pPr>
          <a:lvl6pPr marL="2286000" indent="0">
            <a:defRPr sz="1100">
              <a:solidFill>
                <a:sysClr val="windowText" lastClr="000000"/>
              </a:solidFill>
              <a:latin typeface="Calibri"/>
            </a:defRPr>
          </a:lvl6pPr>
          <a:lvl7pPr marL="2743200" indent="0">
            <a:defRPr sz="1100">
              <a:solidFill>
                <a:sysClr val="windowText" lastClr="000000"/>
              </a:solidFill>
              <a:latin typeface="Calibri"/>
            </a:defRPr>
          </a:lvl7pPr>
          <a:lvl8pPr marL="3200400" indent="0">
            <a:defRPr sz="1100">
              <a:solidFill>
                <a:sysClr val="windowText" lastClr="000000"/>
              </a:solidFill>
              <a:latin typeface="Calibri"/>
            </a:defRPr>
          </a:lvl8pPr>
          <a:lvl9pPr marL="3657600" indent="0">
            <a:defRPr sz="1100">
              <a:solidFill>
                <a:sysClr val="windowText" lastClr="000000"/>
              </a:solidFill>
              <a:latin typeface="Calibri"/>
            </a:defRPr>
          </a:lvl9pPr>
        </a:lstStyle>
        <a:p xmlns:a="http://schemas.openxmlformats.org/drawingml/2006/main">
          <a:pPr algn="ctr"/>
          <a:r>
            <a:rPr lang="en-ZA" sz="1100" b="1" u="sng">
              <a:solidFill>
                <a:sysClr val="windowText" lastClr="000000">
                  <a:lumMod val="95000"/>
                  <a:lumOff val="5000"/>
                </a:sysClr>
              </a:solidFill>
            </a:rPr>
            <a:t>YEAR ON YEAR GROWTH RATE</a:t>
          </a:r>
        </a:p>
      </cdr:txBody>
    </cdr:sp>
  </cdr:relSizeAnchor>
</c:userShapes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180975</xdr:colOff>
      <xdr:row>122</xdr:row>
      <xdr:rowOff>28575</xdr:rowOff>
    </xdr:from>
    <xdr:to>
      <xdr:col>10</xdr:col>
      <xdr:colOff>561975</xdr:colOff>
      <xdr:row>153</xdr:row>
      <xdr:rowOff>133350</xdr:rowOff>
    </xdr:to>
    <xdr:graphicFrame macro="">
      <xdr:nvGraphicFramePr>
        <xdr:cNvPr id="26786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95250</xdr:colOff>
      <xdr:row>155</xdr:row>
      <xdr:rowOff>28575</xdr:rowOff>
    </xdr:from>
    <xdr:to>
      <xdr:col>10</xdr:col>
      <xdr:colOff>571500</xdr:colOff>
      <xdr:row>186</xdr:row>
      <xdr:rowOff>95250</xdr:rowOff>
    </xdr:to>
    <xdr:graphicFrame macro="">
      <xdr:nvGraphicFramePr>
        <xdr:cNvPr id="26787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561975</xdr:colOff>
      <xdr:row>0</xdr:row>
      <xdr:rowOff>66675</xdr:rowOff>
    </xdr:from>
    <xdr:to>
      <xdr:col>2</xdr:col>
      <xdr:colOff>561974</xdr:colOff>
      <xdr:row>0</xdr:row>
      <xdr:rowOff>523875</xdr:rowOff>
    </xdr:to>
    <xdr:sp macro="" textlink="">
      <xdr:nvSpPr>
        <xdr:cNvPr id="4" name="Left Arrow 3">
          <a:hlinkClick xmlns:r="http://schemas.openxmlformats.org/officeDocument/2006/relationships" r:id="rId3"/>
        </xdr:cNvPr>
        <xdr:cNvSpPr/>
      </xdr:nvSpPr>
      <xdr:spPr>
        <a:xfrm>
          <a:off x="3848100" y="66675"/>
          <a:ext cx="695324" cy="45720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</xdr:wsDr>
</file>

<file path=xl/drawings/drawing5.xml><?xml version="1.0" encoding="utf-8"?>
<c:userShapes xmlns:c="http://schemas.openxmlformats.org/drawingml/2006/chart">
  <cdr:relSizeAnchor xmlns:cdr="http://schemas.openxmlformats.org/drawingml/2006/chartDrawing">
    <cdr:from>
      <cdr:x>0.0643</cdr:x>
      <cdr:y>0.03346</cdr:y>
    </cdr:from>
    <cdr:to>
      <cdr:x>0.33013</cdr:x>
      <cdr:y>0.09294</cdr:y>
    </cdr:to>
    <cdr:sp macro="" textlink="">
      <cdr:nvSpPr>
        <cdr:cNvPr id="2" name="TextBox 4"/>
        <cdr:cNvSpPr txBox="1"/>
      </cdr:nvSpPr>
      <cdr:spPr>
        <a:xfrm xmlns:a="http://schemas.openxmlformats.org/drawingml/2006/main">
          <a:off x="638175" y="171450"/>
          <a:ext cx="2638425" cy="304800"/>
        </a:xfrm>
        <a:prstGeom xmlns:a="http://schemas.openxmlformats.org/drawingml/2006/main" prst="rect">
          <a:avLst/>
        </a:prstGeom>
        <a:solidFill xmlns:a="http://schemas.openxmlformats.org/drawingml/2006/main">
          <a:srgbClr val="FFC000"/>
        </a:solidFill>
        <a:ln xmlns:a="http://schemas.openxmlformats.org/drawingml/2006/main" w="9525" cmpd="sng">
          <a:solidFill>
            <a:sysClr val="window" lastClr="FFFFFF">
              <a:shade val="50000"/>
            </a:sysClr>
          </a:solidFill>
        </a:ln>
        <a:effectLst xmlns:a="http://schemas.openxmlformats.org/drawingml/2006/main"/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ctr"/>
        <a:lstStyle xmlns:a="http://schemas.openxmlformats.org/drawingml/2006/main">
          <a:lvl1pPr marL="0" indent="0">
            <a:defRPr sz="1100">
              <a:solidFill>
                <a:sysClr val="windowText" lastClr="000000"/>
              </a:solidFill>
              <a:latin typeface="Calibri"/>
            </a:defRPr>
          </a:lvl1pPr>
          <a:lvl2pPr marL="457200" indent="0">
            <a:defRPr sz="1100">
              <a:solidFill>
                <a:sysClr val="windowText" lastClr="000000"/>
              </a:solidFill>
              <a:latin typeface="Calibri"/>
            </a:defRPr>
          </a:lvl2pPr>
          <a:lvl3pPr marL="914400" indent="0">
            <a:defRPr sz="1100">
              <a:solidFill>
                <a:sysClr val="windowText" lastClr="000000"/>
              </a:solidFill>
              <a:latin typeface="Calibri"/>
            </a:defRPr>
          </a:lvl3pPr>
          <a:lvl4pPr marL="1371600" indent="0">
            <a:defRPr sz="1100">
              <a:solidFill>
                <a:sysClr val="windowText" lastClr="000000"/>
              </a:solidFill>
              <a:latin typeface="Calibri"/>
            </a:defRPr>
          </a:lvl4pPr>
          <a:lvl5pPr marL="1828800" indent="0">
            <a:defRPr sz="1100">
              <a:solidFill>
                <a:sysClr val="windowText" lastClr="000000"/>
              </a:solidFill>
              <a:latin typeface="Calibri"/>
            </a:defRPr>
          </a:lvl5pPr>
          <a:lvl6pPr marL="2286000" indent="0">
            <a:defRPr sz="1100">
              <a:solidFill>
                <a:sysClr val="windowText" lastClr="000000"/>
              </a:solidFill>
              <a:latin typeface="Calibri"/>
            </a:defRPr>
          </a:lvl6pPr>
          <a:lvl7pPr marL="2743200" indent="0">
            <a:defRPr sz="1100">
              <a:solidFill>
                <a:sysClr val="windowText" lastClr="000000"/>
              </a:solidFill>
              <a:latin typeface="Calibri"/>
            </a:defRPr>
          </a:lvl7pPr>
          <a:lvl8pPr marL="3200400" indent="0">
            <a:defRPr sz="1100">
              <a:solidFill>
                <a:sysClr val="windowText" lastClr="000000"/>
              </a:solidFill>
              <a:latin typeface="Calibri"/>
            </a:defRPr>
          </a:lvl8pPr>
          <a:lvl9pPr marL="3657600" indent="0">
            <a:defRPr sz="1100">
              <a:solidFill>
                <a:sysClr val="windowText" lastClr="000000"/>
              </a:solidFill>
              <a:latin typeface="Calibri"/>
            </a:defRPr>
          </a:lvl9pPr>
        </a:lstStyle>
        <a:p xmlns:a="http://schemas.openxmlformats.org/drawingml/2006/main">
          <a:pPr algn="ctr"/>
          <a:r>
            <a:rPr lang="en-ZA" sz="1100" b="1" u="sng">
              <a:solidFill>
                <a:sysClr val="windowText" lastClr="000000">
                  <a:lumMod val="95000"/>
                  <a:lumOff val="5000"/>
                </a:sysClr>
              </a:solidFill>
            </a:rPr>
            <a:t>QUARTER ON QUARTER GROWTH RATE</a:t>
          </a:r>
        </a:p>
      </cdr:txBody>
    </cdr:sp>
  </cdr:relSizeAnchor>
</c:userShapes>
</file>

<file path=xl/drawings/drawing6.xml><?xml version="1.0" encoding="utf-8"?>
<c:userShapes xmlns:c="http://schemas.openxmlformats.org/drawingml/2006/chart">
  <cdr:relSizeAnchor xmlns:cdr="http://schemas.openxmlformats.org/drawingml/2006/chartDrawing">
    <cdr:from>
      <cdr:x>0.06369</cdr:x>
      <cdr:y>0.06367</cdr:y>
    </cdr:from>
    <cdr:to>
      <cdr:x>0.327</cdr:x>
      <cdr:y>0.1236</cdr:y>
    </cdr:to>
    <cdr:sp macro="" textlink="">
      <cdr:nvSpPr>
        <cdr:cNvPr id="2" name="TextBox 4"/>
        <cdr:cNvSpPr txBox="1"/>
      </cdr:nvSpPr>
      <cdr:spPr>
        <a:xfrm xmlns:a="http://schemas.openxmlformats.org/drawingml/2006/main">
          <a:off x="638175" y="323850"/>
          <a:ext cx="2638425" cy="304800"/>
        </a:xfrm>
        <a:prstGeom xmlns:a="http://schemas.openxmlformats.org/drawingml/2006/main" prst="rect">
          <a:avLst/>
        </a:prstGeom>
        <a:solidFill xmlns:a="http://schemas.openxmlformats.org/drawingml/2006/main">
          <a:srgbClr val="FFC000"/>
        </a:solidFill>
        <a:ln xmlns:a="http://schemas.openxmlformats.org/drawingml/2006/main" w="9525" cmpd="sng">
          <a:solidFill>
            <a:sysClr val="window" lastClr="FFFFFF">
              <a:shade val="50000"/>
            </a:sysClr>
          </a:solidFill>
        </a:ln>
        <a:effectLst xmlns:a="http://schemas.openxmlformats.org/drawingml/2006/main"/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ctr"/>
        <a:lstStyle xmlns:a="http://schemas.openxmlformats.org/drawingml/2006/main">
          <a:lvl1pPr marL="0" indent="0">
            <a:defRPr sz="1100">
              <a:solidFill>
                <a:sysClr val="windowText" lastClr="000000"/>
              </a:solidFill>
              <a:latin typeface="Calibri"/>
            </a:defRPr>
          </a:lvl1pPr>
          <a:lvl2pPr marL="457200" indent="0">
            <a:defRPr sz="1100">
              <a:solidFill>
                <a:sysClr val="windowText" lastClr="000000"/>
              </a:solidFill>
              <a:latin typeface="Calibri"/>
            </a:defRPr>
          </a:lvl2pPr>
          <a:lvl3pPr marL="914400" indent="0">
            <a:defRPr sz="1100">
              <a:solidFill>
                <a:sysClr val="windowText" lastClr="000000"/>
              </a:solidFill>
              <a:latin typeface="Calibri"/>
            </a:defRPr>
          </a:lvl3pPr>
          <a:lvl4pPr marL="1371600" indent="0">
            <a:defRPr sz="1100">
              <a:solidFill>
                <a:sysClr val="windowText" lastClr="000000"/>
              </a:solidFill>
              <a:latin typeface="Calibri"/>
            </a:defRPr>
          </a:lvl4pPr>
          <a:lvl5pPr marL="1828800" indent="0">
            <a:defRPr sz="1100">
              <a:solidFill>
                <a:sysClr val="windowText" lastClr="000000"/>
              </a:solidFill>
              <a:latin typeface="Calibri"/>
            </a:defRPr>
          </a:lvl5pPr>
          <a:lvl6pPr marL="2286000" indent="0">
            <a:defRPr sz="1100">
              <a:solidFill>
                <a:sysClr val="windowText" lastClr="000000"/>
              </a:solidFill>
              <a:latin typeface="Calibri"/>
            </a:defRPr>
          </a:lvl6pPr>
          <a:lvl7pPr marL="2743200" indent="0">
            <a:defRPr sz="1100">
              <a:solidFill>
                <a:sysClr val="windowText" lastClr="000000"/>
              </a:solidFill>
              <a:latin typeface="Calibri"/>
            </a:defRPr>
          </a:lvl7pPr>
          <a:lvl8pPr marL="3200400" indent="0">
            <a:defRPr sz="1100">
              <a:solidFill>
                <a:sysClr val="windowText" lastClr="000000"/>
              </a:solidFill>
              <a:latin typeface="Calibri"/>
            </a:defRPr>
          </a:lvl8pPr>
          <a:lvl9pPr marL="3657600" indent="0">
            <a:defRPr sz="1100">
              <a:solidFill>
                <a:sysClr val="windowText" lastClr="000000"/>
              </a:solidFill>
              <a:latin typeface="Calibri"/>
            </a:defRPr>
          </a:lvl9pPr>
        </a:lstStyle>
        <a:p xmlns:a="http://schemas.openxmlformats.org/drawingml/2006/main">
          <a:pPr algn="ctr"/>
          <a:r>
            <a:rPr lang="en-ZA" sz="1100" b="1" u="sng">
              <a:solidFill>
                <a:sysClr val="windowText" lastClr="000000">
                  <a:lumMod val="95000"/>
                  <a:lumOff val="5000"/>
                </a:sysClr>
              </a:solidFill>
            </a:rPr>
            <a:t>YEAR </a:t>
          </a:r>
          <a:r>
            <a:rPr lang="en-ZA" sz="1100" b="1" u="sng" baseline="0">
              <a:solidFill>
                <a:sysClr val="windowText" lastClr="000000">
                  <a:lumMod val="95000"/>
                  <a:lumOff val="5000"/>
                </a:sysClr>
              </a:solidFill>
            </a:rPr>
            <a:t> ON YEA</a:t>
          </a:r>
          <a:r>
            <a:rPr lang="en-ZA" sz="1100" b="1" u="sng">
              <a:solidFill>
                <a:sysClr val="windowText" lastClr="000000">
                  <a:lumMod val="95000"/>
                  <a:lumOff val="5000"/>
                </a:sysClr>
              </a:solidFill>
            </a:rPr>
            <a:t>R GROWTH RATE</a:t>
          </a:r>
        </a:p>
      </cdr:txBody>
    </cdr:sp>
  </cdr:relSizeAnchor>
</c:userShapes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104775</xdr:colOff>
      <xdr:row>22</xdr:row>
      <xdr:rowOff>19050</xdr:rowOff>
    </xdr:from>
    <xdr:to>
      <xdr:col>7</xdr:col>
      <xdr:colOff>85725</xdr:colOff>
      <xdr:row>41</xdr:row>
      <xdr:rowOff>38100</xdr:rowOff>
    </xdr:to>
    <xdr:graphicFrame macro="">
      <xdr:nvGraphicFramePr>
        <xdr:cNvPr id="35188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133350</xdr:colOff>
      <xdr:row>22</xdr:row>
      <xdr:rowOff>28575</xdr:rowOff>
    </xdr:from>
    <xdr:to>
      <xdr:col>13</xdr:col>
      <xdr:colOff>628650</xdr:colOff>
      <xdr:row>41</xdr:row>
      <xdr:rowOff>28575</xdr:rowOff>
    </xdr:to>
    <xdr:graphicFrame macro="">
      <xdr:nvGraphicFramePr>
        <xdr:cNvPr id="35189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123825</xdr:colOff>
      <xdr:row>41</xdr:row>
      <xdr:rowOff>123825</xdr:rowOff>
    </xdr:from>
    <xdr:to>
      <xdr:col>7</xdr:col>
      <xdr:colOff>76200</xdr:colOff>
      <xdr:row>61</xdr:row>
      <xdr:rowOff>76200</xdr:rowOff>
    </xdr:to>
    <xdr:graphicFrame macro="">
      <xdr:nvGraphicFramePr>
        <xdr:cNvPr id="35190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104775</xdr:colOff>
      <xdr:row>62</xdr:row>
      <xdr:rowOff>0</xdr:rowOff>
    </xdr:from>
    <xdr:to>
      <xdr:col>7</xdr:col>
      <xdr:colOff>57150</xdr:colOff>
      <xdr:row>81</xdr:row>
      <xdr:rowOff>47625</xdr:rowOff>
    </xdr:to>
    <xdr:graphicFrame macro="">
      <xdr:nvGraphicFramePr>
        <xdr:cNvPr id="35191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76200</xdr:colOff>
      <xdr:row>81</xdr:row>
      <xdr:rowOff>123825</xdr:rowOff>
    </xdr:from>
    <xdr:to>
      <xdr:col>7</xdr:col>
      <xdr:colOff>85725</xdr:colOff>
      <xdr:row>102</xdr:row>
      <xdr:rowOff>19050</xdr:rowOff>
    </xdr:to>
    <xdr:graphicFrame macro="">
      <xdr:nvGraphicFramePr>
        <xdr:cNvPr id="35192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7</xdr:col>
      <xdr:colOff>123825</xdr:colOff>
      <xdr:row>41</xdr:row>
      <xdr:rowOff>152400</xdr:rowOff>
    </xdr:from>
    <xdr:to>
      <xdr:col>13</xdr:col>
      <xdr:colOff>714375</xdr:colOff>
      <xdr:row>61</xdr:row>
      <xdr:rowOff>95250</xdr:rowOff>
    </xdr:to>
    <xdr:graphicFrame macro="">
      <xdr:nvGraphicFramePr>
        <xdr:cNvPr id="35193" name="Chart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7</xdr:col>
      <xdr:colOff>152400</xdr:colOff>
      <xdr:row>62</xdr:row>
      <xdr:rowOff>0</xdr:rowOff>
    </xdr:from>
    <xdr:to>
      <xdr:col>13</xdr:col>
      <xdr:colOff>695325</xdr:colOff>
      <xdr:row>81</xdr:row>
      <xdr:rowOff>47625</xdr:rowOff>
    </xdr:to>
    <xdr:graphicFrame macro="">
      <xdr:nvGraphicFramePr>
        <xdr:cNvPr id="35194" name="Chart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7</xdr:col>
      <xdr:colOff>161925</xdr:colOff>
      <xdr:row>81</xdr:row>
      <xdr:rowOff>133350</xdr:rowOff>
    </xdr:from>
    <xdr:to>
      <xdr:col>13</xdr:col>
      <xdr:colOff>676275</xdr:colOff>
      <xdr:row>102</xdr:row>
      <xdr:rowOff>28575</xdr:rowOff>
    </xdr:to>
    <xdr:graphicFrame macro="">
      <xdr:nvGraphicFramePr>
        <xdr:cNvPr id="35195" name="Chart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0</xdr:col>
      <xdr:colOff>581025</xdr:colOff>
      <xdr:row>0</xdr:row>
      <xdr:rowOff>142875</xdr:rowOff>
    </xdr:from>
    <xdr:to>
      <xdr:col>1</xdr:col>
      <xdr:colOff>285749</xdr:colOff>
      <xdr:row>0</xdr:row>
      <xdr:rowOff>600075</xdr:rowOff>
    </xdr:to>
    <xdr:sp macro="" textlink="">
      <xdr:nvSpPr>
        <xdr:cNvPr id="10" name="Left Arrow 9">
          <a:hlinkClick xmlns:r="http://schemas.openxmlformats.org/officeDocument/2006/relationships" r:id="rId9"/>
        </xdr:cNvPr>
        <xdr:cNvSpPr/>
      </xdr:nvSpPr>
      <xdr:spPr>
        <a:xfrm>
          <a:off x="581025" y="142875"/>
          <a:ext cx="695324" cy="45720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142875</xdr:colOff>
      <xdr:row>76</xdr:row>
      <xdr:rowOff>38100</xdr:rowOff>
    </xdr:from>
    <xdr:to>
      <xdr:col>10</xdr:col>
      <xdr:colOff>0</xdr:colOff>
      <xdr:row>103</xdr:row>
      <xdr:rowOff>142875</xdr:rowOff>
    </xdr:to>
    <xdr:graphicFrame macro="">
      <xdr:nvGraphicFramePr>
        <xdr:cNvPr id="4440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10</xdr:col>
      <xdr:colOff>104775</xdr:colOff>
      <xdr:row>76</xdr:row>
      <xdr:rowOff>28575</xdr:rowOff>
    </xdr:from>
    <xdr:to>
      <xdr:col>16</xdr:col>
      <xdr:colOff>790575</xdr:colOff>
      <xdr:row>104</xdr:row>
      <xdr:rowOff>0</xdr:rowOff>
    </xdr:to>
    <xdr:graphicFrame macro="">
      <xdr:nvGraphicFramePr>
        <xdr:cNvPr id="44403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123825</xdr:colOff>
      <xdr:row>104</xdr:row>
      <xdr:rowOff>133350</xdr:rowOff>
    </xdr:from>
    <xdr:to>
      <xdr:col>10</xdr:col>
      <xdr:colOff>0</xdr:colOff>
      <xdr:row>132</xdr:row>
      <xdr:rowOff>38100</xdr:rowOff>
    </xdr:to>
    <xdr:graphicFrame macro="">
      <xdr:nvGraphicFramePr>
        <xdr:cNvPr id="44404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133350</xdr:colOff>
      <xdr:row>133</xdr:row>
      <xdr:rowOff>161925</xdr:rowOff>
    </xdr:from>
    <xdr:to>
      <xdr:col>10</xdr:col>
      <xdr:colOff>0</xdr:colOff>
      <xdr:row>161</xdr:row>
      <xdr:rowOff>95250</xdr:rowOff>
    </xdr:to>
    <xdr:graphicFrame macro="">
      <xdr:nvGraphicFramePr>
        <xdr:cNvPr id="44405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142875</xdr:colOff>
      <xdr:row>162</xdr:row>
      <xdr:rowOff>133350</xdr:rowOff>
    </xdr:from>
    <xdr:to>
      <xdr:col>9</xdr:col>
      <xdr:colOff>742950</xdr:colOff>
      <xdr:row>194</xdr:row>
      <xdr:rowOff>133350</xdr:rowOff>
    </xdr:to>
    <xdr:graphicFrame macro="">
      <xdr:nvGraphicFramePr>
        <xdr:cNvPr id="44406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10</xdr:col>
      <xdr:colOff>104775</xdr:colOff>
      <xdr:row>104</xdr:row>
      <xdr:rowOff>152400</xdr:rowOff>
    </xdr:from>
    <xdr:to>
      <xdr:col>17</xdr:col>
      <xdr:colOff>0</xdr:colOff>
      <xdr:row>132</xdr:row>
      <xdr:rowOff>47625</xdr:rowOff>
    </xdr:to>
    <xdr:graphicFrame macro="">
      <xdr:nvGraphicFramePr>
        <xdr:cNvPr id="44407" name="Chart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10</xdr:col>
      <xdr:colOff>95250</xdr:colOff>
      <xdr:row>134</xdr:row>
      <xdr:rowOff>0</xdr:rowOff>
    </xdr:from>
    <xdr:to>
      <xdr:col>16</xdr:col>
      <xdr:colOff>771525</xdr:colOff>
      <xdr:row>161</xdr:row>
      <xdr:rowOff>85725</xdr:rowOff>
    </xdr:to>
    <xdr:graphicFrame macro="">
      <xdr:nvGraphicFramePr>
        <xdr:cNvPr id="44408" name="Chart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10</xdr:col>
      <xdr:colOff>66675</xdr:colOff>
      <xdr:row>162</xdr:row>
      <xdr:rowOff>161925</xdr:rowOff>
    </xdr:from>
    <xdr:to>
      <xdr:col>16</xdr:col>
      <xdr:colOff>790575</xdr:colOff>
      <xdr:row>194</xdr:row>
      <xdr:rowOff>95250</xdr:rowOff>
    </xdr:to>
    <xdr:graphicFrame macro="">
      <xdr:nvGraphicFramePr>
        <xdr:cNvPr id="44409" name="Chart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0</xdr:col>
      <xdr:colOff>381000</xdr:colOff>
      <xdr:row>0</xdr:row>
      <xdr:rowOff>104775</xdr:rowOff>
    </xdr:from>
    <xdr:to>
      <xdr:col>1</xdr:col>
      <xdr:colOff>85724</xdr:colOff>
      <xdr:row>0</xdr:row>
      <xdr:rowOff>561975</xdr:rowOff>
    </xdr:to>
    <xdr:sp macro="" textlink="">
      <xdr:nvSpPr>
        <xdr:cNvPr id="10" name="Left Arrow 9">
          <a:hlinkClick xmlns:r="http://schemas.openxmlformats.org/officeDocument/2006/relationships" r:id="rId9"/>
        </xdr:cNvPr>
        <xdr:cNvSpPr/>
      </xdr:nvSpPr>
      <xdr:spPr>
        <a:xfrm>
          <a:off x="381000" y="104775"/>
          <a:ext cx="695324" cy="45720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219075</xdr:colOff>
      <xdr:row>22</xdr:row>
      <xdr:rowOff>47625</xdr:rowOff>
    </xdr:from>
    <xdr:to>
      <xdr:col>7</xdr:col>
      <xdr:colOff>304800</xdr:colOff>
      <xdr:row>40</xdr:row>
      <xdr:rowOff>133350</xdr:rowOff>
    </xdr:to>
    <xdr:graphicFrame macro="">
      <xdr:nvGraphicFramePr>
        <xdr:cNvPr id="5364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438150</xdr:colOff>
      <xdr:row>22</xdr:row>
      <xdr:rowOff>57150</xdr:rowOff>
    </xdr:from>
    <xdr:to>
      <xdr:col>14</xdr:col>
      <xdr:colOff>457200</xdr:colOff>
      <xdr:row>40</xdr:row>
      <xdr:rowOff>142875</xdr:rowOff>
    </xdr:to>
    <xdr:graphicFrame macro="">
      <xdr:nvGraphicFramePr>
        <xdr:cNvPr id="53646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171450</xdr:colOff>
      <xdr:row>41</xdr:row>
      <xdr:rowOff>85725</xdr:rowOff>
    </xdr:from>
    <xdr:to>
      <xdr:col>7</xdr:col>
      <xdr:colOff>285750</xdr:colOff>
      <xdr:row>60</xdr:row>
      <xdr:rowOff>76200</xdr:rowOff>
    </xdr:to>
    <xdr:graphicFrame macro="">
      <xdr:nvGraphicFramePr>
        <xdr:cNvPr id="53647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161925</xdr:colOff>
      <xdr:row>61</xdr:row>
      <xdr:rowOff>38100</xdr:rowOff>
    </xdr:from>
    <xdr:to>
      <xdr:col>7</xdr:col>
      <xdr:colOff>304800</xdr:colOff>
      <xdr:row>79</xdr:row>
      <xdr:rowOff>114300</xdr:rowOff>
    </xdr:to>
    <xdr:graphicFrame macro="">
      <xdr:nvGraphicFramePr>
        <xdr:cNvPr id="53648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180975</xdr:colOff>
      <xdr:row>80</xdr:row>
      <xdr:rowOff>161925</xdr:rowOff>
    </xdr:from>
    <xdr:to>
      <xdr:col>7</xdr:col>
      <xdr:colOff>276225</xdr:colOff>
      <xdr:row>99</xdr:row>
      <xdr:rowOff>161925</xdr:rowOff>
    </xdr:to>
    <xdr:graphicFrame macro="">
      <xdr:nvGraphicFramePr>
        <xdr:cNvPr id="53649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7</xdr:col>
      <xdr:colOff>400050</xdr:colOff>
      <xdr:row>41</xdr:row>
      <xdr:rowOff>95250</xdr:rowOff>
    </xdr:from>
    <xdr:to>
      <xdr:col>14</xdr:col>
      <xdr:colOff>447675</xdr:colOff>
      <xdr:row>60</xdr:row>
      <xdr:rowOff>57150</xdr:rowOff>
    </xdr:to>
    <xdr:graphicFrame macro="">
      <xdr:nvGraphicFramePr>
        <xdr:cNvPr id="53650" name="Chart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7</xdr:col>
      <xdr:colOff>419100</xdr:colOff>
      <xdr:row>61</xdr:row>
      <xdr:rowOff>57150</xdr:rowOff>
    </xdr:from>
    <xdr:to>
      <xdr:col>14</xdr:col>
      <xdr:colOff>457200</xdr:colOff>
      <xdr:row>79</xdr:row>
      <xdr:rowOff>123825</xdr:rowOff>
    </xdr:to>
    <xdr:graphicFrame macro="">
      <xdr:nvGraphicFramePr>
        <xdr:cNvPr id="53651" name="Chart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7</xdr:col>
      <xdr:colOff>438150</xdr:colOff>
      <xdr:row>81</xdr:row>
      <xdr:rowOff>0</xdr:rowOff>
    </xdr:from>
    <xdr:to>
      <xdr:col>14</xdr:col>
      <xdr:colOff>533400</xdr:colOff>
      <xdr:row>99</xdr:row>
      <xdr:rowOff>142875</xdr:rowOff>
    </xdr:to>
    <xdr:graphicFrame macro="">
      <xdr:nvGraphicFramePr>
        <xdr:cNvPr id="53652" name="Chart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0</xdr:col>
      <xdr:colOff>628650</xdr:colOff>
      <xdr:row>0</xdr:row>
      <xdr:rowOff>85725</xdr:rowOff>
    </xdr:from>
    <xdr:to>
      <xdr:col>1</xdr:col>
      <xdr:colOff>638174</xdr:colOff>
      <xdr:row>0</xdr:row>
      <xdr:rowOff>542925</xdr:rowOff>
    </xdr:to>
    <xdr:sp macro="" textlink="">
      <xdr:nvSpPr>
        <xdr:cNvPr id="10" name="Left Arrow 9">
          <a:hlinkClick xmlns:r="http://schemas.openxmlformats.org/officeDocument/2006/relationships" r:id="rId9"/>
        </xdr:cNvPr>
        <xdr:cNvSpPr/>
      </xdr:nvSpPr>
      <xdr:spPr>
        <a:xfrm>
          <a:off x="628650" y="85725"/>
          <a:ext cx="695324" cy="45720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238125</xdr:colOff>
      <xdr:row>23</xdr:row>
      <xdr:rowOff>123825</xdr:rowOff>
    </xdr:from>
    <xdr:to>
      <xdr:col>7</xdr:col>
      <xdr:colOff>723900</xdr:colOff>
      <xdr:row>41</xdr:row>
      <xdr:rowOff>104775</xdr:rowOff>
    </xdr:to>
    <xdr:graphicFrame macro="">
      <xdr:nvGraphicFramePr>
        <xdr:cNvPr id="62870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0</xdr:colOff>
      <xdr:row>24</xdr:row>
      <xdr:rowOff>0</xdr:rowOff>
    </xdr:from>
    <xdr:to>
      <xdr:col>15</xdr:col>
      <xdr:colOff>180975</xdr:colOff>
      <xdr:row>41</xdr:row>
      <xdr:rowOff>104775</xdr:rowOff>
    </xdr:to>
    <xdr:graphicFrame macro="">
      <xdr:nvGraphicFramePr>
        <xdr:cNvPr id="62871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247650</xdr:colOff>
      <xdr:row>43</xdr:row>
      <xdr:rowOff>0</xdr:rowOff>
    </xdr:from>
    <xdr:to>
      <xdr:col>7</xdr:col>
      <xdr:colOff>733425</xdr:colOff>
      <xdr:row>60</xdr:row>
      <xdr:rowOff>114300</xdr:rowOff>
    </xdr:to>
    <xdr:graphicFrame macro="">
      <xdr:nvGraphicFramePr>
        <xdr:cNvPr id="62872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257175</xdr:colOff>
      <xdr:row>62</xdr:row>
      <xdr:rowOff>0</xdr:rowOff>
    </xdr:from>
    <xdr:to>
      <xdr:col>7</xdr:col>
      <xdr:colOff>742950</xdr:colOff>
      <xdr:row>79</xdr:row>
      <xdr:rowOff>123825</xdr:rowOff>
    </xdr:to>
    <xdr:graphicFrame macro="">
      <xdr:nvGraphicFramePr>
        <xdr:cNvPr id="62873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285751</xdr:colOff>
      <xdr:row>82</xdr:row>
      <xdr:rowOff>0</xdr:rowOff>
    </xdr:from>
    <xdr:to>
      <xdr:col>7</xdr:col>
      <xdr:colOff>742951</xdr:colOff>
      <xdr:row>99</xdr:row>
      <xdr:rowOff>123825</xdr:rowOff>
    </xdr:to>
    <xdr:graphicFrame macro="">
      <xdr:nvGraphicFramePr>
        <xdr:cNvPr id="62874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8</xdr:col>
      <xdr:colOff>0</xdr:colOff>
      <xdr:row>43</xdr:row>
      <xdr:rowOff>0</xdr:rowOff>
    </xdr:from>
    <xdr:to>
      <xdr:col>15</xdr:col>
      <xdr:colOff>190500</xdr:colOff>
      <xdr:row>60</xdr:row>
      <xdr:rowOff>114300</xdr:rowOff>
    </xdr:to>
    <xdr:graphicFrame macro="">
      <xdr:nvGraphicFramePr>
        <xdr:cNvPr id="62875" name="Chart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8</xdr:col>
      <xdr:colOff>0</xdr:colOff>
      <xdr:row>62</xdr:row>
      <xdr:rowOff>0</xdr:rowOff>
    </xdr:from>
    <xdr:to>
      <xdr:col>15</xdr:col>
      <xdr:colOff>200025</xdr:colOff>
      <xdr:row>79</xdr:row>
      <xdr:rowOff>123825</xdr:rowOff>
    </xdr:to>
    <xdr:graphicFrame macro="">
      <xdr:nvGraphicFramePr>
        <xdr:cNvPr id="62876" name="Chart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8</xdr:col>
      <xdr:colOff>0</xdr:colOff>
      <xdr:row>82</xdr:row>
      <xdr:rowOff>0</xdr:rowOff>
    </xdr:from>
    <xdr:to>
      <xdr:col>15</xdr:col>
      <xdr:colOff>209550</xdr:colOff>
      <xdr:row>99</xdr:row>
      <xdr:rowOff>133350</xdr:rowOff>
    </xdr:to>
    <xdr:graphicFrame macro="">
      <xdr:nvGraphicFramePr>
        <xdr:cNvPr id="62877" name="Chart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0</xdr:col>
      <xdr:colOff>523875</xdr:colOff>
      <xdr:row>0</xdr:row>
      <xdr:rowOff>104775</xdr:rowOff>
    </xdr:from>
    <xdr:to>
      <xdr:col>1</xdr:col>
      <xdr:colOff>485774</xdr:colOff>
      <xdr:row>0</xdr:row>
      <xdr:rowOff>561975</xdr:rowOff>
    </xdr:to>
    <xdr:sp macro="" textlink="">
      <xdr:nvSpPr>
        <xdr:cNvPr id="10" name="Left Arrow 9">
          <a:hlinkClick xmlns:r="http://schemas.openxmlformats.org/officeDocument/2006/relationships" r:id="rId9"/>
        </xdr:cNvPr>
        <xdr:cNvSpPr/>
      </xdr:nvSpPr>
      <xdr:spPr>
        <a:xfrm>
          <a:off x="523875" y="104775"/>
          <a:ext cx="695324" cy="45720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66675</xdr:colOff>
      <xdr:row>54</xdr:row>
      <xdr:rowOff>114300</xdr:rowOff>
    </xdr:from>
    <xdr:to>
      <xdr:col>17</xdr:col>
      <xdr:colOff>542925</xdr:colOff>
      <xdr:row>81</xdr:row>
      <xdr:rowOff>142875</xdr:rowOff>
    </xdr:to>
    <xdr:graphicFrame macro="">
      <xdr:nvGraphicFramePr>
        <xdr:cNvPr id="71770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16</xdr:col>
      <xdr:colOff>428625</xdr:colOff>
      <xdr:row>0</xdr:row>
      <xdr:rowOff>276225</xdr:rowOff>
    </xdr:from>
    <xdr:to>
      <xdr:col>17</xdr:col>
      <xdr:colOff>438149</xdr:colOff>
      <xdr:row>1</xdr:row>
      <xdr:rowOff>371475</xdr:rowOff>
    </xdr:to>
    <xdr:sp macro="" textlink="">
      <xdr:nvSpPr>
        <xdr:cNvPr id="5" name="Left Arrow 4">
          <a:hlinkClick xmlns:r="http://schemas.openxmlformats.org/officeDocument/2006/relationships" r:id="rId2"/>
        </xdr:cNvPr>
        <xdr:cNvSpPr/>
      </xdr:nvSpPr>
      <xdr:spPr>
        <a:xfrm>
          <a:off x="7620000" y="276225"/>
          <a:ext cx="695324" cy="45720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0</xdr:col>
      <xdr:colOff>123825</xdr:colOff>
      <xdr:row>82</xdr:row>
      <xdr:rowOff>95250</xdr:rowOff>
    </xdr:from>
    <xdr:to>
      <xdr:col>17</xdr:col>
      <xdr:colOff>600075</xdr:colOff>
      <xdr:row>109</xdr:row>
      <xdr:rowOff>104775</xdr:rowOff>
    </xdr:to>
    <xdr:graphicFrame macro="">
      <xdr:nvGraphicFramePr>
        <xdr:cNvPr id="71772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15</xdr:col>
      <xdr:colOff>304800</xdr:colOff>
      <xdr:row>25</xdr:row>
      <xdr:rowOff>142874</xdr:rowOff>
    </xdr:from>
    <xdr:to>
      <xdr:col>23</xdr:col>
      <xdr:colOff>647699</xdr:colOff>
      <xdr:row>50</xdr:row>
      <xdr:rowOff>133350</xdr:rowOff>
    </xdr:to>
    <xdr:graphicFrame macro="">
      <xdr:nvGraphicFramePr>
        <xdr:cNvPr id="6" name="Chart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85725</xdr:colOff>
      <xdr:row>54</xdr:row>
      <xdr:rowOff>142875</xdr:rowOff>
    </xdr:from>
    <xdr:to>
      <xdr:col>17</xdr:col>
      <xdr:colOff>657225</xdr:colOff>
      <xdr:row>80</xdr:row>
      <xdr:rowOff>104775</xdr:rowOff>
    </xdr:to>
    <xdr:graphicFrame macro="">
      <xdr:nvGraphicFramePr>
        <xdr:cNvPr id="73818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16</xdr:col>
      <xdr:colOff>295275</xdr:colOff>
      <xdr:row>0</xdr:row>
      <xdr:rowOff>200025</xdr:rowOff>
    </xdr:from>
    <xdr:to>
      <xdr:col>17</xdr:col>
      <xdr:colOff>304799</xdr:colOff>
      <xdr:row>1</xdr:row>
      <xdr:rowOff>295275</xdr:rowOff>
    </xdr:to>
    <xdr:sp macro="" textlink="">
      <xdr:nvSpPr>
        <xdr:cNvPr id="3" name="Left Arrow 2">
          <a:hlinkClick xmlns:r="http://schemas.openxmlformats.org/officeDocument/2006/relationships" r:id="rId2"/>
        </xdr:cNvPr>
        <xdr:cNvSpPr/>
      </xdr:nvSpPr>
      <xdr:spPr>
        <a:xfrm>
          <a:off x="7486650" y="200025"/>
          <a:ext cx="695324" cy="45720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0</xdr:col>
      <xdr:colOff>85725</xdr:colOff>
      <xdr:row>81</xdr:row>
      <xdr:rowOff>47625</xdr:rowOff>
    </xdr:from>
    <xdr:to>
      <xdr:col>17</xdr:col>
      <xdr:colOff>657225</xdr:colOff>
      <xdr:row>107</xdr:row>
      <xdr:rowOff>9525</xdr:rowOff>
    </xdr:to>
    <xdr:graphicFrame macro="">
      <xdr:nvGraphicFramePr>
        <xdr:cNvPr id="73820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15</xdr:col>
      <xdr:colOff>114300</xdr:colOff>
      <xdr:row>25</xdr:row>
      <xdr:rowOff>66675</xdr:rowOff>
    </xdr:from>
    <xdr:to>
      <xdr:col>23</xdr:col>
      <xdr:colOff>495300</xdr:colOff>
      <xdr:row>47</xdr:row>
      <xdr:rowOff>38100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54</xdr:row>
      <xdr:rowOff>123825</xdr:rowOff>
    </xdr:from>
    <xdr:to>
      <xdr:col>17</xdr:col>
      <xdr:colOff>609600</xdr:colOff>
      <xdr:row>80</xdr:row>
      <xdr:rowOff>85725</xdr:rowOff>
    </xdr:to>
    <xdr:graphicFrame macro="">
      <xdr:nvGraphicFramePr>
        <xdr:cNvPr id="75866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16</xdr:col>
      <xdr:colOff>314325</xdr:colOff>
      <xdr:row>0</xdr:row>
      <xdr:rowOff>180975</xdr:rowOff>
    </xdr:from>
    <xdr:to>
      <xdr:col>17</xdr:col>
      <xdr:colOff>323849</xdr:colOff>
      <xdr:row>1</xdr:row>
      <xdr:rowOff>276225</xdr:rowOff>
    </xdr:to>
    <xdr:sp macro="" textlink="">
      <xdr:nvSpPr>
        <xdr:cNvPr id="3" name="Left Arrow 2">
          <a:hlinkClick xmlns:r="http://schemas.openxmlformats.org/officeDocument/2006/relationships" r:id="rId2"/>
        </xdr:cNvPr>
        <xdr:cNvSpPr/>
      </xdr:nvSpPr>
      <xdr:spPr>
        <a:xfrm>
          <a:off x="7505700" y="180975"/>
          <a:ext cx="695324" cy="45720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0</xdr:col>
      <xdr:colOff>66675</xdr:colOff>
      <xdr:row>81</xdr:row>
      <xdr:rowOff>9525</xdr:rowOff>
    </xdr:from>
    <xdr:to>
      <xdr:col>17</xdr:col>
      <xdr:colOff>638175</xdr:colOff>
      <xdr:row>106</xdr:row>
      <xdr:rowOff>133350</xdr:rowOff>
    </xdr:to>
    <xdr:graphicFrame macro="">
      <xdr:nvGraphicFramePr>
        <xdr:cNvPr id="75868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15</xdr:col>
      <xdr:colOff>209550</xdr:colOff>
      <xdr:row>25</xdr:row>
      <xdr:rowOff>66676</xdr:rowOff>
    </xdr:from>
    <xdr:to>
      <xdr:col>24</xdr:col>
      <xdr:colOff>361950</xdr:colOff>
      <xdr:row>49</xdr:row>
      <xdr:rowOff>38100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66675</xdr:colOff>
      <xdr:row>54</xdr:row>
      <xdr:rowOff>104775</xdr:rowOff>
    </xdr:from>
    <xdr:to>
      <xdr:col>17</xdr:col>
      <xdr:colOff>657225</xdr:colOff>
      <xdr:row>80</xdr:row>
      <xdr:rowOff>66675</xdr:rowOff>
    </xdr:to>
    <xdr:graphicFrame macro="">
      <xdr:nvGraphicFramePr>
        <xdr:cNvPr id="77914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16</xdr:col>
      <xdr:colOff>409575</xdr:colOff>
      <xdr:row>0</xdr:row>
      <xdr:rowOff>219075</xdr:rowOff>
    </xdr:from>
    <xdr:to>
      <xdr:col>17</xdr:col>
      <xdr:colOff>419099</xdr:colOff>
      <xdr:row>1</xdr:row>
      <xdr:rowOff>314325</xdr:rowOff>
    </xdr:to>
    <xdr:sp macro="" textlink="">
      <xdr:nvSpPr>
        <xdr:cNvPr id="3" name="Left Arrow 2">
          <a:hlinkClick xmlns:r="http://schemas.openxmlformats.org/officeDocument/2006/relationships" r:id="rId2"/>
        </xdr:cNvPr>
        <xdr:cNvSpPr/>
      </xdr:nvSpPr>
      <xdr:spPr>
        <a:xfrm>
          <a:off x="8001000" y="219075"/>
          <a:ext cx="695324" cy="45720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0</xdr:col>
      <xdr:colOff>76200</xdr:colOff>
      <xdr:row>81</xdr:row>
      <xdr:rowOff>28575</xdr:rowOff>
    </xdr:from>
    <xdr:to>
      <xdr:col>17</xdr:col>
      <xdr:colOff>666750</xdr:colOff>
      <xdr:row>106</xdr:row>
      <xdr:rowOff>152400</xdr:rowOff>
    </xdr:to>
    <xdr:graphicFrame macro="">
      <xdr:nvGraphicFramePr>
        <xdr:cNvPr id="77916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15</xdr:col>
      <xdr:colOff>57148</xdr:colOff>
      <xdr:row>25</xdr:row>
      <xdr:rowOff>133349</xdr:rowOff>
    </xdr:from>
    <xdr:to>
      <xdr:col>24</xdr:col>
      <xdr:colOff>161924</xdr:colOff>
      <xdr:row>50</xdr:row>
      <xdr:rowOff>38099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54</xdr:row>
      <xdr:rowOff>114300</xdr:rowOff>
    </xdr:from>
    <xdr:to>
      <xdr:col>18</xdr:col>
      <xdr:colOff>9525</xdr:colOff>
      <xdr:row>80</xdr:row>
      <xdr:rowOff>76200</xdr:rowOff>
    </xdr:to>
    <xdr:graphicFrame macro="">
      <xdr:nvGraphicFramePr>
        <xdr:cNvPr id="7996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16</xdr:col>
      <xdr:colOff>352425</xdr:colOff>
      <xdr:row>0</xdr:row>
      <xdr:rowOff>180975</xdr:rowOff>
    </xdr:from>
    <xdr:to>
      <xdr:col>17</xdr:col>
      <xdr:colOff>361949</xdr:colOff>
      <xdr:row>1</xdr:row>
      <xdr:rowOff>276225</xdr:rowOff>
    </xdr:to>
    <xdr:sp macro="" textlink="">
      <xdr:nvSpPr>
        <xdr:cNvPr id="3" name="Left Arrow 2">
          <a:hlinkClick xmlns:r="http://schemas.openxmlformats.org/officeDocument/2006/relationships" r:id="rId2"/>
        </xdr:cNvPr>
        <xdr:cNvSpPr/>
      </xdr:nvSpPr>
      <xdr:spPr>
        <a:xfrm>
          <a:off x="7943850" y="180975"/>
          <a:ext cx="695324" cy="45720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0</xdr:col>
      <xdr:colOff>28575</xdr:colOff>
      <xdr:row>81</xdr:row>
      <xdr:rowOff>47625</xdr:rowOff>
    </xdr:from>
    <xdr:to>
      <xdr:col>18</xdr:col>
      <xdr:colOff>9525</xdr:colOff>
      <xdr:row>107</xdr:row>
      <xdr:rowOff>9525</xdr:rowOff>
    </xdr:to>
    <xdr:graphicFrame macro="">
      <xdr:nvGraphicFramePr>
        <xdr:cNvPr id="79964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15</xdr:col>
      <xdr:colOff>104775</xdr:colOff>
      <xdr:row>25</xdr:row>
      <xdr:rowOff>85724</xdr:rowOff>
    </xdr:from>
    <xdr:to>
      <xdr:col>23</xdr:col>
      <xdr:colOff>333375</xdr:colOff>
      <xdr:row>49</xdr:row>
      <xdr:rowOff>66675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19050</xdr:colOff>
      <xdr:row>0</xdr:row>
      <xdr:rowOff>180975</xdr:rowOff>
    </xdr:from>
    <xdr:to>
      <xdr:col>10</xdr:col>
      <xdr:colOff>28574</xdr:colOff>
      <xdr:row>1</xdr:row>
      <xdr:rowOff>228600</xdr:rowOff>
    </xdr:to>
    <xdr:sp macro="" textlink="">
      <xdr:nvSpPr>
        <xdr:cNvPr id="4" name="Left Arrow 3">
          <a:hlinkClick xmlns:r="http://schemas.openxmlformats.org/officeDocument/2006/relationships" r:id="rId1"/>
        </xdr:cNvPr>
        <xdr:cNvSpPr/>
      </xdr:nvSpPr>
      <xdr:spPr>
        <a:xfrm>
          <a:off x="8067675" y="180975"/>
          <a:ext cx="695324" cy="561975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0</xdr:col>
      <xdr:colOff>47625</xdr:colOff>
      <xdr:row>52</xdr:row>
      <xdr:rowOff>9525</xdr:rowOff>
    </xdr:from>
    <xdr:to>
      <xdr:col>8</xdr:col>
      <xdr:colOff>571500</xdr:colOff>
      <xdr:row>81</xdr:row>
      <xdr:rowOff>85725</xdr:rowOff>
    </xdr:to>
    <xdr:graphicFrame macro="">
      <xdr:nvGraphicFramePr>
        <xdr:cNvPr id="82004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8</xdr:col>
      <xdr:colOff>666750</xdr:colOff>
      <xdr:row>22</xdr:row>
      <xdr:rowOff>104774</xdr:rowOff>
    </xdr:from>
    <xdr:to>
      <xdr:col>20</xdr:col>
      <xdr:colOff>47625</xdr:colOff>
      <xdr:row>55</xdr:row>
      <xdr:rowOff>0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76200</xdr:colOff>
      <xdr:row>104</xdr:row>
      <xdr:rowOff>152400</xdr:rowOff>
    </xdr:from>
    <xdr:to>
      <xdr:col>6</xdr:col>
      <xdr:colOff>1171575</xdr:colOff>
      <xdr:row>129</xdr:row>
      <xdr:rowOff>95250</xdr:rowOff>
    </xdr:to>
    <xdr:graphicFrame macro="">
      <xdr:nvGraphicFramePr>
        <xdr:cNvPr id="84051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561974</xdr:colOff>
      <xdr:row>0</xdr:row>
      <xdr:rowOff>57150</xdr:rowOff>
    </xdr:from>
    <xdr:to>
      <xdr:col>6</xdr:col>
      <xdr:colOff>1190623</xdr:colOff>
      <xdr:row>0</xdr:row>
      <xdr:rowOff>438150</xdr:rowOff>
    </xdr:to>
    <xdr:sp macro="" textlink="">
      <xdr:nvSpPr>
        <xdr:cNvPr id="5" name="Left Arrow 4">
          <a:hlinkClick xmlns:r="http://schemas.openxmlformats.org/officeDocument/2006/relationships" r:id="rId2"/>
        </xdr:cNvPr>
        <xdr:cNvSpPr/>
      </xdr:nvSpPr>
      <xdr:spPr>
        <a:xfrm>
          <a:off x="7134224" y="57150"/>
          <a:ext cx="628649" cy="38100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7</xdr:col>
      <xdr:colOff>95250</xdr:colOff>
      <xdr:row>0</xdr:row>
      <xdr:rowOff>200025</xdr:rowOff>
    </xdr:from>
    <xdr:to>
      <xdr:col>20</xdr:col>
      <xdr:colOff>0</xdr:colOff>
      <xdr:row>107</xdr:row>
      <xdr:rowOff>38100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6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7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8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9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.xml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6"/>
  <sheetViews>
    <sheetView tabSelected="1" zoomScale="110" zoomScaleNormal="110" workbookViewId="0">
      <selection sqref="A1:A26"/>
    </sheetView>
  </sheetViews>
  <sheetFormatPr defaultRowHeight="12.75"/>
  <cols>
    <col min="2" max="2" width="76.375" customWidth="1"/>
    <col min="3" max="3" width="5.25" customWidth="1"/>
  </cols>
  <sheetData>
    <row r="1" spans="1:10" ht="15.75" customHeight="1">
      <c r="A1" s="200"/>
      <c r="B1" s="176" t="s">
        <v>189</v>
      </c>
      <c r="C1" s="203"/>
      <c r="D1" s="177"/>
      <c r="E1" s="177"/>
      <c r="F1" s="177"/>
      <c r="G1" s="177"/>
      <c r="H1" s="177"/>
      <c r="I1" s="177"/>
      <c r="J1" s="178"/>
    </row>
    <row r="2" spans="1:10" ht="15.75" customHeight="1">
      <c r="A2" s="201"/>
      <c r="B2" s="127"/>
      <c r="C2" s="204"/>
      <c r="D2" s="179"/>
      <c r="E2" s="179"/>
      <c r="F2" s="179"/>
      <c r="G2" s="179"/>
      <c r="H2" s="179"/>
      <c r="I2" s="179"/>
      <c r="J2" s="180"/>
    </row>
    <row r="3" spans="1:10" ht="15.75" customHeight="1">
      <c r="A3" s="201"/>
      <c r="B3" s="128" t="s">
        <v>190</v>
      </c>
      <c r="C3" s="204"/>
      <c r="D3" s="179"/>
      <c r="E3" s="179"/>
      <c r="F3" s="179"/>
      <c r="G3" s="179"/>
      <c r="H3" s="179"/>
      <c r="I3" s="179"/>
      <c r="J3" s="180"/>
    </row>
    <row r="4" spans="1:10" ht="15.75" customHeight="1">
      <c r="A4" s="201"/>
      <c r="B4" s="127"/>
      <c r="C4" s="204"/>
      <c r="D4" s="179"/>
      <c r="E4" s="179"/>
      <c r="F4" s="179"/>
      <c r="G4" s="179"/>
      <c r="H4" s="179"/>
      <c r="I4" s="179"/>
      <c r="J4" s="180"/>
    </row>
    <row r="5" spans="1:10" ht="15.75" customHeight="1">
      <c r="A5" s="201"/>
      <c r="B5" s="128" t="s">
        <v>20</v>
      </c>
      <c r="C5" s="204"/>
      <c r="D5" s="179"/>
      <c r="E5" s="179"/>
      <c r="F5" s="179"/>
      <c r="G5" s="179"/>
      <c r="H5" s="179"/>
      <c r="I5" s="179"/>
      <c r="J5" s="180"/>
    </row>
    <row r="6" spans="1:10" ht="15.75" customHeight="1">
      <c r="A6" s="201"/>
      <c r="B6" s="127"/>
      <c r="C6" s="204"/>
      <c r="D6" s="179"/>
      <c r="E6" s="179"/>
      <c r="F6" s="179"/>
      <c r="G6" s="179"/>
      <c r="H6" s="179"/>
      <c r="I6" s="179"/>
      <c r="J6" s="180"/>
    </row>
    <row r="7" spans="1:10" ht="15.75" customHeight="1">
      <c r="A7" s="201"/>
      <c r="B7" s="128" t="s">
        <v>186</v>
      </c>
      <c r="C7" s="204"/>
      <c r="D7" s="179"/>
      <c r="E7" s="179"/>
      <c r="F7" s="179"/>
      <c r="G7" s="179"/>
      <c r="H7" s="179"/>
      <c r="I7" s="179"/>
      <c r="J7" s="180"/>
    </row>
    <row r="8" spans="1:10" ht="15.75" customHeight="1">
      <c r="A8" s="201"/>
      <c r="B8" s="127"/>
      <c r="C8" s="204"/>
      <c r="D8" s="179"/>
      <c r="E8" s="179"/>
      <c r="F8" s="179"/>
      <c r="G8" s="179"/>
      <c r="H8" s="179"/>
      <c r="I8" s="179"/>
      <c r="J8" s="180"/>
    </row>
    <row r="9" spans="1:10" ht="15.75" customHeight="1">
      <c r="A9" s="201"/>
      <c r="B9" s="128" t="s">
        <v>94</v>
      </c>
      <c r="C9" s="204"/>
      <c r="D9" s="179"/>
      <c r="E9" s="179"/>
      <c r="F9" s="179"/>
      <c r="G9" s="179"/>
      <c r="H9" s="179"/>
      <c r="I9" s="179"/>
      <c r="J9" s="180"/>
    </row>
    <row r="10" spans="1:10" ht="15.75" customHeight="1">
      <c r="A10" s="201"/>
      <c r="B10" s="127"/>
      <c r="C10" s="204"/>
      <c r="D10" s="179"/>
      <c r="E10" s="179"/>
      <c r="F10" s="179"/>
      <c r="G10" s="179"/>
      <c r="H10" s="179"/>
      <c r="I10" s="179"/>
      <c r="J10" s="180"/>
    </row>
    <row r="11" spans="1:10" ht="15.75" customHeight="1">
      <c r="A11" s="201"/>
      <c r="B11" s="128" t="s">
        <v>191</v>
      </c>
      <c r="C11" s="204"/>
      <c r="D11" s="179"/>
      <c r="E11" s="179"/>
      <c r="F11" s="179"/>
      <c r="G11" s="179"/>
      <c r="H11" s="179"/>
      <c r="I11" s="179"/>
      <c r="J11" s="180"/>
    </row>
    <row r="12" spans="1:10" ht="15.75" customHeight="1">
      <c r="A12" s="201"/>
      <c r="B12" s="127"/>
      <c r="C12" s="204"/>
      <c r="D12" s="179"/>
      <c r="E12" s="179"/>
      <c r="F12" s="179"/>
      <c r="G12" s="179"/>
      <c r="H12" s="179"/>
      <c r="I12" s="179"/>
      <c r="J12" s="180"/>
    </row>
    <row r="13" spans="1:10" ht="15.75" customHeight="1">
      <c r="A13" s="201"/>
      <c r="B13" s="128" t="s">
        <v>192</v>
      </c>
      <c r="C13" s="204"/>
      <c r="D13" s="179"/>
      <c r="E13" s="179"/>
      <c r="F13" s="179"/>
      <c r="G13" s="179"/>
      <c r="H13" s="179"/>
      <c r="I13" s="179"/>
      <c r="J13" s="180"/>
    </row>
    <row r="14" spans="1:10" ht="15.75" customHeight="1">
      <c r="A14" s="201"/>
      <c r="B14" s="127"/>
      <c r="C14" s="204"/>
      <c r="D14" s="179"/>
      <c r="E14" s="179"/>
      <c r="F14" s="179"/>
      <c r="G14" s="179"/>
      <c r="H14" s="179"/>
      <c r="I14" s="179"/>
      <c r="J14" s="180"/>
    </row>
    <row r="15" spans="1:10" ht="15.75" customHeight="1">
      <c r="A15" s="201"/>
      <c r="B15" s="128" t="s">
        <v>193</v>
      </c>
      <c r="C15" s="204"/>
      <c r="D15" s="179"/>
      <c r="E15" s="179"/>
      <c r="F15" s="179"/>
      <c r="G15" s="179"/>
      <c r="H15" s="179"/>
      <c r="I15" s="179"/>
      <c r="J15" s="180"/>
    </row>
    <row r="16" spans="1:10" ht="15.75" customHeight="1">
      <c r="A16" s="201"/>
      <c r="B16" s="127"/>
      <c r="C16" s="204"/>
      <c r="D16" s="179"/>
      <c r="E16" s="179"/>
      <c r="F16" s="179"/>
      <c r="G16" s="179"/>
      <c r="H16" s="179"/>
      <c r="I16" s="179"/>
      <c r="J16" s="180"/>
    </row>
    <row r="17" spans="1:10" ht="15.75" customHeight="1">
      <c r="A17" s="201"/>
      <c r="B17" s="128" t="s">
        <v>194</v>
      </c>
      <c r="C17" s="204"/>
      <c r="D17" s="179"/>
      <c r="E17" s="179"/>
      <c r="F17" s="179"/>
      <c r="G17" s="179"/>
      <c r="H17" s="179"/>
      <c r="I17" s="179"/>
      <c r="J17" s="180"/>
    </row>
    <row r="18" spans="1:10" ht="15.75" customHeight="1">
      <c r="A18" s="201"/>
      <c r="B18" s="127"/>
      <c r="C18" s="204"/>
      <c r="D18" s="189" t="s">
        <v>95</v>
      </c>
      <c r="E18" s="190"/>
      <c r="F18" s="179"/>
      <c r="G18" s="179"/>
      <c r="H18" s="179"/>
      <c r="I18" s="179"/>
      <c r="J18" s="180"/>
    </row>
    <row r="19" spans="1:10" ht="15.75" customHeight="1">
      <c r="A19" s="201"/>
      <c r="B19" s="128" t="s">
        <v>195</v>
      </c>
      <c r="C19" s="204"/>
      <c r="D19" s="179"/>
      <c r="E19" s="179"/>
      <c r="F19" s="179"/>
      <c r="G19" s="179"/>
      <c r="H19" s="179"/>
      <c r="I19" s="179"/>
      <c r="J19" s="180"/>
    </row>
    <row r="20" spans="1:10" ht="15.75" customHeight="1">
      <c r="A20" s="201"/>
      <c r="B20" s="127"/>
      <c r="C20" s="204"/>
      <c r="D20" s="179" t="s">
        <v>97</v>
      </c>
      <c r="E20" s="179"/>
      <c r="F20" s="179"/>
      <c r="G20" s="179"/>
      <c r="H20" s="179"/>
      <c r="I20" s="179"/>
      <c r="J20" s="180"/>
    </row>
    <row r="21" spans="1:10" ht="15.75" customHeight="1">
      <c r="A21" s="201"/>
      <c r="B21" s="128" t="s">
        <v>196</v>
      </c>
      <c r="C21" s="204"/>
      <c r="D21" s="179"/>
      <c r="E21" s="179"/>
      <c r="F21" s="179"/>
      <c r="G21" s="179"/>
      <c r="H21" s="179"/>
      <c r="I21" s="179"/>
      <c r="J21" s="180"/>
    </row>
    <row r="22" spans="1:10" ht="15.75" customHeight="1">
      <c r="A22" s="201"/>
      <c r="B22" s="127"/>
      <c r="C22" s="204"/>
      <c r="D22" s="179" t="s">
        <v>96</v>
      </c>
      <c r="E22" s="179"/>
      <c r="F22" s="179"/>
      <c r="G22" s="179"/>
      <c r="H22" s="179"/>
      <c r="I22" s="179"/>
      <c r="J22" s="180"/>
    </row>
    <row r="23" spans="1:10" ht="15.75" customHeight="1">
      <c r="A23" s="201"/>
      <c r="B23" s="128" t="s">
        <v>93</v>
      </c>
      <c r="C23" s="204"/>
      <c r="D23" s="179"/>
      <c r="E23" s="179"/>
      <c r="F23" s="179"/>
      <c r="G23" s="179"/>
      <c r="H23" s="179"/>
      <c r="I23" s="179"/>
      <c r="J23" s="180"/>
    </row>
    <row r="24" spans="1:10" ht="15.75" customHeight="1">
      <c r="A24" s="201"/>
      <c r="B24" s="128"/>
      <c r="C24" s="204"/>
      <c r="D24" s="179" t="s">
        <v>98</v>
      </c>
      <c r="E24" s="179"/>
      <c r="F24" s="179"/>
      <c r="G24" s="179"/>
      <c r="H24" s="179"/>
      <c r="I24" s="179"/>
      <c r="J24" s="180"/>
    </row>
    <row r="25" spans="1:10" ht="15.75" customHeight="1">
      <c r="A25" s="201"/>
      <c r="B25" s="128" t="s">
        <v>101</v>
      </c>
      <c r="C25" s="204"/>
      <c r="D25" s="179"/>
      <c r="E25" s="179"/>
      <c r="F25" s="179"/>
      <c r="G25" s="179"/>
      <c r="H25" s="179"/>
      <c r="I25" s="179"/>
      <c r="J25" s="180"/>
    </row>
    <row r="26" spans="1:10" ht="15.75" customHeight="1" thickBot="1">
      <c r="A26" s="202"/>
      <c r="B26" s="191"/>
      <c r="C26" s="205"/>
      <c r="D26" s="181"/>
      <c r="E26" s="181"/>
      <c r="F26" s="181"/>
      <c r="G26" s="181"/>
      <c r="H26" s="181"/>
      <c r="I26" s="181"/>
      <c r="J26" s="182"/>
    </row>
  </sheetData>
  <mergeCells count="2">
    <mergeCell ref="A1:A26"/>
    <mergeCell ref="C1:C26"/>
  </mergeCells>
  <hyperlinks>
    <hyperlink ref="B1" location="Annual!A1" display="Annual GDP and GDPR"/>
    <hyperlink ref="B3" location="Quarterly!A1" display="Quarterly GDP and GDPR"/>
    <hyperlink ref="B9" location="'Prov Contributions'!A1" display="Yearly Provincial Contribution Rates per Sector"/>
    <hyperlink ref="B11" location="'National Contributions'!A1" display="Yearly Provincial Sector as a % of National Sector GDP "/>
    <hyperlink ref="B13" location="'GDP Durban'!A1" display="Ethekwini Municipal Area GDP"/>
    <hyperlink ref="B15" location="'GDP PMB'!A1" display="Msunduzi Municipal Area GDP"/>
    <hyperlink ref="B17" location="'GDP RBay'!A1" display="Mthlatuze Municipal Area GDP"/>
    <hyperlink ref="B19" location="'GDP Port Shepstone'!A1" display="Hibiscus Coast Municipal GDP"/>
    <hyperlink ref="B21" location="'GDP Newcastle'!A1" display="Newcastle Municipal GDP"/>
    <hyperlink ref="B23" location="'Growth Rates'!A1" display="Comparitive Growth Rates"/>
    <hyperlink ref="B25" location="'Contr Rates'!A1" display="Comparitive Contribution Rates"/>
    <hyperlink ref="B5" location="'Growth Rates Annual'!A1" display="Year-on-Year Growth Rates per Sector"/>
    <hyperlink ref="B7" location="'Growth Rates Annualised'!A1" display="Annualised Quarterly Rates per Sector"/>
  </hyperlink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R181"/>
  <sheetViews>
    <sheetView zoomScale="80" zoomScaleNormal="80" workbookViewId="0"/>
  </sheetViews>
  <sheetFormatPr defaultRowHeight="12.75"/>
  <cols>
    <col min="1" max="1" width="35" customWidth="1"/>
    <col min="2" max="2" width="10.75" bestFit="1" customWidth="1"/>
    <col min="3" max="3" width="11.5" customWidth="1"/>
    <col min="4" max="14" width="10.75" bestFit="1" customWidth="1"/>
    <col min="15" max="15" width="11.25" customWidth="1"/>
    <col min="16" max="16" width="10.75" bestFit="1" customWidth="1"/>
    <col min="17" max="20" width="11" customWidth="1"/>
    <col min="21" max="26" width="9" style="147"/>
  </cols>
  <sheetData>
    <row r="1" spans="1:44" s="165" customFormat="1" ht="45" customHeight="1" thickBot="1">
      <c r="A1" s="197" t="s">
        <v>197</v>
      </c>
      <c r="B1" s="198"/>
      <c r="C1" s="198"/>
      <c r="D1" s="198"/>
      <c r="E1" s="198"/>
      <c r="F1" s="198"/>
      <c r="G1" s="198"/>
      <c r="H1" s="198"/>
      <c r="I1" s="198"/>
      <c r="J1" s="198"/>
      <c r="K1" s="198"/>
      <c r="L1" s="198"/>
      <c r="M1" s="198"/>
      <c r="N1" s="198"/>
      <c r="O1" s="198"/>
      <c r="P1" s="198"/>
      <c r="Q1" s="198"/>
      <c r="R1" s="198"/>
      <c r="S1" s="198"/>
      <c r="T1" s="199"/>
      <c r="U1" s="164"/>
      <c r="V1" s="164"/>
      <c r="W1" s="164"/>
      <c r="X1" s="164"/>
      <c r="Y1" s="164"/>
      <c r="Z1" s="164"/>
      <c r="AA1" s="164"/>
      <c r="AB1" s="164"/>
      <c r="AC1" s="164"/>
      <c r="AD1" s="164"/>
      <c r="AE1" s="164"/>
      <c r="AF1" s="164"/>
      <c r="AG1" s="164"/>
      <c r="AH1" s="164"/>
      <c r="AI1" s="164"/>
      <c r="AJ1" s="164"/>
      <c r="AK1" s="164"/>
      <c r="AL1" s="164"/>
      <c r="AM1" s="164"/>
      <c r="AN1" s="164"/>
      <c r="AO1" s="164"/>
      <c r="AP1" s="164"/>
      <c r="AQ1" s="164"/>
      <c r="AR1" s="164"/>
    </row>
    <row r="3" spans="1:44" ht="18">
      <c r="A3" s="206" t="s">
        <v>198</v>
      </c>
      <c r="B3" s="206"/>
      <c r="C3" s="206"/>
      <c r="D3" s="206"/>
      <c r="E3" s="206"/>
      <c r="F3" s="206"/>
      <c r="G3" s="207"/>
      <c r="H3" s="207"/>
      <c r="I3" s="207"/>
      <c r="J3" s="207"/>
      <c r="K3" s="207"/>
      <c r="L3" s="207"/>
      <c r="M3" s="207"/>
      <c r="N3" s="207"/>
      <c r="O3" s="208"/>
      <c r="P3" s="208"/>
    </row>
    <row r="4" spans="1:44">
      <c r="A4" s="1" t="s">
        <v>178</v>
      </c>
      <c r="B4" s="1"/>
      <c r="C4" s="1"/>
      <c r="D4" s="1"/>
      <c r="E4" s="1"/>
      <c r="F4" s="1"/>
      <c r="O4" s="7"/>
    </row>
    <row r="5" spans="1:44" ht="13.5" thickBot="1">
      <c r="A5" s="25" t="s">
        <v>23</v>
      </c>
      <c r="B5" s="18" t="s">
        <v>103</v>
      </c>
      <c r="C5" s="19" t="s">
        <v>104</v>
      </c>
      <c r="D5" s="19" t="s">
        <v>105</v>
      </c>
      <c r="E5" s="19" t="s">
        <v>106</v>
      </c>
      <c r="F5" s="19" t="s">
        <v>107</v>
      </c>
      <c r="G5" s="19" t="s">
        <v>15</v>
      </c>
      <c r="H5" s="19" t="s">
        <v>16</v>
      </c>
      <c r="I5" s="19" t="s">
        <v>17</v>
      </c>
      <c r="J5" s="20">
        <v>2003</v>
      </c>
      <c r="K5" s="20">
        <v>2004</v>
      </c>
      <c r="L5" s="20">
        <v>2005</v>
      </c>
      <c r="M5" s="20">
        <v>2006</v>
      </c>
      <c r="N5" s="20">
        <v>2007</v>
      </c>
      <c r="O5" s="20">
        <v>2008</v>
      </c>
      <c r="P5" s="20">
        <v>2009</v>
      </c>
      <c r="Q5" s="20">
        <v>2010</v>
      </c>
      <c r="R5" s="20">
        <v>2011</v>
      </c>
      <c r="S5" s="20">
        <v>2012</v>
      </c>
      <c r="T5" s="20">
        <v>2013</v>
      </c>
    </row>
    <row r="6" spans="1:44" ht="13.5" thickTop="1">
      <c r="A6" s="2" t="s">
        <v>0</v>
      </c>
      <c r="B6" s="21">
        <f t="shared" ref="B6:G6" si="0">SUM(B7:B8)</f>
        <v>24858.206155717333</v>
      </c>
      <c r="C6" s="15">
        <f t="shared" si="0"/>
        <v>26877.022033133766</v>
      </c>
      <c r="D6" s="15">
        <f t="shared" si="0"/>
        <v>29465.541140656525</v>
      </c>
      <c r="E6" s="15">
        <f t="shared" si="0"/>
        <v>31810</v>
      </c>
      <c r="F6" s="15">
        <f t="shared" si="0"/>
        <v>34832</v>
      </c>
      <c r="G6" s="15">
        <f t="shared" si="0"/>
        <v>37667</v>
      </c>
      <c r="H6" s="15">
        <f t="shared" ref="H6:O6" si="1">SUM(H7:H8)</f>
        <v>41260</v>
      </c>
      <c r="I6" s="15">
        <f t="shared" si="1"/>
        <v>49055.8</v>
      </c>
      <c r="J6" s="15">
        <f t="shared" si="1"/>
        <v>48648</v>
      </c>
      <c r="K6" s="15">
        <f t="shared" si="1"/>
        <v>50817</v>
      </c>
      <c r="L6" s="15">
        <f t="shared" si="1"/>
        <v>53020</v>
      </c>
      <c r="M6" s="15">
        <f t="shared" si="1"/>
        <v>61171</v>
      </c>
      <c r="N6" s="15">
        <f t="shared" si="1"/>
        <v>71666.622099999993</v>
      </c>
      <c r="O6" s="15">
        <f t="shared" si="1"/>
        <v>84978</v>
      </c>
      <c r="P6" s="15">
        <f>SUM(P7:P8)</f>
        <v>91498</v>
      </c>
      <c r="Q6" s="15">
        <f>SUM(Q7:Q8)</f>
        <v>101329.39199999999</v>
      </c>
      <c r="R6" s="15">
        <f>SUM(R7:R8)</f>
        <v>112881.041138</v>
      </c>
      <c r="S6" s="15">
        <f>SUM(S7:S8)</f>
        <v>124046.77790683598</v>
      </c>
      <c r="T6" s="15">
        <f>SUM(T7:T8)</f>
        <v>135146.48077713649</v>
      </c>
    </row>
    <row r="7" spans="1:44">
      <c r="A7" s="3" t="s">
        <v>1</v>
      </c>
      <c r="B7" s="11">
        <v>6406.339120692267</v>
      </c>
      <c r="C7" s="12">
        <v>6908.0220331337659</v>
      </c>
      <c r="D7" s="12">
        <v>7405.0411406565254</v>
      </c>
      <c r="E7" s="12">
        <v>8314</v>
      </c>
      <c r="F7" s="12">
        <v>8812</v>
      </c>
      <c r="G7" s="12">
        <v>9409</v>
      </c>
      <c r="H7" s="12">
        <v>9978</v>
      </c>
      <c r="I7" s="12">
        <v>14601.4</v>
      </c>
      <c r="J7" s="12">
        <v>13455</v>
      </c>
      <c r="K7" s="12">
        <v>12912</v>
      </c>
      <c r="L7" s="12">
        <v>12143</v>
      </c>
      <c r="M7" s="12">
        <v>12840</v>
      </c>
      <c r="N7" s="12">
        <v>14651.4</v>
      </c>
      <c r="O7" s="12">
        <v>16540</v>
      </c>
      <c r="P7" s="12">
        <v>17979</v>
      </c>
      <c r="Q7" s="12">
        <v>18719</v>
      </c>
      <c r="R7" s="12">
        <v>19967.18</v>
      </c>
      <c r="S7" s="12">
        <v>21492.18</v>
      </c>
      <c r="T7" s="12">
        <v>23321.109</v>
      </c>
    </row>
    <row r="8" spans="1:44">
      <c r="A8" s="4" t="s">
        <v>2</v>
      </c>
      <c r="B8" s="13">
        <v>18451.867035025065</v>
      </c>
      <c r="C8" s="14">
        <v>19969</v>
      </c>
      <c r="D8" s="14">
        <v>22060.5</v>
      </c>
      <c r="E8" s="14">
        <v>23496</v>
      </c>
      <c r="F8" s="14">
        <v>26020</v>
      </c>
      <c r="G8" s="14">
        <v>28258</v>
      </c>
      <c r="H8" s="14">
        <v>31282</v>
      </c>
      <c r="I8" s="14">
        <v>34454.400000000001</v>
      </c>
      <c r="J8" s="14">
        <v>35193</v>
      </c>
      <c r="K8" s="14">
        <v>37905</v>
      </c>
      <c r="L8" s="14">
        <v>40877</v>
      </c>
      <c r="M8" s="14">
        <v>48331</v>
      </c>
      <c r="N8" s="14">
        <v>57015.222099999999</v>
      </c>
      <c r="O8" s="14">
        <v>68438</v>
      </c>
      <c r="P8" s="162">
        <v>73519</v>
      </c>
      <c r="Q8" s="162">
        <v>82610.391999999993</v>
      </c>
      <c r="R8" s="12">
        <v>92913.861137999993</v>
      </c>
      <c r="S8" s="12">
        <v>102554.59790683599</v>
      </c>
      <c r="T8" s="12">
        <v>111825.37177713649</v>
      </c>
    </row>
    <row r="9" spans="1:44">
      <c r="A9" s="2" t="s">
        <v>3</v>
      </c>
      <c r="B9" s="16">
        <f t="shared" ref="B9:G9" si="2">SUM(B10:B12)</f>
        <v>72336.019848293552</v>
      </c>
      <c r="C9" s="17">
        <f t="shared" si="2"/>
        <v>77478.270836967116</v>
      </c>
      <c r="D9" s="17">
        <f t="shared" si="2"/>
        <v>82480.307592891142</v>
      </c>
      <c r="E9" s="17">
        <f t="shared" si="2"/>
        <v>91282</v>
      </c>
      <c r="F9" s="17">
        <f t="shared" si="2"/>
        <v>95955</v>
      </c>
      <c r="G9" s="17">
        <f t="shared" si="2"/>
        <v>103957</v>
      </c>
      <c r="H9" s="17">
        <f t="shared" ref="H9:O9" si="3">SUM(H10:H12)</f>
        <v>109992</v>
      </c>
      <c r="I9" s="17">
        <f t="shared" si="3"/>
        <v>123047</v>
      </c>
      <c r="J9" s="17">
        <f t="shared" si="3"/>
        <v>131319</v>
      </c>
      <c r="K9" s="17">
        <f t="shared" si="3"/>
        <v>140793</v>
      </c>
      <c r="L9" s="17">
        <f t="shared" si="3"/>
        <v>152489</v>
      </c>
      <c r="M9" s="17">
        <f t="shared" si="3"/>
        <v>169171</v>
      </c>
      <c r="N9" s="17">
        <f t="shared" si="3"/>
        <v>197624.86680499997</v>
      </c>
      <c r="O9" s="17">
        <f t="shared" si="3"/>
        <v>226413</v>
      </c>
      <c r="P9" s="17">
        <f>SUM(P10:P12)</f>
        <v>242593.12902305525</v>
      </c>
      <c r="Q9" s="17">
        <f>SUM(Q10:Q12)</f>
        <v>265466.67599999998</v>
      </c>
      <c r="R9" s="17">
        <f>SUM(R10:R12)</f>
        <v>286260.27544</v>
      </c>
      <c r="S9" s="17">
        <f>SUM(S10:S12)</f>
        <v>312204.15951185598</v>
      </c>
      <c r="T9" s="17">
        <f>SUM(T10:T12)</f>
        <v>338926.93099999998</v>
      </c>
    </row>
    <row r="10" spans="1:44">
      <c r="A10" s="3" t="s">
        <v>4</v>
      </c>
      <c r="B10" s="11">
        <v>56484.077894283299</v>
      </c>
      <c r="C10" s="12">
        <v>59965.499970793397</v>
      </c>
      <c r="D10" s="12">
        <v>63532.4054706237</v>
      </c>
      <c r="E10" s="12">
        <v>72150</v>
      </c>
      <c r="F10" s="12">
        <v>75682</v>
      </c>
      <c r="G10" s="12">
        <v>82994</v>
      </c>
      <c r="H10" s="12">
        <v>88728</v>
      </c>
      <c r="I10" s="12">
        <v>99442</v>
      </c>
      <c r="J10" s="12">
        <v>105207</v>
      </c>
      <c r="K10" s="12">
        <v>112552</v>
      </c>
      <c r="L10" s="12">
        <v>120743</v>
      </c>
      <c r="M10" s="12">
        <v>133628</v>
      </c>
      <c r="N10" s="12">
        <v>152608.33449999997</v>
      </c>
      <c r="O10" s="12">
        <v>173833</v>
      </c>
      <c r="P10" s="12">
        <v>183596.12902305525</v>
      </c>
      <c r="Q10" s="12">
        <v>202337</v>
      </c>
      <c r="R10" s="12">
        <v>217510</v>
      </c>
      <c r="S10" s="12">
        <v>236663</v>
      </c>
      <c r="T10" s="12">
        <v>257764.58900000001</v>
      </c>
    </row>
    <row r="11" spans="1:44">
      <c r="A11" s="3" t="s">
        <v>5</v>
      </c>
      <c r="B11" s="11">
        <v>4943.3999999999996</v>
      </c>
      <c r="C11" s="12">
        <v>6098.4722459472287</v>
      </c>
      <c r="D11" s="12">
        <v>6663</v>
      </c>
      <c r="E11" s="12">
        <v>6724</v>
      </c>
      <c r="F11" s="12">
        <v>7760</v>
      </c>
      <c r="G11" s="12">
        <v>8166</v>
      </c>
      <c r="H11" s="12">
        <v>8208</v>
      </c>
      <c r="I11" s="12">
        <v>9866</v>
      </c>
      <c r="J11" s="12">
        <v>10724</v>
      </c>
      <c r="K11" s="12">
        <v>11201</v>
      </c>
      <c r="L11" s="12">
        <v>12291</v>
      </c>
      <c r="M11" s="12">
        <v>13659</v>
      </c>
      <c r="N11" s="12">
        <v>15185.697404999999</v>
      </c>
      <c r="O11" s="12">
        <v>17740</v>
      </c>
      <c r="P11" s="12">
        <v>19718</v>
      </c>
      <c r="Q11" s="12">
        <v>21643.676000000003</v>
      </c>
      <c r="R11" s="12">
        <v>23857.275440000005</v>
      </c>
      <c r="S11" s="12">
        <v>26543.159511855996</v>
      </c>
      <c r="T11" s="12">
        <v>28971.342000000001</v>
      </c>
    </row>
    <row r="12" spans="1:44">
      <c r="A12" s="4" t="s">
        <v>6</v>
      </c>
      <c r="B12" s="13">
        <v>10908.541954010252</v>
      </c>
      <c r="C12" s="14">
        <v>11414.298620226486</v>
      </c>
      <c r="D12" s="14">
        <v>12284.902122267455</v>
      </c>
      <c r="E12" s="14">
        <v>12408</v>
      </c>
      <c r="F12" s="14">
        <v>12513</v>
      </c>
      <c r="G12" s="14">
        <v>12797</v>
      </c>
      <c r="H12" s="14">
        <v>13056</v>
      </c>
      <c r="I12" s="14">
        <v>13739</v>
      </c>
      <c r="J12" s="14">
        <v>15388</v>
      </c>
      <c r="K12" s="14">
        <v>17040</v>
      </c>
      <c r="L12" s="14">
        <v>19455</v>
      </c>
      <c r="M12" s="14">
        <v>21884</v>
      </c>
      <c r="N12" s="14">
        <v>29830.834899999998</v>
      </c>
      <c r="O12" s="12">
        <v>34840</v>
      </c>
      <c r="P12" s="12">
        <v>39279</v>
      </c>
      <c r="Q12" s="12">
        <v>41486</v>
      </c>
      <c r="R12" s="12">
        <v>44893</v>
      </c>
      <c r="S12" s="12">
        <v>48998</v>
      </c>
      <c r="T12" s="12">
        <v>52191</v>
      </c>
    </row>
    <row r="13" spans="1:44">
      <c r="A13" s="2" t="s">
        <v>7</v>
      </c>
      <c r="B13" s="16">
        <f t="shared" ref="B13:G13" si="4">SUM(B14:B18)</f>
        <v>177482.16845559969</v>
      </c>
      <c r="C13" s="17">
        <f t="shared" si="4"/>
        <v>203764.53099031423</v>
      </c>
      <c r="D13" s="17">
        <f t="shared" si="4"/>
        <v>228132.04138166577</v>
      </c>
      <c r="E13" s="17">
        <f t="shared" si="4"/>
        <v>249450</v>
      </c>
      <c r="F13" s="17">
        <f t="shared" si="4"/>
        <v>273630</v>
      </c>
      <c r="G13" s="17">
        <f t="shared" si="4"/>
        <v>300677.8</v>
      </c>
      <c r="H13" s="17">
        <f t="shared" ref="H13:O13" si="5">SUM(H14:H18)</f>
        <v>323744</v>
      </c>
      <c r="I13" s="17">
        <f t="shared" si="5"/>
        <v>356760</v>
      </c>
      <c r="J13" s="17">
        <f t="shared" si="5"/>
        <v>399021</v>
      </c>
      <c r="K13" s="17">
        <f t="shared" si="5"/>
        <v>445344</v>
      </c>
      <c r="L13" s="17">
        <f t="shared" si="5"/>
        <v>493509</v>
      </c>
      <c r="M13" s="17">
        <f t="shared" si="5"/>
        <v>547211</v>
      </c>
      <c r="N13" s="17">
        <f t="shared" si="5"/>
        <v>613087.70319999999</v>
      </c>
      <c r="O13" s="17">
        <f t="shared" si="5"/>
        <v>680481.36030000006</v>
      </c>
      <c r="P13" s="17">
        <f>SUM(P14:P18)</f>
        <v>749223.36030000006</v>
      </c>
      <c r="Q13" s="17">
        <f>SUM(Q14:Q18)</f>
        <v>846214.37930000003</v>
      </c>
      <c r="R13" s="17">
        <f>SUM(R14:R18)</f>
        <v>935453.99029999995</v>
      </c>
      <c r="S13" s="17">
        <f>SUM(S14:S18)</f>
        <v>1015351.07565</v>
      </c>
      <c r="T13" s="17">
        <f>SUM(T14:T18)</f>
        <v>1102709.0789999999</v>
      </c>
    </row>
    <row r="14" spans="1:44">
      <c r="A14" s="3" t="s">
        <v>8</v>
      </c>
      <c r="B14" s="11">
        <v>35342.546580595023</v>
      </c>
      <c r="C14" s="12">
        <v>38416.847196920025</v>
      </c>
      <c r="D14" s="12">
        <v>42131.899787490736</v>
      </c>
      <c r="E14" s="12">
        <v>46056</v>
      </c>
      <c r="F14" s="12">
        <v>54460</v>
      </c>
      <c r="G14" s="12">
        <v>61514.8</v>
      </c>
      <c r="H14" s="12">
        <v>62013</v>
      </c>
      <c r="I14" s="12">
        <v>66958</v>
      </c>
      <c r="J14" s="12">
        <v>74129</v>
      </c>
      <c r="K14" s="12">
        <v>82791</v>
      </c>
      <c r="L14" s="12">
        <v>90849</v>
      </c>
      <c r="M14" s="12">
        <v>100805</v>
      </c>
      <c r="N14" s="12">
        <v>108685.9</v>
      </c>
      <c r="O14" s="12">
        <v>120774</v>
      </c>
      <c r="P14" s="12">
        <v>128668</v>
      </c>
      <c r="Q14" s="12">
        <v>143468.29999999999</v>
      </c>
      <c r="R14" s="12">
        <v>161582.32999999999</v>
      </c>
      <c r="S14" s="12">
        <v>174733.71535000001</v>
      </c>
      <c r="T14" s="12">
        <v>186603.079</v>
      </c>
    </row>
    <row r="15" spans="1:44">
      <c r="A15" s="3" t="s">
        <v>9</v>
      </c>
      <c r="B15" s="11">
        <v>22275.209715232919</v>
      </c>
      <c r="C15" s="12">
        <v>25294.555859524022</v>
      </c>
      <c r="D15" s="12">
        <v>27535.765789160421</v>
      </c>
      <c r="E15" s="12">
        <v>29722</v>
      </c>
      <c r="F15" s="12">
        <v>31092</v>
      </c>
      <c r="G15" s="12">
        <v>33626</v>
      </c>
      <c r="H15" s="12">
        <v>36234</v>
      </c>
      <c r="I15" s="12">
        <v>37650</v>
      </c>
      <c r="J15" s="12">
        <v>41779</v>
      </c>
      <c r="K15" s="12">
        <v>46041</v>
      </c>
      <c r="L15" s="12">
        <v>50515</v>
      </c>
      <c r="M15" s="12">
        <v>54060</v>
      </c>
      <c r="N15" s="12">
        <v>57978.6</v>
      </c>
      <c r="O15" s="12">
        <v>61386</v>
      </c>
      <c r="P15" s="12">
        <v>64378</v>
      </c>
      <c r="Q15" s="12">
        <v>73045.39</v>
      </c>
      <c r="R15" s="12">
        <v>81240.3</v>
      </c>
      <c r="S15" s="12">
        <v>87534</v>
      </c>
      <c r="T15" s="12">
        <v>93721</v>
      </c>
    </row>
    <row r="16" spans="1:44">
      <c r="A16" s="3" t="s">
        <v>10</v>
      </c>
      <c r="B16" s="11">
        <v>28136.194776002001</v>
      </c>
      <c r="C16" s="12">
        <v>31675.422999183371</v>
      </c>
      <c r="D16" s="12">
        <v>36688.812310531881</v>
      </c>
      <c r="E16" s="12">
        <v>42385</v>
      </c>
      <c r="F16" s="12">
        <v>47558</v>
      </c>
      <c r="G16" s="12">
        <v>53287</v>
      </c>
      <c r="H16" s="12">
        <v>62490</v>
      </c>
      <c r="I16" s="12">
        <v>72894</v>
      </c>
      <c r="J16" s="12">
        <v>83620</v>
      </c>
      <c r="K16" s="12">
        <v>96945</v>
      </c>
      <c r="L16" s="12">
        <v>112934</v>
      </c>
      <c r="M16" s="12">
        <v>128669</v>
      </c>
      <c r="N16" s="12">
        <v>149792.00319999998</v>
      </c>
      <c r="O16" s="12">
        <v>167630.3603</v>
      </c>
      <c r="P16" s="12">
        <v>171329.3603</v>
      </c>
      <c r="Q16" s="12">
        <v>193223.77929999999</v>
      </c>
      <c r="R16" s="12">
        <v>214206.3603</v>
      </c>
      <c r="S16" s="12">
        <v>234282.3603</v>
      </c>
      <c r="T16" s="12">
        <v>249703</v>
      </c>
    </row>
    <row r="17" spans="1:26">
      <c r="A17" s="3" t="s">
        <v>11</v>
      </c>
      <c r="B17" s="11">
        <v>19707.217383769766</v>
      </c>
      <c r="C17" s="12">
        <v>22086.204934686808</v>
      </c>
      <c r="D17" s="12">
        <v>25359.56349448274</v>
      </c>
      <c r="E17" s="12">
        <v>27760</v>
      </c>
      <c r="F17" s="12">
        <v>31122</v>
      </c>
      <c r="G17" s="12">
        <v>35803</v>
      </c>
      <c r="H17" s="12">
        <v>39303</v>
      </c>
      <c r="I17" s="12">
        <v>43254</v>
      </c>
      <c r="J17" s="12">
        <v>48454</v>
      </c>
      <c r="K17" s="12">
        <v>53280</v>
      </c>
      <c r="L17" s="12">
        <v>57446</v>
      </c>
      <c r="M17" s="12">
        <v>63687</v>
      </c>
      <c r="N17" s="12">
        <v>71411.199999999997</v>
      </c>
      <c r="O17" s="12">
        <v>78117</v>
      </c>
      <c r="P17" s="12">
        <v>84522</v>
      </c>
      <c r="Q17" s="12">
        <v>91380.91</v>
      </c>
      <c r="R17" s="12">
        <v>99443</v>
      </c>
      <c r="S17" s="12">
        <v>106917</v>
      </c>
      <c r="T17" s="12">
        <v>113653</v>
      </c>
    </row>
    <row r="18" spans="1:26">
      <c r="A18" s="4" t="s">
        <v>12</v>
      </c>
      <c r="B18" s="13">
        <v>72021</v>
      </c>
      <c r="C18" s="14">
        <v>86291.5</v>
      </c>
      <c r="D18" s="14">
        <v>96416</v>
      </c>
      <c r="E18" s="14">
        <v>103527</v>
      </c>
      <c r="F18" s="14">
        <v>109398</v>
      </c>
      <c r="G18" s="14">
        <v>116447</v>
      </c>
      <c r="H18" s="14">
        <v>123704</v>
      </c>
      <c r="I18" s="14">
        <v>136004</v>
      </c>
      <c r="J18" s="14">
        <v>151039</v>
      </c>
      <c r="K18" s="14">
        <v>166287</v>
      </c>
      <c r="L18" s="14">
        <v>181765</v>
      </c>
      <c r="M18" s="14">
        <v>199990</v>
      </c>
      <c r="N18" s="14">
        <v>225220</v>
      </c>
      <c r="O18" s="14">
        <v>252574</v>
      </c>
      <c r="P18" s="162">
        <v>300326</v>
      </c>
      <c r="Q18" s="162">
        <v>345096</v>
      </c>
      <c r="R18" s="162">
        <v>378982</v>
      </c>
      <c r="S18" s="162">
        <v>411884</v>
      </c>
      <c r="T18" s="162">
        <v>459029</v>
      </c>
    </row>
    <row r="19" spans="1:26" hidden="1">
      <c r="A19" s="2" t="s">
        <v>179</v>
      </c>
      <c r="B19" s="16">
        <f t="shared" ref="B19:G19" si="6">B13+B9+B6</f>
        <v>274676.39445961057</v>
      </c>
      <c r="C19" s="17">
        <f t="shared" si="6"/>
        <v>308119.82386041514</v>
      </c>
      <c r="D19" s="17">
        <f t="shared" si="6"/>
        <v>340077.89011521341</v>
      </c>
      <c r="E19" s="17">
        <f t="shared" si="6"/>
        <v>372542</v>
      </c>
      <c r="F19" s="17">
        <f t="shared" si="6"/>
        <v>404417</v>
      </c>
      <c r="G19" s="17">
        <f t="shared" si="6"/>
        <v>442301.8</v>
      </c>
      <c r="H19" s="17">
        <f t="shared" ref="H19:O19" si="7">H13+H9+H6</f>
        <v>474996</v>
      </c>
      <c r="I19" s="17">
        <f t="shared" si="7"/>
        <v>528862.80000000005</v>
      </c>
      <c r="J19" s="17">
        <f t="shared" si="7"/>
        <v>578988</v>
      </c>
      <c r="K19" s="17">
        <f t="shared" si="7"/>
        <v>636954</v>
      </c>
      <c r="L19" s="17">
        <f t="shared" si="7"/>
        <v>699018</v>
      </c>
      <c r="M19" s="17">
        <f t="shared" si="7"/>
        <v>777553</v>
      </c>
      <c r="N19" s="17">
        <f t="shared" si="7"/>
        <v>882379.19210500002</v>
      </c>
      <c r="O19" s="17">
        <f t="shared" si="7"/>
        <v>991872.36030000006</v>
      </c>
      <c r="P19" s="17">
        <f>P13+P9+P6</f>
        <v>1083314.4893230554</v>
      </c>
      <c r="Q19" s="17">
        <f>Q13+Q9+Q6</f>
        <v>1213010.4473000001</v>
      </c>
      <c r="R19" s="17">
        <f>R13+R9+R6</f>
        <v>1334595.306878</v>
      </c>
      <c r="S19" s="17">
        <f>S13+S9+S6</f>
        <v>1451602.0130686921</v>
      </c>
      <c r="T19" s="17">
        <f>T13+T9+T6</f>
        <v>1576782.4907771363</v>
      </c>
    </row>
    <row r="20" spans="1:26" hidden="1">
      <c r="A20" s="3">
        <v>0</v>
      </c>
      <c r="B20" s="11">
        <v>0</v>
      </c>
      <c r="C20" s="12">
        <v>0</v>
      </c>
      <c r="D20" s="12">
        <v>0</v>
      </c>
      <c r="E20" s="12">
        <v>0</v>
      </c>
      <c r="F20" s="12">
        <v>0</v>
      </c>
      <c r="G20" s="12">
        <v>0</v>
      </c>
      <c r="H20" s="12">
        <v>0</v>
      </c>
      <c r="I20" s="12">
        <v>0</v>
      </c>
      <c r="J20" s="12">
        <v>0</v>
      </c>
      <c r="K20" s="12">
        <v>0</v>
      </c>
      <c r="L20" s="12">
        <v>0</v>
      </c>
      <c r="M20" s="12">
        <v>0</v>
      </c>
      <c r="N20" s="12">
        <v>0</v>
      </c>
      <c r="O20" s="12">
        <v>0</v>
      </c>
      <c r="P20" s="12">
        <v>0</v>
      </c>
      <c r="Q20" s="12">
        <v>0</v>
      </c>
      <c r="R20" s="12">
        <v>0</v>
      </c>
      <c r="S20" s="12">
        <v>0</v>
      </c>
      <c r="T20" s="12">
        <v>0</v>
      </c>
    </row>
    <row r="21" spans="1:26" ht="13.5" thickBot="1">
      <c r="A21" s="22" t="s">
        <v>211</v>
      </c>
      <c r="B21" s="23">
        <f t="shared" ref="B21:H21" si="8">B19+B20</f>
        <v>274676.39445961057</v>
      </c>
      <c r="C21" s="24">
        <f t="shared" si="8"/>
        <v>308119.82386041514</v>
      </c>
      <c r="D21" s="24">
        <f t="shared" si="8"/>
        <v>340077.89011521341</v>
      </c>
      <c r="E21" s="24">
        <f t="shared" si="8"/>
        <v>372542</v>
      </c>
      <c r="F21" s="24">
        <f t="shared" si="8"/>
        <v>404417</v>
      </c>
      <c r="G21" s="24">
        <f t="shared" si="8"/>
        <v>442301.8</v>
      </c>
      <c r="H21" s="24">
        <f t="shared" si="8"/>
        <v>474996</v>
      </c>
      <c r="I21" s="24">
        <f t="shared" ref="I21:O21" si="9">I19+I20</f>
        <v>528862.80000000005</v>
      </c>
      <c r="J21" s="24">
        <f t="shared" si="9"/>
        <v>578988</v>
      </c>
      <c r="K21" s="24">
        <f t="shared" si="9"/>
        <v>636954</v>
      </c>
      <c r="L21" s="24">
        <f t="shared" si="9"/>
        <v>699018</v>
      </c>
      <c r="M21" s="24">
        <f t="shared" si="9"/>
        <v>777553</v>
      </c>
      <c r="N21" s="24">
        <f t="shared" si="9"/>
        <v>882379.19210500002</v>
      </c>
      <c r="O21" s="24">
        <f t="shared" si="9"/>
        <v>991872.36030000006</v>
      </c>
      <c r="P21" s="24">
        <f>P19+P20</f>
        <v>1083314.4893230554</v>
      </c>
      <c r="Q21" s="24">
        <f>Q19+Q20</f>
        <v>1213010.4473000001</v>
      </c>
      <c r="R21" s="24">
        <f t="shared" ref="R21:T21" si="10">R19+R20</f>
        <v>1334595.306878</v>
      </c>
      <c r="S21" s="24">
        <f t="shared" ref="S21" si="11">S19+S20</f>
        <v>1451602.0130686921</v>
      </c>
      <c r="T21" s="24">
        <f t="shared" si="10"/>
        <v>1576782.4907771363</v>
      </c>
    </row>
    <row r="23" spans="1:26" ht="18">
      <c r="A23" s="206" t="s">
        <v>199</v>
      </c>
      <c r="B23" s="206"/>
      <c r="C23" s="206"/>
      <c r="D23" s="206"/>
      <c r="E23" s="206"/>
      <c r="F23" s="206"/>
      <c r="G23" s="207"/>
      <c r="H23" s="207"/>
      <c r="I23" s="207"/>
      <c r="J23" s="207"/>
      <c r="K23" s="207"/>
      <c r="L23" s="207"/>
      <c r="M23" s="207"/>
      <c r="N23" s="207"/>
      <c r="O23" s="208"/>
      <c r="P23" s="208"/>
      <c r="U23" s="193"/>
      <c r="V23" s="193"/>
      <c r="W23" s="193"/>
      <c r="X23" s="193"/>
      <c r="Y23" s="193"/>
      <c r="Z23" s="193"/>
    </row>
    <row r="24" spans="1:26">
      <c r="A24" s="1" t="s">
        <v>178</v>
      </c>
      <c r="B24" s="1"/>
      <c r="C24" s="1"/>
      <c r="D24" s="1"/>
      <c r="E24" s="1"/>
      <c r="F24" s="1"/>
      <c r="U24" s="193"/>
      <c r="V24" s="193"/>
      <c r="W24" s="193"/>
      <c r="X24" s="193"/>
      <c r="Y24" s="193"/>
      <c r="Z24" s="193"/>
    </row>
    <row r="25" spans="1:26" ht="13.5" thickBot="1">
      <c r="A25" s="25" t="s">
        <v>24</v>
      </c>
      <c r="B25" s="18" t="s">
        <v>103</v>
      </c>
      <c r="C25" s="19" t="s">
        <v>104</v>
      </c>
      <c r="D25" s="19" t="s">
        <v>105</v>
      </c>
      <c r="E25" s="19" t="s">
        <v>106</v>
      </c>
      <c r="F25" s="19" t="s">
        <v>107</v>
      </c>
      <c r="G25" s="19" t="s">
        <v>15</v>
      </c>
      <c r="H25" s="19" t="s">
        <v>16</v>
      </c>
      <c r="I25" s="19" t="s">
        <v>17</v>
      </c>
      <c r="J25" s="26">
        <v>2003</v>
      </c>
      <c r="K25" s="26">
        <v>2004</v>
      </c>
      <c r="L25" s="26">
        <v>2005</v>
      </c>
      <c r="M25" s="26">
        <v>2006</v>
      </c>
      <c r="N25" s="26">
        <v>2007</v>
      </c>
      <c r="O25" s="26">
        <v>2008</v>
      </c>
      <c r="P25" s="26">
        <v>2009</v>
      </c>
      <c r="Q25" s="26">
        <v>2010</v>
      </c>
      <c r="R25" s="26">
        <v>2011</v>
      </c>
      <c r="S25" s="26">
        <v>2012</v>
      </c>
      <c r="T25" s="26">
        <v>2013</v>
      </c>
      <c r="U25" s="193"/>
      <c r="V25" s="193"/>
      <c r="W25" s="193"/>
      <c r="X25" s="193"/>
      <c r="Y25" s="193"/>
      <c r="Z25" s="193"/>
    </row>
    <row r="26" spans="1:26" ht="13.5" thickTop="1">
      <c r="A26" s="5" t="s">
        <v>0</v>
      </c>
      <c r="B26" s="21">
        <f>B27+B28</f>
        <v>2806.1704929765651</v>
      </c>
      <c r="C26" s="15">
        <f>C27+C28</f>
        <v>3248.3084886516403</v>
      </c>
      <c r="D26" s="15">
        <f>D27+D28</f>
        <v>3487.2264111333998</v>
      </c>
      <c r="E26" s="15">
        <f>E27+E28</f>
        <v>3977.3488972178311</v>
      </c>
      <c r="F26" s="15">
        <f t="shared" ref="F26:O26" si="12">F27+F28</f>
        <v>3641.5367440272989</v>
      </c>
      <c r="G26" s="15">
        <f t="shared" si="12"/>
        <v>3866.5423011672146</v>
      </c>
      <c r="H26" s="15">
        <f t="shared" si="12"/>
        <v>4174.3883230160118</v>
      </c>
      <c r="I26" s="15">
        <f t="shared" si="12"/>
        <v>5402.0396980162823</v>
      </c>
      <c r="J26" s="15">
        <f t="shared" si="12"/>
        <v>5305.4055401803053</v>
      </c>
      <c r="K26" s="15">
        <f t="shared" si="12"/>
        <v>5232.0005657408583</v>
      </c>
      <c r="L26" s="15">
        <f t="shared" si="12"/>
        <v>4705.5613879047014</v>
      </c>
      <c r="M26" s="15">
        <f t="shared" si="12"/>
        <v>5327.0877940456703</v>
      </c>
      <c r="N26" s="15">
        <f t="shared" si="12"/>
        <v>6249.1163812595514</v>
      </c>
      <c r="O26" s="15">
        <f t="shared" si="12"/>
        <v>7109.6392919715981</v>
      </c>
      <c r="P26" s="15">
        <f t="shared" ref="P26:T26" si="13">P27+P28</f>
        <v>7605.8059922717985</v>
      </c>
      <c r="Q26" s="15">
        <f t="shared" si="13"/>
        <v>8330.8769899888375</v>
      </c>
      <c r="R26" s="15">
        <f t="shared" si="13"/>
        <v>9280.2728600843948</v>
      </c>
      <c r="S26" s="15">
        <f t="shared" ref="S26" si="14">S27+S28</f>
        <v>10326.648540083341</v>
      </c>
      <c r="T26" s="15">
        <f t="shared" si="13"/>
        <v>11491.959776486927</v>
      </c>
      <c r="U26" s="193"/>
      <c r="V26" s="193"/>
      <c r="W26" s="193"/>
      <c r="X26" s="193"/>
      <c r="Y26" s="193"/>
      <c r="Z26" s="193"/>
    </row>
    <row r="27" spans="1:26">
      <c r="A27" s="6" t="s">
        <v>1</v>
      </c>
      <c r="B27" s="29">
        <f>B7*B46/100</f>
        <v>2000.0517215500836</v>
      </c>
      <c r="C27" s="27">
        <f t="shared" ref="C27:O27" si="15">C7*C46/100</f>
        <v>2023.3346257271032</v>
      </c>
      <c r="D27" s="27">
        <f t="shared" si="15"/>
        <v>2141.8734065599447</v>
      </c>
      <c r="E27" s="27">
        <f t="shared" si="15"/>
        <v>2562.3991678736693</v>
      </c>
      <c r="F27" s="27">
        <f t="shared" si="15"/>
        <v>2490.0766669665727</v>
      </c>
      <c r="G27" s="27">
        <f t="shared" si="15"/>
        <v>2634.7558432978349</v>
      </c>
      <c r="H27" s="27">
        <f t="shared" si="15"/>
        <v>2879.181728722157</v>
      </c>
      <c r="I27" s="27">
        <f t="shared" si="15"/>
        <v>4140.2316312685207</v>
      </c>
      <c r="J27" s="27">
        <f t="shared" si="15"/>
        <v>3985.6897054947499</v>
      </c>
      <c r="K27" s="27">
        <f t="shared" si="15"/>
        <v>3803.6805527948745</v>
      </c>
      <c r="L27" s="27">
        <f t="shared" si="15"/>
        <v>3276.3034381666698</v>
      </c>
      <c r="M27" s="27">
        <f t="shared" si="15"/>
        <v>3683.9514011326823</v>
      </c>
      <c r="N27" s="27">
        <f t="shared" si="15"/>
        <v>4261.8877257811428</v>
      </c>
      <c r="O27" s="27">
        <f t="shared" si="15"/>
        <v>4746.9614578500332</v>
      </c>
      <c r="P27" s="27">
        <f t="shared" ref="P27:R27" si="16">P7*P46/100</f>
        <v>5094.797521665334</v>
      </c>
      <c r="Q27" s="27">
        <f t="shared" si="16"/>
        <v>5409.42087829712</v>
      </c>
      <c r="R27" s="27">
        <f t="shared" si="16"/>
        <v>5882.0425854163732</v>
      </c>
      <c r="S27" s="27">
        <f>S7*S46/100</f>
        <v>6451.7560149317133</v>
      </c>
      <c r="T27" s="27">
        <f>T7*T46/100</f>
        <v>7131.5059866946795</v>
      </c>
      <c r="U27" s="193"/>
      <c r="V27" s="193"/>
      <c r="W27" s="193"/>
      <c r="X27" s="193"/>
      <c r="Y27" s="193"/>
      <c r="Z27" s="193"/>
    </row>
    <row r="28" spans="1:26">
      <c r="A28" s="28" t="s">
        <v>2</v>
      </c>
      <c r="B28" s="30">
        <f>B8*B47/100</f>
        <v>806.11877142648154</v>
      </c>
      <c r="C28" s="163">
        <f t="shared" ref="C28:O28" si="17">C8*C47/100</f>
        <v>1224.9738629245371</v>
      </c>
      <c r="D28" s="163">
        <f t="shared" si="17"/>
        <v>1345.3530045734549</v>
      </c>
      <c r="E28" s="163">
        <f t="shared" si="17"/>
        <v>1414.9497293441618</v>
      </c>
      <c r="F28" s="163">
        <f t="shared" si="17"/>
        <v>1151.4600770607262</v>
      </c>
      <c r="G28" s="163">
        <f t="shared" si="17"/>
        <v>1231.78645786938</v>
      </c>
      <c r="H28" s="163">
        <f t="shared" si="17"/>
        <v>1295.2065942938552</v>
      </c>
      <c r="I28" s="163">
        <f t="shared" si="17"/>
        <v>1261.8080667477611</v>
      </c>
      <c r="J28" s="163">
        <f t="shared" si="17"/>
        <v>1319.7158346855554</v>
      </c>
      <c r="K28" s="163">
        <f t="shared" si="17"/>
        <v>1428.320012945984</v>
      </c>
      <c r="L28" s="163">
        <f t="shared" si="17"/>
        <v>1429.2579497380318</v>
      </c>
      <c r="M28" s="163">
        <f t="shared" si="17"/>
        <v>1643.1363929129875</v>
      </c>
      <c r="N28" s="163">
        <f t="shared" si="17"/>
        <v>1987.2286554784091</v>
      </c>
      <c r="O28" s="163">
        <f t="shared" si="17"/>
        <v>2362.6778341215645</v>
      </c>
      <c r="P28" s="163">
        <f t="shared" ref="P28:T28" si="18">P8*P47/100</f>
        <v>2511.0084706064645</v>
      </c>
      <c r="Q28" s="163">
        <f t="shared" si="18"/>
        <v>2921.4561116917175</v>
      </c>
      <c r="R28" s="163">
        <f t="shared" si="18"/>
        <v>3398.2302746680216</v>
      </c>
      <c r="S28" s="163">
        <f t="shared" ref="S28" si="19">S8*S47/100</f>
        <v>3874.8925251516275</v>
      </c>
      <c r="T28" s="163">
        <f t="shared" si="18"/>
        <v>4360.4537897922473</v>
      </c>
      <c r="U28" s="193"/>
      <c r="V28" s="193"/>
      <c r="W28" s="193"/>
      <c r="X28" s="193"/>
      <c r="Y28" s="193"/>
      <c r="Z28" s="193"/>
    </row>
    <row r="29" spans="1:26">
      <c r="A29" s="5" t="s">
        <v>3</v>
      </c>
      <c r="B29" s="131">
        <f>B30+B31+B32</f>
        <v>14644.457750080463</v>
      </c>
      <c r="C29" s="33">
        <f>C30+C31+C32</f>
        <v>15635.115511683844</v>
      </c>
      <c r="D29" s="33">
        <f>D30+D31+D32</f>
        <v>16669.040350043029</v>
      </c>
      <c r="E29" s="33">
        <f>E30+E31+E32</f>
        <v>18348.953026054689</v>
      </c>
      <c r="F29" s="33">
        <f>F30+F31+F32</f>
        <v>19359.576432968814</v>
      </c>
      <c r="G29" s="33">
        <f t="shared" ref="G29:O29" si="20">G30+G31+G32</f>
        <v>21106.705866630382</v>
      </c>
      <c r="H29" s="33">
        <f t="shared" si="20"/>
        <v>22957.594186912171</v>
      </c>
      <c r="I29" s="33">
        <f t="shared" si="20"/>
        <v>25050.341629252682</v>
      </c>
      <c r="J29" s="33">
        <f t="shared" si="20"/>
        <v>26459.614651151376</v>
      </c>
      <c r="K29" s="33">
        <f t="shared" si="20"/>
        <v>28316.563343381407</v>
      </c>
      <c r="L29" s="33">
        <f t="shared" si="20"/>
        <v>30652.491003690229</v>
      </c>
      <c r="M29" s="33">
        <f t="shared" si="20"/>
        <v>33792.261508327334</v>
      </c>
      <c r="N29" s="33">
        <f t="shared" si="20"/>
        <v>39215.124976993182</v>
      </c>
      <c r="O29" s="33">
        <f t="shared" si="20"/>
        <v>44815.524812369724</v>
      </c>
      <c r="P29" s="33">
        <f t="shared" ref="P29:T29" si="21">P30+P31+P32</f>
        <v>47879.350100745673</v>
      </c>
      <c r="Q29" s="33">
        <f t="shared" si="21"/>
        <v>52733.043362526718</v>
      </c>
      <c r="R29" s="33">
        <f t="shared" si="21"/>
        <v>57087.961409836062</v>
      </c>
      <c r="S29" s="33">
        <f t="shared" ref="S29" si="22">S30+S31+S32</f>
        <v>62515.348051312969</v>
      </c>
      <c r="T29" s="33">
        <f t="shared" si="21"/>
        <v>68230.242091822016</v>
      </c>
      <c r="U29" s="193"/>
      <c r="V29" s="193"/>
      <c r="W29" s="193"/>
      <c r="X29" s="193"/>
      <c r="Y29" s="193"/>
      <c r="Z29" s="193"/>
    </row>
    <row r="30" spans="1:26">
      <c r="A30" s="6" t="s">
        <v>4</v>
      </c>
      <c r="B30" s="29">
        <f>B10*B49/100</f>
        <v>11818.750564892898</v>
      </c>
      <c r="C30" s="27">
        <f t="shared" ref="C30:O30" si="23">C10*C49/100</f>
        <v>12590.264425990619</v>
      </c>
      <c r="D30" s="27">
        <f t="shared" si="23"/>
        <v>13332.799628845951</v>
      </c>
      <c r="E30" s="27">
        <f t="shared" si="23"/>
        <v>15103.319245051989</v>
      </c>
      <c r="F30" s="27">
        <f t="shared" si="23"/>
        <v>16000.669033700317</v>
      </c>
      <c r="G30" s="27">
        <f t="shared" si="23"/>
        <v>17626.097758926982</v>
      </c>
      <c r="H30" s="27">
        <f t="shared" si="23"/>
        <v>18802.994594460422</v>
      </c>
      <c r="I30" s="27">
        <f t="shared" si="23"/>
        <v>21039.775937569648</v>
      </c>
      <c r="J30" s="27">
        <f t="shared" si="23"/>
        <v>22392.451332618715</v>
      </c>
      <c r="K30" s="27">
        <f t="shared" si="23"/>
        <v>23911.363333290257</v>
      </c>
      <c r="L30" s="27">
        <f t="shared" si="23"/>
        <v>25642.974130567374</v>
      </c>
      <c r="M30" s="27">
        <f t="shared" si="23"/>
        <v>28272.256333372454</v>
      </c>
      <c r="N30" s="27">
        <f t="shared" si="23"/>
        <v>32304.898476033333</v>
      </c>
      <c r="O30" s="27">
        <f t="shared" si="23"/>
        <v>36771.479551976838</v>
      </c>
      <c r="P30" s="27">
        <f t="shared" ref="P30:T30" si="24">P10*P49/100</f>
        <v>38911.144697642099</v>
      </c>
      <c r="Q30" s="27">
        <f t="shared" si="24"/>
        <v>43096.749335694061</v>
      </c>
      <c r="R30" s="27">
        <f t="shared" si="24"/>
        <v>46558.231865338392</v>
      </c>
      <c r="S30" s="27">
        <f t="shared" ref="S30" si="25">S10*S49/100</f>
        <v>50907.88881883736</v>
      </c>
      <c r="T30" s="27">
        <f t="shared" si="24"/>
        <v>55719.213687248193</v>
      </c>
      <c r="U30" s="193"/>
      <c r="V30" s="193"/>
      <c r="W30" s="193"/>
      <c r="X30" s="193"/>
      <c r="Y30" s="193"/>
      <c r="Z30" s="193"/>
    </row>
    <row r="31" spans="1:26">
      <c r="A31" s="6" t="s">
        <v>5</v>
      </c>
      <c r="B31" s="29">
        <f>B11*B50/100</f>
        <v>859.87597554404795</v>
      </c>
      <c r="C31" s="27">
        <f t="shared" ref="C31:O31" si="26">C11*C50/100</f>
        <v>1063.4179784362634</v>
      </c>
      <c r="D31" s="27">
        <f t="shared" si="26"/>
        <v>1156.748590951614</v>
      </c>
      <c r="E31" s="27">
        <f t="shared" si="26"/>
        <v>1169.6863128178368</v>
      </c>
      <c r="F31" s="27">
        <f t="shared" si="26"/>
        <v>1357.486019532723</v>
      </c>
      <c r="G31" s="27">
        <f t="shared" si="26"/>
        <v>1466.856171662851</v>
      </c>
      <c r="H31" s="27">
        <f t="shared" si="26"/>
        <v>1528.6692564123398</v>
      </c>
      <c r="I31" s="27">
        <f t="shared" si="26"/>
        <v>1947.5945615215689</v>
      </c>
      <c r="J31" s="27">
        <f t="shared" si="26"/>
        <v>1819.6173204711738</v>
      </c>
      <c r="K31" s="27">
        <f t="shared" si="26"/>
        <v>1910.0466854575143</v>
      </c>
      <c r="L31" s="27">
        <f t="shared" si="26"/>
        <v>2119.094422201239</v>
      </c>
      <c r="M31" s="27">
        <f t="shared" si="26"/>
        <v>2352.2709791751049</v>
      </c>
      <c r="N31" s="27">
        <f t="shared" si="26"/>
        <v>2613.9288211181274</v>
      </c>
      <c r="O31" s="27">
        <f t="shared" si="26"/>
        <v>3024.8627495203104</v>
      </c>
      <c r="P31" s="27">
        <f t="shared" ref="P31:T31" si="27">P11*P50/100</f>
        <v>3276.8224785172379</v>
      </c>
      <c r="Q31" s="27">
        <f t="shared" si="27"/>
        <v>3571.4590534315321</v>
      </c>
      <c r="R31" s="27">
        <f t="shared" si="27"/>
        <v>3908.7524087889201</v>
      </c>
      <c r="S31" s="27">
        <f t="shared" ref="S31" si="28">S11*S50/100</f>
        <v>4317.6790021551042</v>
      </c>
      <c r="T31" s="27">
        <f t="shared" si="27"/>
        <v>4678.6891772749696</v>
      </c>
      <c r="U31" s="193"/>
      <c r="V31" s="193"/>
      <c r="W31" s="193"/>
      <c r="X31" s="193"/>
      <c r="Y31" s="193"/>
      <c r="Z31" s="193"/>
    </row>
    <row r="32" spans="1:26">
      <c r="A32" s="28" t="s">
        <v>6</v>
      </c>
      <c r="B32" s="30">
        <f>B12*B51/100</f>
        <v>1965.831209643517</v>
      </c>
      <c r="C32" s="163">
        <f t="shared" ref="C32:O32" si="29">C12*C51/100</f>
        <v>1981.4331072569607</v>
      </c>
      <c r="D32" s="163">
        <f t="shared" si="29"/>
        <v>2179.4921302454627</v>
      </c>
      <c r="E32" s="163">
        <f t="shared" si="29"/>
        <v>2075.9474681848624</v>
      </c>
      <c r="F32" s="163">
        <f t="shared" si="29"/>
        <v>2001.4213797357745</v>
      </c>
      <c r="G32" s="163">
        <f t="shared" si="29"/>
        <v>2013.7519360405495</v>
      </c>
      <c r="H32" s="163">
        <f t="shared" si="29"/>
        <v>2625.9303360394078</v>
      </c>
      <c r="I32" s="163">
        <f t="shared" si="29"/>
        <v>2062.9711301614652</v>
      </c>
      <c r="J32" s="163">
        <f t="shared" si="29"/>
        <v>2247.5459980614878</v>
      </c>
      <c r="K32" s="163">
        <f t="shared" si="29"/>
        <v>2495.1533246336348</v>
      </c>
      <c r="L32" s="163">
        <f t="shared" si="29"/>
        <v>2890.4224509216128</v>
      </c>
      <c r="M32" s="163">
        <f t="shared" si="29"/>
        <v>3167.7341957797785</v>
      </c>
      <c r="N32" s="163">
        <f t="shared" si="29"/>
        <v>4296.2976798417249</v>
      </c>
      <c r="O32" s="163">
        <f t="shared" si="29"/>
        <v>5019.1825108725743</v>
      </c>
      <c r="P32" s="163">
        <f t="shared" ref="P32:T32" si="30">P12*P51/100</f>
        <v>5691.382924586339</v>
      </c>
      <c r="Q32" s="163">
        <f t="shared" si="30"/>
        <v>6064.8349734011272</v>
      </c>
      <c r="R32" s="163">
        <f t="shared" si="30"/>
        <v>6620.9771357087557</v>
      </c>
      <c r="S32" s="163">
        <f t="shared" ref="S32" si="31">S12*S51/100</f>
        <v>7289.7802303205044</v>
      </c>
      <c r="T32" s="163">
        <f t="shared" si="30"/>
        <v>7832.3392272988622</v>
      </c>
      <c r="U32" s="193"/>
      <c r="V32" s="193"/>
      <c r="W32" s="193"/>
      <c r="X32" s="193"/>
      <c r="Y32" s="193"/>
      <c r="Z32" s="193"/>
    </row>
    <row r="33" spans="1:27">
      <c r="A33" s="5" t="s">
        <v>7</v>
      </c>
      <c r="B33" s="131">
        <f>SUM(B34:B38)</f>
        <v>27918.865088520779</v>
      </c>
      <c r="C33" s="33">
        <f>SUM(C34:C38)</f>
        <v>31990.9058991565</v>
      </c>
      <c r="D33" s="33">
        <f>SUM(D34:D38)</f>
        <v>35181.92415499733</v>
      </c>
      <c r="E33" s="33">
        <f>SUM(E34:E38)</f>
        <v>38735.211531601723</v>
      </c>
      <c r="F33" s="33">
        <f>SUM(F34:F38)</f>
        <v>41970.949577621206</v>
      </c>
      <c r="G33" s="33">
        <f t="shared" ref="G33:O33" si="32">SUM(G34:G38)</f>
        <v>46004.348599881254</v>
      </c>
      <c r="H33" s="33">
        <f t="shared" si="32"/>
        <v>50048.850547202106</v>
      </c>
      <c r="I33" s="33">
        <f t="shared" si="32"/>
        <v>54796.644451450389</v>
      </c>
      <c r="J33" s="33">
        <f t="shared" si="32"/>
        <v>61353.170016034317</v>
      </c>
      <c r="K33" s="33">
        <f t="shared" si="32"/>
        <v>68264.467038527684</v>
      </c>
      <c r="L33" s="33">
        <f t="shared" si="32"/>
        <v>76212.167050259479</v>
      </c>
      <c r="M33" s="33">
        <f t="shared" si="32"/>
        <v>84114.054002621851</v>
      </c>
      <c r="N33" s="33">
        <f t="shared" si="32"/>
        <v>94046.179914899752</v>
      </c>
      <c r="O33" s="33">
        <f t="shared" si="32"/>
        <v>104277.72471056262</v>
      </c>
      <c r="P33" s="33">
        <f t="shared" ref="P33:T33" si="33">SUM(P34:P38)</f>
        <v>115096.99682200675</v>
      </c>
      <c r="Q33" s="33">
        <f t="shared" si="33"/>
        <v>130234.91692270164</v>
      </c>
      <c r="R33" s="33">
        <f t="shared" si="33"/>
        <v>144502.03270362655</v>
      </c>
      <c r="S33" s="33">
        <f t="shared" ref="S33" si="34">SUM(S34:S38)</f>
        <v>157206.00154085504</v>
      </c>
      <c r="T33" s="33">
        <f t="shared" si="33"/>
        <v>170929.15095659814</v>
      </c>
      <c r="U33" s="193"/>
      <c r="V33" s="193"/>
      <c r="W33" s="193"/>
      <c r="X33" s="193"/>
      <c r="Y33" s="193"/>
      <c r="Z33" s="193"/>
    </row>
    <row r="34" spans="1:27">
      <c r="A34" s="3" t="s">
        <v>8</v>
      </c>
      <c r="B34" s="29">
        <f>B14*B53/100</f>
        <v>5733.1400856380669</v>
      </c>
      <c r="C34" s="27">
        <f t="shared" ref="C34:O34" si="35">C14*C53/100</f>
        <v>6144.5253436413323</v>
      </c>
      <c r="D34" s="27">
        <f t="shared" si="35"/>
        <v>6749.0754026570785</v>
      </c>
      <c r="E34" s="27">
        <f t="shared" si="35"/>
        <v>7347.15389546809</v>
      </c>
      <c r="F34" s="27">
        <f t="shared" si="35"/>
        <v>8651.7586599729402</v>
      </c>
      <c r="G34" s="27">
        <f t="shared" si="35"/>
        <v>9785.5556146341496</v>
      </c>
      <c r="H34" s="27">
        <f t="shared" si="35"/>
        <v>10437.13530760408</v>
      </c>
      <c r="I34" s="27">
        <f t="shared" si="35"/>
        <v>11285.883060902688</v>
      </c>
      <c r="J34" s="27">
        <f t="shared" si="35"/>
        <v>12592.263840194335</v>
      </c>
      <c r="K34" s="27">
        <f t="shared" si="35"/>
        <v>14068.871219531358</v>
      </c>
      <c r="L34" s="27">
        <f t="shared" si="35"/>
        <v>15354.701307224552</v>
      </c>
      <c r="M34" s="27">
        <f t="shared" si="35"/>
        <v>17108.504784218927</v>
      </c>
      <c r="N34" s="27">
        <f t="shared" si="35"/>
        <v>18495.580703504911</v>
      </c>
      <c r="O34" s="27">
        <f t="shared" si="35"/>
        <v>20567.707922141337</v>
      </c>
      <c r="P34" s="27">
        <f t="shared" ref="P34:T34" si="36">P14*P53/100</f>
        <v>22196.469305542782</v>
      </c>
      <c r="Q34" s="27">
        <f t="shared" si="36"/>
        <v>24835.591154776652</v>
      </c>
      <c r="R34" s="27">
        <f t="shared" si="36"/>
        <v>28068.061437556851</v>
      </c>
      <c r="S34" s="27">
        <f t="shared" ref="S34" si="37">S14*S53/100</f>
        <v>30457.208972066575</v>
      </c>
      <c r="T34" s="27">
        <f t="shared" si="36"/>
        <v>32637.877579881115</v>
      </c>
      <c r="U34" s="193"/>
      <c r="V34" s="193"/>
      <c r="W34" s="193"/>
      <c r="X34" s="193"/>
      <c r="Y34" s="193"/>
      <c r="Z34" s="193"/>
    </row>
    <row r="35" spans="1:27">
      <c r="A35" s="3" t="s">
        <v>9</v>
      </c>
      <c r="B35" s="29">
        <f>B15*B54/100</f>
        <v>5189.8823371467379</v>
      </c>
      <c r="C35" s="27">
        <f t="shared" ref="C35:O35" si="38">C15*C54/100</f>
        <v>5802.6626773453136</v>
      </c>
      <c r="D35" s="27">
        <f t="shared" si="38"/>
        <v>6197.036550723773</v>
      </c>
      <c r="E35" s="27">
        <f t="shared" si="38"/>
        <v>6627.4704300750136</v>
      </c>
      <c r="F35" s="27">
        <f t="shared" si="38"/>
        <v>6824.3167763450438</v>
      </c>
      <c r="G35" s="27">
        <f t="shared" si="38"/>
        <v>7254.7274017084846</v>
      </c>
      <c r="H35" s="27">
        <f t="shared" si="38"/>
        <v>7700.305742798173</v>
      </c>
      <c r="I35" s="27">
        <f t="shared" si="38"/>
        <v>8027.2978920618743</v>
      </c>
      <c r="J35" s="27">
        <f t="shared" si="38"/>
        <v>8961.5098228559455</v>
      </c>
      <c r="K35" s="27">
        <f t="shared" si="38"/>
        <v>9837.2493077577819</v>
      </c>
      <c r="L35" s="27">
        <f t="shared" si="38"/>
        <v>10856.859030463813</v>
      </c>
      <c r="M35" s="27">
        <f t="shared" si="38"/>
        <v>11628.086459165577</v>
      </c>
      <c r="N35" s="27">
        <f t="shared" si="38"/>
        <v>12532.755772554407</v>
      </c>
      <c r="O35" s="27">
        <f t="shared" si="38"/>
        <v>13294.907956788182</v>
      </c>
      <c r="P35" s="27">
        <f t="shared" ref="P35:T35" si="39">P15*P54/100</f>
        <v>14037.319677945021</v>
      </c>
      <c r="Q35" s="27">
        <f t="shared" si="39"/>
        <v>16029.352322872393</v>
      </c>
      <c r="R35" s="27">
        <f t="shared" si="39"/>
        <v>17941.28299326474</v>
      </c>
      <c r="S35" s="27">
        <f t="shared" ref="S35" si="40">S15*S54/100</f>
        <v>19453.607697941639</v>
      </c>
      <c r="T35" s="27">
        <f t="shared" si="39"/>
        <v>20959.672753716666</v>
      </c>
      <c r="U35" s="193"/>
      <c r="V35" s="193"/>
      <c r="W35" s="193"/>
      <c r="X35" s="193"/>
      <c r="Y35" s="193"/>
      <c r="Z35" s="193"/>
    </row>
    <row r="36" spans="1:27">
      <c r="A36" s="3" t="s">
        <v>10</v>
      </c>
      <c r="B36" s="29">
        <f>B16*B55/100</f>
        <v>3928.8453872115556</v>
      </c>
      <c r="C36" s="27">
        <f t="shared" ref="C36:O38" si="41">C16*C55/100</f>
        <v>4425.539674489969</v>
      </c>
      <c r="D36" s="27">
        <f t="shared" si="41"/>
        <v>5103.157596883012</v>
      </c>
      <c r="E36" s="27">
        <f t="shared" si="41"/>
        <v>5902.6504449877275</v>
      </c>
      <c r="F36" s="27">
        <f t="shared" si="41"/>
        <v>6684.2255285167012</v>
      </c>
      <c r="G36" s="27">
        <f t="shared" si="41"/>
        <v>7345.2093018092646</v>
      </c>
      <c r="H36" s="27">
        <f t="shared" si="41"/>
        <v>8417.2804221884708</v>
      </c>
      <c r="I36" s="27">
        <f t="shared" si="41"/>
        <v>9705.8226584441381</v>
      </c>
      <c r="J36" s="27">
        <f t="shared" si="41"/>
        <v>11217.956642965813</v>
      </c>
      <c r="K36" s="27">
        <f t="shared" si="41"/>
        <v>13026.277563309153</v>
      </c>
      <c r="L36" s="27">
        <f t="shared" si="41"/>
        <v>15873.299981252476</v>
      </c>
      <c r="M36" s="27">
        <f t="shared" si="41"/>
        <v>17763.396565755942</v>
      </c>
      <c r="N36" s="27">
        <f t="shared" si="41"/>
        <v>20658.456768392811</v>
      </c>
      <c r="O36" s="27">
        <f t="shared" si="41"/>
        <v>23122.944692943609</v>
      </c>
      <c r="P36" s="27">
        <f t="shared" ref="P36:T36" si="42">P16*P55/100</f>
        <v>23778.860404594372</v>
      </c>
      <c r="Q36" s="27">
        <f t="shared" si="42"/>
        <v>26886.635141954692</v>
      </c>
      <c r="R36" s="27">
        <f t="shared" si="42"/>
        <v>29882.850157387715</v>
      </c>
      <c r="S36" s="27">
        <f t="shared" ref="S36" si="43">S16*S55/100</f>
        <v>32767.263279482027</v>
      </c>
      <c r="T36" s="27">
        <f t="shared" si="42"/>
        <v>35013.250447098922</v>
      </c>
      <c r="U36" s="193"/>
      <c r="V36" s="193"/>
      <c r="W36" s="193"/>
      <c r="X36" s="193"/>
      <c r="Y36" s="193"/>
      <c r="Z36" s="193"/>
    </row>
    <row r="37" spans="1:27">
      <c r="A37" s="3" t="s">
        <v>11</v>
      </c>
      <c r="B37" s="29">
        <f t="shared" ref="B37:O38" si="44">B17*B56/100</f>
        <v>3230.6293084370209</v>
      </c>
      <c r="C37" s="27">
        <f t="shared" si="44"/>
        <v>3618.545103264079</v>
      </c>
      <c r="D37" s="27">
        <f t="shared" si="44"/>
        <v>4151.9624730916121</v>
      </c>
      <c r="E37" s="27">
        <f t="shared" si="44"/>
        <v>4545.3665310961524</v>
      </c>
      <c r="F37" s="27">
        <f t="shared" si="44"/>
        <v>5087.3495720837691</v>
      </c>
      <c r="G37" s="27">
        <f t="shared" si="44"/>
        <v>5846.3460879562845</v>
      </c>
      <c r="H37" s="27">
        <f t="shared" si="44"/>
        <v>6423.0844859089648</v>
      </c>
      <c r="I37" s="27">
        <f t="shared" si="44"/>
        <v>7065.1682126104633</v>
      </c>
      <c r="J37" s="27">
        <f t="shared" si="44"/>
        <v>7915.5542065281688</v>
      </c>
      <c r="K37" s="27">
        <f t="shared" si="44"/>
        <v>8705.7834553233261</v>
      </c>
      <c r="L37" s="27">
        <f t="shared" si="44"/>
        <v>9348.5193149818842</v>
      </c>
      <c r="M37" s="27">
        <f t="shared" si="44"/>
        <v>10372.474335515719</v>
      </c>
      <c r="N37" s="27">
        <f t="shared" si="44"/>
        <v>11624.824565053745</v>
      </c>
      <c r="O37" s="27">
        <f t="shared" si="44"/>
        <v>12697.153152712977</v>
      </c>
      <c r="P37" s="27">
        <f t="shared" ref="P37:T37" si="45">P17*P56/100</f>
        <v>13853.478978909145</v>
      </c>
      <c r="Q37" s="27">
        <f t="shared" si="45"/>
        <v>15012.29877365828</v>
      </c>
      <c r="R37" s="27">
        <f t="shared" si="45"/>
        <v>16374.432762791201</v>
      </c>
      <c r="S37" s="27">
        <f t="shared" ref="S37" si="46">S17*S56/100</f>
        <v>17645.616578264824</v>
      </c>
      <c r="T37" s="27">
        <f t="shared" si="45"/>
        <v>18800.383867772314</v>
      </c>
      <c r="U37" s="193"/>
      <c r="V37" s="193"/>
      <c r="W37" s="193"/>
      <c r="X37" s="193"/>
      <c r="Y37" s="193"/>
      <c r="Z37" s="193"/>
    </row>
    <row r="38" spans="1:27">
      <c r="A38" s="28" t="s">
        <v>12</v>
      </c>
      <c r="B38" s="30">
        <f t="shared" si="44"/>
        <v>9836.3679700873981</v>
      </c>
      <c r="C38" s="163">
        <f t="shared" si="41"/>
        <v>11999.633100415806</v>
      </c>
      <c r="D38" s="163">
        <f t="shared" si="41"/>
        <v>12980.692131641854</v>
      </c>
      <c r="E38" s="163">
        <f t="shared" si="41"/>
        <v>14312.570229974741</v>
      </c>
      <c r="F38" s="163">
        <f t="shared" si="41"/>
        <v>14723.299040702754</v>
      </c>
      <c r="G38" s="163">
        <f t="shared" si="41"/>
        <v>15772.510193773074</v>
      </c>
      <c r="H38" s="163">
        <f t="shared" si="41"/>
        <v>17071.044588702418</v>
      </c>
      <c r="I38" s="163">
        <f t="shared" si="41"/>
        <v>18712.472627431227</v>
      </c>
      <c r="J38" s="163">
        <f t="shared" si="41"/>
        <v>20665.885503490059</v>
      </c>
      <c r="K38" s="163">
        <f t="shared" si="41"/>
        <v>22626.285492606061</v>
      </c>
      <c r="L38" s="163">
        <f t="shared" si="41"/>
        <v>24778.78741633676</v>
      </c>
      <c r="M38" s="163">
        <f t="shared" si="41"/>
        <v>27241.59185796569</v>
      </c>
      <c r="N38" s="163">
        <f t="shared" si="41"/>
        <v>30734.562105393881</v>
      </c>
      <c r="O38" s="163">
        <f t="shared" si="41"/>
        <v>34595.010985976522</v>
      </c>
      <c r="P38" s="163">
        <f t="shared" ref="P38:T38" si="47">P18*P57/100</f>
        <v>41230.868455015428</v>
      </c>
      <c r="Q38" s="163">
        <f t="shared" si="47"/>
        <v>47471.039529439615</v>
      </c>
      <c r="R38" s="163">
        <f t="shared" si="47"/>
        <v>52235.405352626054</v>
      </c>
      <c r="S38" s="163">
        <f t="shared" ref="S38" si="48">S18*S57/100</f>
        <v>56882.305013099991</v>
      </c>
      <c r="T38" s="163">
        <f t="shared" si="47"/>
        <v>63517.966308129122</v>
      </c>
      <c r="U38" s="193"/>
      <c r="V38" s="193"/>
      <c r="W38" s="193"/>
      <c r="X38" s="193"/>
      <c r="Y38" s="193"/>
      <c r="Z38" s="193"/>
    </row>
    <row r="39" spans="1:27" ht="25.5" hidden="1">
      <c r="A39" s="5" t="str">
        <f>A21</f>
        <v>SA - Annual Compensation of Employees</v>
      </c>
      <c r="B39" s="131">
        <f>B33+B29+B26</f>
        <v>45369.493331577803</v>
      </c>
      <c r="C39" s="33">
        <f>C33+C29+C26</f>
        <v>50874.329899491982</v>
      </c>
      <c r="D39" s="33">
        <f>D33+D29+D26</f>
        <v>55338.190916173764</v>
      </c>
      <c r="E39" s="33">
        <f>E33+E29+E26</f>
        <v>61061.513454874243</v>
      </c>
      <c r="F39" s="33">
        <f>F33+F29+F26</f>
        <v>64972.06275461732</v>
      </c>
      <c r="G39" s="33">
        <f t="shared" ref="G39:O39" si="49">G33+G29+G26</f>
        <v>70977.596767678842</v>
      </c>
      <c r="H39" s="33">
        <f t="shared" si="49"/>
        <v>77180.833057130294</v>
      </c>
      <c r="I39" s="33">
        <f t="shared" si="49"/>
        <v>85249.02577871934</v>
      </c>
      <c r="J39" s="33">
        <f t="shared" si="49"/>
        <v>93118.190207366002</v>
      </c>
      <c r="K39" s="33">
        <f t="shared" si="49"/>
        <v>101813.03094764995</v>
      </c>
      <c r="L39" s="33">
        <f t="shared" si="49"/>
        <v>111570.21944185441</v>
      </c>
      <c r="M39" s="33">
        <f t="shared" si="49"/>
        <v>123233.40330499485</v>
      </c>
      <c r="N39" s="33">
        <f t="shared" si="49"/>
        <v>139510.42127315249</v>
      </c>
      <c r="O39" s="33">
        <f t="shared" si="49"/>
        <v>156202.88881490394</v>
      </c>
      <c r="P39" s="33">
        <f t="shared" ref="P39:T39" si="50">P33+P29+P26</f>
        <v>170582.15291502423</v>
      </c>
      <c r="Q39" s="33">
        <f t="shared" si="50"/>
        <v>191298.8372752172</v>
      </c>
      <c r="R39" s="33">
        <f t="shared" si="50"/>
        <v>210870.26697354703</v>
      </c>
      <c r="S39" s="33">
        <f t="shared" ref="S39" si="51">S33+S29+S26</f>
        <v>230047.99813225135</v>
      </c>
      <c r="T39" s="33">
        <f t="shared" si="50"/>
        <v>250651.35282490708</v>
      </c>
      <c r="U39" s="193"/>
      <c r="V39" s="193"/>
      <c r="W39" s="193"/>
      <c r="X39" s="193"/>
      <c r="Y39" s="193"/>
      <c r="Z39" s="193"/>
    </row>
    <row r="40" spans="1:27" hidden="1">
      <c r="A40" s="6" t="s">
        <v>14</v>
      </c>
      <c r="B40" s="29">
        <v>0</v>
      </c>
      <c r="C40" s="27">
        <v>0</v>
      </c>
      <c r="D40" s="27">
        <v>0</v>
      </c>
      <c r="E40" s="27">
        <v>0</v>
      </c>
      <c r="F40" s="27">
        <v>0</v>
      </c>
      <c r="G40" s="27">
        <v>0</v>
      </c>
      <c r="H40" s="27">
        <v>0</v>
      </c>
      <c r="I40" s="27">
        <v>0</v>
      </c>
      <c r="J40" s="27">
        <v>0</v>
      </c>
      <c r="K40" s="27">
        <v>0</v>
      </c>
      <c r="L40" s="27">
        <v>0</v>
      </c>
      <c r="M40" s="27">
        <v>0</v>
      </c>
      <c r="N40" s="27">
        <v>0</v>
      </c>
      <c r="O40" s="27">
        <v>0</v>
      </c>
      <c r="P40" s="27">
        <v>1</v>
      </c>
      <c r="Q40" s="27">
        <v>2</v>
      </c>
      <c r="R40" s="27">
        <v>3</v>
      </c>
      <c r="S40" s="27">
        <v>4</v>
      </c>
      <c r="T40" s="27">
        <v>4</v>
      </c>
      <c r="U40" s="193"/>
      <c r="V40" s="193"/>
      <c r="W40" s="193"/>
      <c r="X40" s="193"/>
      <c r="Y40" s="193"/>
      <c r="Z40" s="193"/>
    </row>
    <row r="41" spans="1:27" ht="13.5" thickBot="1">
      <c r="A41" s="70" t="s">
        <v>210</v>
      </c>
      <c r="B41" s="130">
        <f>B40+B39</f>
        <v>45369.493331577803</v>
      </c>
      <c r="C41" s="40">
        <f>C40+C39</f>
        <v>50874.329899491982</v>
      </c>
      <c r="D41" s="40">
        <f>D40+D39</f>
        <v>55338.190916173764</v>
      </c>
      <c r="E41" s="40">
        <f>E40+E39</f>
        <v>61061.513454874243</v>
      </c>
      <c r="F41" s="40">
        <f>F40+F39</f>
        <v>64972.06275461732</v>
      </c>
      <c r="G41" s="40">
        <f t="shared" ref="G41:O41" si="52">G40+G39</f>
        <v>70977.596767678842</v>
      </c>
      <c r="H41" s="40">
        <f t="shared" si="52"/>
        <v>77180.833057130294</v>
      </c>
      <c r="I41" s="40">
        <f t="shared" si="52"/>
        <v>85249.02577871934</v>
      </c>
      <c r="J41" s="40">
        <f t="shared" si="52"/>
        <v>93118.190207366002</v>
      </c>
      <c r="K41" s="40">
        <f t="shared" si="52"/>
        <v>101813.03094764995</v>
      </c>
      <c r="L41" s="40">
        <f t="shared" si="52"/>
        <v>111570.21944185441</v>
      </c>
      <c r="M41" s="40">
        <f>M40+M39</f>
        <v>123233.40330499485</v>
      </c>
      <c r="N41" s="40">
        <f t="shared" si="52"/>
        <v>139510.42127315249</v>
      </c>
      <c r="O41" s="40">
        <f t="shared" si="52"/>
        <v>156202.88881490394</v>
      </c>
      <c r="P41" s="40">
        <f t="shared" ref="P41:T41" si="53">P40+P39</f>
        <v>170583.15291502423</v>
      </c>
      <c r="Q41" s="40">
        <f t="shared" si="53"/>
        <v>191300.8372752172</v>
      </c>
      <c r="R41" s="40">
        <f t="shared" si="53"/>
        <v>210873.26697354703</v>
      </c>
      <c r="S41" s="40">
        <f t="shared" ref="S41" si="54">S40+S39</f>
        <v>230051.99813225135</v>
      </c>
      <c r="T41" s="40">
        <f t="shared" si="53"/>
        <v>250655.35282490708</v>
      </c>
      <c r="U41" s="193"/>
      <c r="V41" s="193"/>
      <c r="W41" s="193"/>
      <c r="X41" s="193"/>
      <c r="Y41" s="193"/>
      <c r="Z41" s="193"/>
    </row>
    <row r="42" spans="1:27">
      <c r="U42" s="193"/>
      <c r="V42" s="193"/>
      <c r="W42" s="193"/>
      <c r="X42" s="193"/>
      <c r="Y42" s="193"/>
      <c r="Z42" s="193"/>
    </row>
    <row r="43" spans="1:27" ht="18">
      <c r="A43" s="206" t="s">
        <v>25</v>
      </c>
      <c r="B43" s="206"/>
      <c r="C43" s="206"/>
      <c r="D43" s="206"/>
      <c r="E43" s="206"/>
      <c r="F43" s="206"/>
      <c r="G43" s="207"/>
      <c r="H43" s="207"/>
      <c r="I43" s="207"/>
      <c r="J43" s="207"/>
      <c r="K43" s="207"/>
      <c r="L43" s="207"/>
      <c r="M43" s="207"/>
      <c r="N43" s="207"/>
      <c r="O43" s="208"/>
      <c r="P43" s="208"/>
      <c r="U43" s="193"/>
      <c r="V43" s="193"/>
      <c r="W43" s="193"/>
      <c r="X43" s="193"/>
      <c r="Y43" s="193"/>
      <c r="Z43" s="193"/>
      <c r="AA43" s="175"/>
    </row>
    <row r="44" spans="1:27" ht="13.5" thickBot="1">
      <c r="A44" s="41" t="s">
        <v>26</v>
      </c>
      <c r="B44" s="18" t="s">
        <v>103</v>
      </c>
      <c r="C44" s="19" t="s">
        <v>104</v>
      </c>
      <c r="D44" s="19" t="s">
        <v>105</v>
      </c>
      <c r="E44" s="19" t="s">
        <v>106</v>
      </c>
      <c r="F44" s="19" t="s">
        <v>107</v>
      </c>
      <c r="G44" s="19" t="s">
        <v>15</v>
      </c>
      <c r="H44" s="19" t="s">
        <v>16</v>
      </c>
      <c r="I44" s="19" t="s">
        <v>17</v>
      </c>
      <c r="J44" s="26">
        <v>2003</v>
      </c>
      <c r="K44" s="26">
        <v>2004</v>
      </c>
      <c r="L44" s="26">
        <v>2005</v>
      </c>
      <c r="M44" s="26">
        <v>2006</v>
      </c>
      <c r="N44" s="26">
        <v>2007</v>
      </c>
      <c r="O44" s="26">
        <v>2008</v>
      </c>
      <c r="P44" s="26">
        <v>2009</v>
      </c>
      <c r="Q44" s="26">
        <v>2010</v>
      </c>
      <c r="R44" s="26">
        <v>2011</v>
      </c>
      <c r="S44" s="26">
        <v>2012</v>
      </c>
      <c r="T44" s="26">
        <v>2013</v>
      </c>
      <c r="U44" s="159">
        <v>2013</v>
      </c>
      <c r="V44" s="159"/>
      <c r="W44" s="159"/>
      <c r="X44" s="159"/>
      <c r="Y44" s="159"/>
      <c r="Z44" s="196"/>
      <c r="AA44" s="161"/>
    </row>
    <row r="45" spans="1:27" ht="13.5" thickTop="1">
      <c r="A45" s="42" t="s">
        <v>0</v>
      </c>
      <c r="B45" s="51">
        <f>B26/B6*100</f>
        <v>11.288708748322742</v>
      </c>
      <c r="C45" s="51">
        <f>C26/C6*100</f>
        <v>12.085819941834156</v>
      </c>
      <c r="D45" s="51">
        <f t="shared" ref="D45:Q45" si="55">D26/D6*100</f>
        <v>11.834930824744733</v>
      </c>
      <c r="E45" s="51">
        <f t="shared" si="55"/>
        <v>12.503454565287115</v>
      </c>
      <c r="F45" s="51">
        <f t="shared" si="55"/>
        <v>10.454572645921276</v>
      </c>
      <c r="G45" s="51">
        <f t="shared" si="55"/>
        <v>10.265065710481892</v>
      </c>
      <c r="H45" s="51">
        <f t="shared" si="55"/>
        <v>10.117276594803712</v>
      </c>
      <c r="I45" s="51">
        <f t="shared" si="55"/>
        <v>11.012030581534257</v>
      </c>
      <c r="J45" s="51">
        <f t="shared" si="55"/>
        <v>10.905701241942742</v>
      </c>
      <c r="K45" s="51">
        <f t="shared" si="55"/>
        <v>10.295768277822104</v>
      </c>
      <c r="L45" s="51">
        <f t="shared" si="55"/>
        <v>8.8750686305256536</v>
      </c>
      <c r="M45" s="51">
        <f t="shared" si="55"/>
        <v>8.7085184058551768</v>
      </c>
      <c r="N45" s="51">
        <f t="shared" si="55"/>
        <v>8.7197026986144959</v>
      </c>
      <c r="O45" s="51">
        <f t="shared" si="55"/>
        <v>8.3664469532956733</v>
      </c>
      <c r="P45" s="51">
        <f t="shared" si="55"/>
        <v>8.312537970525911</v>
      </c>
      <c r="Q45" s="51">
        <f t="shared" si="55"/>
        <v>8.2215799636780975</v>
      </c>
      <c r="R45" s="51">
        <f t="shared" ref="R45:S45" si="56">R26/R6*100</f>
        <v>8.2212856707611515</v>
      </c>
      <c r="S45" s="51">
        <f t="shared" si="56"/>
        <v>8.3248019129034212</v>
      </c>
      <c r="T45" s="51">
        <f>R45+($R45-$Q45)</f>
        <v>8.2209913778442054</v>
      </c>
      <c r="U45" s="194">
        <f>T45+($T45-$R45)</f>
        <v>8.2206970849272594</v>
      </c>
      <c r="V45" s="194">
        <f t="shared" ref="V45:Y45" si="57">U45</f>
        <v>8.2206970849272594</v>
      </c>
      <c r="W45" s="194">
        <f t="shared" si="57"/>
        <v>8.2206970849272594</v>
      </c>
      <c r="X45" s="194">
        <f t="shared" si="57"/>
        <v>8.2206970849272594</v>
      </c>
      <c r="Y45" s="194">
        <f t="shared" si="57"/>
        <v>8.2206970849272594</v>
      </c>
      <c r="Z45" s="196"/>
      <c r="AA45" s="161"/>
    </row>
    <row r="46" spans="1:27">
      <c r="A46" s="43" t="s">
        <v>1</v>
      </c>
      <c r="B46" s="45">
        <v>31.219885239761684</v>
      </c>
      <c r="C46" s="46">
        <v>29.28963769979805</v>
      </c>
      <c r="D46" s="46">
        <v>28.92453081455869</v>
      </c>
      <c r="E46" s="46">
        <v>30.820293094463185</v>
      </c>
      <c r="F46" s="46">
        <v>28.257792407700549</v>
      </c>
      <c r="G46" s="46">
        <v>28.002506571344831</v>
      </c>
      <c r="H46" s="46">
        <v>28.855298944900348</v>
      </c>
      <c r="I46" s="46">
        <v>28.355031923435565</v>
      </c>
      <c r="J46" s="46">
        <v>29.6223686770327</v>
      </c>
      <c r="K46" s="46">
        <v>29.458492509253986</v>
      </c>
      <c r="L46" s="46">
        <v>26.981005008372478</v>
      </c>
      <c r="M46" s="46">
        <v>28.691210289195347</v>
      </c>
      <c r="N46" s="46">
        <v>29.088603995393907</v>
      </c>
      <c r="O46" s="46">
        <v>28.699887895102982</v>
      </c>
      <c r="P46" s="46">
        <v>28.337491082181067</v>
      </c>
      <c r="Q46" s="46">
        <v>28.898022748528874</v>
      </c>
      <c r="R46" s="46">
        <f>Q46+(Q46-P46)</f>
        <v>29.45855441487668</v>
      </c>
      <c r="S46" s="46">
        <f t="shared" ref="S46:T46" si="58">R46+(R46-Q46)</f>
        <v>30.019086081224486</v>
      </c>
      <c r="T46" s="46">
        <f t="shared" si="58"/>
        <v>30.579617747572293</v>
      </c>
      <c r="U46" s="194">
        <f t="shared" ref="U46:U60" si="59">T46+($T46-$R46)</f>
        <v>31.700681080267906</v>
      </c>
      <c r="V46" s="194">
        <f t="shared" ref="V46:Y60" si="60">U46</f>
        <v>31.700681080267906</v>
      </c>
      <c r="W46" s="194">
        <f t="shared" si="60"/>
        <v>31.700681080267906</v>
      </c>
      <c r="X46" s="194">
        <f t="shared" si="60"/>
        <v>31.700681080267906</v>
      </c>
      <c r="Y46" s="194">
        <f t="shared" si="60"/>
        <v>31.700681080267906</v>
      </c>
      <c r="Z46" s="196"/>
      <c r="AA46" s="161"/>
    </row>
    <row r="47" spans="1:27">
      <c r="A47" s="44" t="s">
        <v>2</v>
      </c>
      <c r="B47" s="45">
        <v>4.368765339010511</v>
      </c>
      <c r="C47" s="46">
        <v>6.1343775999025345</v>
      </c>
      <c r="D47" s="46">
        <v>6.0984701370025842</v>
      </c>
      <c r="E47" s="46">
        <v>6.0220877142669469</v>
      </c>
      <c r="F47" s="46">
        <v>4.4252885359751204</v>
      </c>
      <c r="G47" s="46">
        <v>4.3590716181944229</v>
      </c>
      <c r="H47" s="46">
        <v>4.1404213103185707</v>
      </c>
      <c r="I47" s="46">
        <v>3.6622552322715274</v>
      </c>
      <c r="J47" s="46">
        <v>3.7499384385689067</v>
      </c>
      <c r="K47" s="46">
        <v>3.7681572693470096</v>
      </c>
      <c r="L47" s="46">
        <v>3.4964844527192112</v>
      </c>
      <c r="M47" s="46">
        <v>3.3997566632450966</v>
      </c>
      <c r="N47" s="46">
        <v>3.485435261469251</v>
      </c>
      <c r="O47" s="46">
        <v>3.4522894212594823</v>
      </c>
      <c r="P47" s="46">
        <v>3.4154551484738156</v>
      </c>
      <c r="Q47" s="46">
        <v>3.5364268840313913</v>
      </c>
      <c r="R47" s="192">
        <f>Q47+(Q47-P47)</f>
        <v>3.6573986195889669</v>
      </c>
      <c r="S47" s="192">
        <f t="shared" ref="S47" si="61">R47+(R47-Q47)</f>
        <v>3.7783703551465426</v>
      </c>
      <c r="T47" s="192">
        <f t="shared" ref="T47" si="62">S47+(S47-R47)</f>
        <v>3.8993420907041183</v>
      </c>
      <c r="U47" s="194">
        <f t="shared" si="59"/>
        <v>4.1412855618192701</v>
      </c>
      <c r="V47" s="194">
        <f t="shared" si="60"/>
        <v>4.1412855618192701</v>
      </c>
      <c r="W47" s="194">
        <f t="shared" si="60"/>
        <v>4.1412855618192701</v>
      </c>
      <c r="X47" s="194">
        <f t="shared" si="60"/>
        <v>4.1412855618192701</v>
      </c>
      <c r="Y47" s="194">
        <f t="shared" si="60"/>
        <v>4.1412855618192701</v>
      </c>
      <c r="Z47" s="196"/>
      <c r="AA47" s="161"/>
    </row>
    <row r="48" spans="1:27">
      <c r="A48" s="42" t="s">
        <v>3</v>
      </c>
      <c r="B48" s="49">
        <f>B29/B9*100</f>
        <v>20.245042208285025</v>
      </c>
      <c r="C48" s="186">
        <f t="shared" ref="C48:Q48" si="63">C29/C9*100</f>
        <v>20.180000589563853</v>
      </c>
      <c r="D48" s="186">
        <f t="shared" si="63"/>
        <v>20.209721370485905</v>
      </c>
      <c r="E48" s="186">
        <f t="shared" si="63"/>
        <v>20.101392416965762</v>
      </c>
      <c r="F48" s="186">
        <f t="shared" si="63"/>
        <v>20.175682802322768</v>
      </c>
      <c r="G48" s="186">
        <f t="shared" si="63"/>
        <v>20.30330412250294</v>
      </c>
      <c r="H48" s="186">
        <f t="shared" si="63"/>
        <v>20.87205813778472</v>
      </c>
      <c r="I48" s="186">
        <f t="shared" si="63"/>
        <v>20.35835219814598</v>
      </c>
      <c r="J48" s="186">
        <f t="shared" si="63"/>
        <v>20.14911372394808</v>
      </c>
      <c r="K48" s="186">
        <f t="shared" si="63"/>
        <v>20.112195452459574</v>
      </c>
      <c r="L48" s="186">
        <f t="shared" si="63"/>
        <v>20.101444041006385</v>
      </c>
      <c r="M48" s="186">
        <f t="shared" si="63"/>
        <v>19.9752094084254</v>
      </c>
      <c r="N48" s="186">
        <f t="shared" si="63"/>
        <v>19.843213868266616</v>
      </c>
      <c r="O48" s="186">
        <f t="shared" si="63"/>
        <v>19.793706550582222</v>
      </c>
      <c r="P48" s="186">
        <f t="shared" si="63"/>
        <v>19.736482353626503</v>
      </c>
      <c r="Q48" s="186">
        <f t="shared" si="63"/>
        <v>19.864279824909822</v>
      </c>
      <c r="R48" s="134">
        <f t="shared" ref="R48:S48" si="64">R29/R9*100</f>
        <v>19.942676755301896</v>
      </c>
      <c r="S48" s="134">
        <f t="shared" si="64"/>
        <v>20.023867763023492</v>
      </c>
      <c r="T48" s="134">
        <f>R48+($R48-$Q48)</f>
        <v>20.02107368569397</v>
      </c>
      <c r="U48" s="194">
        <f t="shared" si="59"/>
        <v>20.099470616086045</v>
      </c>
      <c r="V48" s="194">
        <f t="shared" si="60"/>
        <v>20.099470616086045</v>
      </c>
      <c r="W48" s="194">
        <f t="shared" si="60"/>
        <v>20.099470616086045</v>
      </c>
      <c r="X48" s="194">
        <f t="shared" si="60"/>
        <v>20.099470616086045</v>
      </c>
      <c r="Y48" s="194">
        <f t="shared" si="60"/>
        <v>20.099470616086045</v>
      </c>
      <c r="Z48" s="196"/>
      <c r="AA48" s="161"/>
    </row>
    <row r="49" spans="1:27">
      <c r="A49" s="43" t="s">
        <v>4</v>
      </c>
      <c r="B49" s="45">
        <v>20.924039137211555</v>
      </c>
      <c r="C49" s="46">
        <v>20.995846665370575</v>
      </c>
      <c r="D49" s="46">
        <v>20.985825312423927</v>
      </c>
      <c r="E49" s="46">
        <v>20.933221406863463</v>
      </c>
      <c r="F49" s="46">
        <v>21.141974358104061</v>
      </c>
      <c r="G49" s="46">
        <v>21.237797622631735</v>
      </c>
      <c r="H49" s="46">
        <v>21.191725942724304</v>
      </c>
      <c r="I49" s="46">
        <v>21.157836666166858</v>
      </c>
      <c r="J49" s="46">
        <v>21.28418387808674</v>
      </c>
      <c r="K49" s="46">
        <v>21.24472540096156</v>
      </c>
      <c r="L49" s="46">
        <v>21.237648667473373</v>
      </c>
      <c r="M49" s="46">
        <v>21.157434320181739</v>
      </c>
      <c r="N49" s="46">
        <v>21.168502088615178</v>
      </c>
      <c r="O49" s="46">
        <v>21.153336565540972</v>
      </c>
      <c r="P49" s="46">
        <v>21.193880777712803</v>
      </c>
      <c r="Q49" s="46">
        <v>21.2994901257279</v>
      </c>
      <c r="R49" s="46">
        <f>Q49+(Q49-P49)</f>
        <v>21.405099473742997</v>
      </c>
      <c r="S49" s="46">
        <f t="shared" ref="S49" si="65">R49+(R49-Q49)</f>
        <v>21.510708821758094</v>
      </c>
      <c r="T49" s="46">
        <f t="shared" ref="T49" si="66">S49+(S49-R49)</f>
        <v>21.616318169773191</v>
      </c>
      <c r="U49" s="194">
        <f t="shared" si="59"/>
        <v>21.827536865803385</v>
      </c>
      <c r="V49" s="194">
        <f t="shared" si="60"/>
        <v>21.827536865803385</v>
      </c>
      <c r="W49" s="194">
        <f t="shared" si="60"/>
        <v>21.827536865803385</v>
      </c>
      <c r="X49" s="194">
        <f t="shared" si="60"/>
        <v>21.827536865803385</v>
      </c>
      <c r="Y49" s="194">
        <f t="shared" si="60"/>
        <v>21.827536865803385</v>
      </c>
      <c r="Z49" s="196"/>
      <c r="AA49" s="161"/>
    </row>
    <row r="50" spans="1:27">
      <c r="A50" s="43" t="s">
        <v>5</v>
      </c>
      <c r="B50" s="45">
        <v>17.394424395032733</v>
      </c>
      <c r="C50" s="46">
        <v>17.437448848651616</v>
      </c>
      <c r="D50" s="46">
        <v>17.360777291784693</v>
      </c>
      <c r="E50" s="46">
        <v>17.395691743275385</v>
      </c>
      <c r="F50" s="46">
        <v>17.493376540370143</v>
      </c>
      <c r="G50" s="46">
        <v>17.96297050774983</v>
      </c>
      <c r="H50" s="46">
        <v>18.624138114185424</v>
      </c>
      <c r="I50" s="46">
        <v>19.740467884872988</v>
      </c>
      <c r="J50" s="46">
        <v>16.967710933151565</v>
      </c>
      <c r="K50" s="46">
        <v>17.052465721431251</v>
      </c>
      <c r="L50" s="46">
        <v>17.241025320976643</v>
      </c>
      <c r="M50" s="46">
        <v>17.221399657186506</v>
      </c>
      <c r="N50" s="46">
        <v>17.213096978064851</v>
      </c>
      <c r="O50" s="46">
        <v>17.051086524917196</v>
      </c>
      <c r="P50" s="46">
        <v>16.618432287844801</v>
      </c>
      <c r="Q50" s="46">
        <v>16.501166684585058</v>
      </c>
      <c r="R50" s="46">
        <f t="shared" ref="R50:R51" si="67">Q50+(Q50-P50)</f>
        <v>16.383901081325316</v>
      </c>
      <c r="S50" s="46">
        <f t="shared" ref="S50:S51" si="68">R50+(R50-Q50)</f>
        <v>16.266635478065574</v>
      </c>
      <c r="T50" s="46">
        <f t="shared" ref="T50:T51" si="69">S50+(S50-R50)</f>
        <v>16.149369874805831</v>
      </c>
      <c r="U50" s="194">
        <f t="shared" si="59"/>
        <v>15.914838668286347</v>
      </c>
      <c r="V50" s="194">
        <f t="shared" si="60"/>
        <v>15.914838668286347</v>
      </c>
      <c r="W50" s="194">
        <f t="shared" si="60"/>
        <v>15.914838668286347</v>
      </c>
      <c r="X50" s="194">
        <f t="shared" si="60"/>
        <v>15.914838668286347</v>
      </c>
      <c r="Y50" s="194">
        <f t="shared" si="60"/>
        <v>15.914838668286347</v>
      </c>
      <c r="Z50" s="196"/>
      <c r="AA50" s="161"/>
    </row>
    <row r="51" spans="1:27">
      <c r="A51" s="44" t="s">
        <v>6</v>
      </c>
      <c r="B51" s="45">
        <v>18.021026255675061</v>
      </c>
      <c r="C51" s="46">
        <v>17.359219109142639</v>
      </c>
      <c r="D51" s="46">
        <v>17.741225030152609</v>
      </c>
      <c r="E51" s="46">
        <v>16.730717828698115</v>
      </c>
      <c r="F51" s="46">
        <v>15.994736511913807</v>
      </c>
      <c r="G51" s="46">
        <v>15.736125154649914</v>
      </c>
      <c r="H51" s="46">
        <v>20.11282426500772</v>
      </c>
      <c r="I51" s="46">
        <v>15.015438752176033</v>
      </c>
      <c r="J51" s="46">
        <v>14.605835703544892</v>
      </c>
      <c r="K51" s="46">
        <v>14.642918571793631</v>
      </c>
      <c r="L51" s="46">
        <v>14.856964538276088</v>
      </c>
      <c r="M51" s="46">
        <v>14.475115133338415</v>
      </c>
      <c r="N51" s="46">
        <v>14.402203941806956</v>
      </c>
      <c r="O51" s="46">
        <v>14.406379193090052</v>
      </c>
      <c r="P51" s="46">
        <v>14.489632945304971</v>
      </c>
      <c r="Q51" s="46">
        <v>14.61899188497596</v>
      </c>
      <c r="R51" s="192">
        <f t="shared" si="67"/>
        <v>14.74835082464695</v>
      </c>
      <c r="S51" s="192">
        <f t="shared" si="68"/>
        <v>14.87770976431794</v>
      </c>
      <c r="T51" s="192">
        <f t="shared" si="69"/>
        <v>15.00706870398893</v>
      </c>
      <c r="U51" s="194">
        <f t="shared" si="59"/>
        <v>15.265786583330909</v>
      </c>
      <c r="V51" s="194">
        <f t="shared" si="60"/>
        <v>15.265786583330909</v>
      </c>
      <c r="W51" s="194">
        <f t="shared" si="60"/>
        <v>15.265786583330909</v>
      </c>
      <c r="X51" s="194">
        <f t="shared" si="60"/>
        <v>15.265786583330909</v>
      </c>
      <c r="Y51" s="194">
        <f t="shared" si="60"/>
        <v>15.265786583330909</v>
      </c>
      <c r="Z51" s="196"/>
      <c r="AA51" s="161"/>
    </row>
    <row r="52" spans="1:27">
      <c r="A52" s="42" t="s">
        <v>7</v>
      </c>
      <c r="B52" s="49">
        <f>B33/B13*100</f>
        <v>15.73051835655545</v>
      </c>
      <c r="C52" s="186">
        <f t="shared" ref="C52:Q52" si="70">C33/C13*100</f>
        <v>15.699938425827979</v>
      </c>
      <c r="D52" s="186">
        <f t="shared" si="70"/>
        <v>15.421737315775752</v>
      </c>
      <c r="E52" s="186">
        <f t="shared" si="70"/>
        <v>15.528246755502796</v>
      </c>
      <c r="F52" s="186">
        <f t="shared" si="70"/>
        <v>15.338577486979208</v>
      </c>
      <c r="G52" s="186">
        <f t="shared" si="70"/>
        <v>15.300214581815238</v>
      </c>
      <c r="H52" s="186">
        <f t="shared" si="70"/>
        <v>15.459390922210792</v>
      </c>
      <c r="I52" s="186">
        <f t="shared" si="70"/>
        <v>15.35952585812602</v>
      </c>
      <c r="J52" s="186">
        <f t="shared" si="70"/>
        <v>15.375925080643455</v>
      </c>
      <c r="K52" s="186">
        <f t="shared" si="70"/>
        <v>15.32848023966365</v>
      </c>
      <c r="L52" s="186">
        <f t="shared" si="70"/>
        <v>15.442913310650763</v>
      </c>
      <c r="M52" s="186">
        <f t="shared" si="70"/>
        <v>15.371411393890448</v>
      </c>
      <c r="N52" s="186">
        <f t="shared" si="70"/>
        <v>15.339759617429522</v>
      </c>
      <c r="O52" s="186">
        <f t="shared" si="70"/>
        <v>15.324111841151723</v>
      </c>
      <c r="P52" s="186">
        <f t="shared" si="70"/>
        <v>15.362174075287804</v>
      </c>
      <c r="Q52" s="186">
        <f t="shared" si="70"/>
        <v>15.390298263477126</v>
      </c>
      <c r="R52" s="134">
        <f t="shared" ref="R52:S52" si="71">R33/R13*100</f>
        <v>15.447262420387428</v>
      </c>
      <c r="S52" s="134">
        <f t="shared" si="71"/>
        <v>15.48292066763371</v>
      </c>
      <c r="T52" s="134">
        <f>R52+($R52-$Q52)</f>
        <v>15.504226577297731</v>
      </c>
      <c r="U52" s="194">
        <f t="shared" si="59"/>
        <v>15.561190734208033</v>
      </c>
      <c r="V52" s="194">
        <f t="shared" si="60"/>
        <v>15.561190734208033</v>
      </c>
      <c r="W52" s="194">
        <f t="shared" si="60"/>
        <v>15.561190734208033</v>
      </c>
      <c r="X52" s="194">
        <f t="shared" si="60"/>
        <v>15.561190734208033</v>
      </c>
      <c r="Y52" s="194">
        <f t="shared" si="60"/>
        <v>15.561190734208033</v>
      </c>
      <c r="Z52" s="196"/>
      <c r="AA52" s="161"/>
    </row>
    <row r="53" spans="1:27">
      <c r="A53" s="43" t="s">
        <v>8</v>
      </c>
      <c r="B53" s="45">
        <v>16.221638337702217</v>
      </c>
      <c r="C53" s="46">
        <v>15.994350895442441</v>
      </c>
      <c r="D53" s="46">
        <v>16.018920192772622</v>
      </c>
      <c r="E53" s="46">
        <v>15.95265306467798</v>
      </c>
      <c r="F53" s="46">
        <v>15.886446309168086</v>
      </c>
      <c r="G53" s="46">
        <v>15.907644363038081</v>
      </c>
      <c r="H53" s="46">
        <v>16.830560217380356</v>
      </c>
      <c r="I53" s="46">
        <v>16.855167509338223</v>
      </c>
      <c r="J53" s="46">
        <v>16.986960353160484</v>
      </c>
      <c r="K53" s="46">
        <v>16.993237452780324</v>
      </c>
      <c r="L53" s="46">
        <v>16.901343225819275</v>
      </c>
      <c r="M53" s="46">
        <v>16.971881141033606</v>
      </c>
      <c r="N53" s="46">
        <v>17.017461053830267</v>
      </c>
      <c r="O53" s="46">
        <v>17.029913658685924</v>
      </c>
      <c r="P53" s="46">
        <v>17.250963180855209</v>
      </c>
      <c r="Q53" s="46">
        <v>17.310856234287751</v>
      </c>
      <c r="R53" s="46">
        <f>Q53+(Q53-P53)</f>
        <v>17.370749287720294</v>
      </c>
      <c r="S53" s="46">
        <f t="shared" ref="S53" si="72">R53+(R53-Q53)</f>
        <v>17.430642341152836</v>
      </c>
      <c r="T53" s="46">
        <f t="shared" ref="T53" si="73">S53+(S53-R53)</f>
        <v>17.490535394585379</v>
      </c>
      <c r="U53" s="194">
        <f t="shared" si="59"/>
        <v>17.610321501450464</v>
      </c>
      <c r="V53" s="194">
        <f t="shared" si="60"/>
        <v>17.610321501450464</v>
      </c>
      <c r="W53" s="194">
        <f t="shared" si="60"/>
        <v>17.610321501450464</v>
      </c>
      <c r="X53" s="194">
        <f t="shared" si="60"/>
        <v>17.610321501450464</v>
      </c>
      <c r="Y53" s="194">
        <f t="shared" si="60"/>
        <v>17.610321501450464</v>
      </c>
      <c r="Z53" s="196"/>
      <c r="AA53" s="161"/>
    </row>
    <row r="54" spans="1:27">
      <c r="A54" s="43" t="s">
        <v>9</v>
      </c>
      <c r="B54" s="45">
        <v>23.298915716145348</v>
      </c>
      <c r="C54" s="46">
        <v>22.940361987658573</v>
      </c>
      <c r="D54" s="46">
        <v>22.505408413821069</v>
      </c>
      <c r="E54" s="46">
        <v>22.298198069022995</v>
      </c>
      <c r="F54" s="46">
        <v>21.94878675011271</v>
      </c>
      <c r="G54" s="46">
        <v>21.574755848773226</v>
      </c>
      <c r="H54" s="46">
        <v>21.251602756521976</v>
      </c>
      <c r="I54" s="46">
        <v>21.320844334825697</v>
      </c>
      <c r="J54" s="46">
        <v>21.449794927729112</v>
      </c>
      <c r="K54" s="46">
        <v>21.366280723176697</v>
      </c>
      <c r="L54" s="46">
        <v>21.492346887981416</v>
      </c>
      <c r="M54" s="46">
        <v>21.509593894127963</v>
      </c>
      <c r="N54" s="46">
        <v>21.616175231127357</v>
      </c>
      <c r="O54" s="46">
        <v>21.657882834503276</v>
      </c>
      <c r="P54" s="46">
        <v>21.804528997398211</v>
      </c>
      <c r="Q54" s="46">
        <v>21.944372290807664</v>
      </c>
      <c r="R54" s="46">
        <f t="shared" ref="R54:R57" si="74">Q54+(Q54-P54)</f>
        <v>22.084215584217116</v>
      </c>
      <c r="S54" s="46">
        <f t="shared" ref="S54:S57" si="75">R54+(R54-Q54)</f>
        <v>22.224058877626568</v>
      </c>
      <c r="T54" s="46">
        <f t="shared" ref="T54:T57" si="76">S54+(S54-R54)</f>
        <v>22.36390217103602</v>
      </c>
      <c r="U54" s="194">
        <f t="shared" si="59"/>
        <v>22.643588757854925</v>
      </c>
      <c r="V54" s="194">
        <f t="shared" si="60"/>
        <v>22.643588757854925</v>
      </c>
      <c r="W54" s="194">
        <f t="shared" si="60"/>
        <v>22.643588757854925</v>
      </c>
      <c r="X54" s="194">
        <f t="shared" si="60"/>
        <v>22.643588757854925</v>
      </c>
      <c r="Y54" s="194">
        <f t="shared" si="60"/>
        <v>22.643588757854925</v>
      </c>
      <c r="Z54" s="196"/>
      <c r="AA54" s="161"/>
    </row>
    <row r="55" spans="1:27">
      <c r="A55" s="43" t="s">
        <v>10</v>
      </c>
      <c r="B55" s="45">
        <v>13.96366999336583</v>
      </c>
      <c r="C55" s="46">
        <v>13.971525098825246</v>
      </c>
      <c r="D55" s="46">
        <v>13.909301706717011</v>
      </c>
      <c r="E55" s="46">
        <v>13.926272136340042</v>
      </c>
      <c r="F55" s="46">
        <v>14.054891981405232</v>
      </c>
      <c r="G55" s="46">
        <v>13.784242501565606</v>
      </c>
      <c r="H55" s="46">
        <v>13.469803844116612</v>
      </c>
      <c r="I55" s="46">
        <v>13.314981560134084</v>
      </c>
      <c r="J55" s="46">
        <v>13.415398999002409</v>
      </c>
      <c r="K55" s="46">
        <v>13.436770914754915</v>
      </c>
      <c r="L55" s="46">
        <v>14.055377460510101</v>
      </c>
      <c r="M55" s="46">
        <v>13.805498267458319</v>
      </c>
      <c r="N55" s="46">
        <v>13.791428331998443</v>
      </c>
      <c r="O55" s="46">
        <v>13.794007631768842</v>
      </c>
      <c r="P55" s="46">
        <v>13.87903413808192</v>
      </c>
      <c r="Q55" s="46">
        <v>13.914765169876114</v>
      </c>
      <c r="R55" s="46">
        <f t="shared" si="74"/>
        <v>13.950496201670308</v>
      </c>
      <c r="S55" s="46">
        <f t="shared" si="75"/>
        <v>13.986227233464502</v>
      </c>
      <c r="T55" s="46">
        <f t="shared" si="76"/>
        <v>14.021958265258696</v>
      </c>
      <c r="U55" s="194">
        <f t="shared" si="59"/>
        <v>14.093420328847085</v>
      </c>
      <c r="V55" s="194">
        <f t="shared" si="60"/>
        <v>14.093420328847085</v>
      </c>
      <c r="W55" s="194">
        <f t="shared" si="60"/>
        <v>14.093420328847085</v>
      </c>
      <c r="X55" s="194">
        <f t="shared" si="60"/>
        <v>14.093420328847085</v>
      </c>
      <c r="Y55" s="194">
        <f t="shared" si="60"/>
        <v>14.093420328847085</v>
      </c>
      <c r="Z55" s="196"/>
      <c r="AA55" s="161"/>
    </row>
    <row r="56" spans="1:27">
      <c r="A56" s="43" t="s">
        <v>11</v>
      </c>
      <c r="B56" s="45">
        <v>16.393127682742588</v>
      </c>
      <c r="C56" s="46">
        <v>16.38373416331515</v>
      </c>
      <c r="D56" s="46">
        <v>16.37237357809774</v>
      </c>
      <c r="E56" s="46">
        <v>16.373798743141759</v>
      </c>
      <c r="F56" s="46">
        <v>16.346473787300845</v>
      </c>
      <c r="G56" s="46">
        <v>16.329207295355932</v>
      </c>
      <c r="H56" s="46">
        <v>16.342478909775245</v>
      </c>
      <c r="I56" s="46">
        <v>16.334138374740981</v>
      </c>
      <c r="J56" s="46">
        <v>16.336224473785794</v>
      </c>
      <c r="K56" s="46">
        <v>16.339683662393629</v>
      </c>
      <c r="L56" s="46">
        <v>16.273577472725488</v>
      </c>
      <c r="M56" s="46">
        <v>16.286643012727431</v>
      </c>
      <c r="N56" s="46">
        <v>16.278713374167843</v>
      </c>
      <c r="O56" s="46">
        <v>16.2540204471664</v>
      </c>
      <c r="P56" s="46">
        <v>16.390382360697977</v>
      </c>
      <c r="Q56" s="46">
        <v>16.428265787305335</v>
      </c>
      <c r="R56" s="46">
        <f t="shared" si="74"/>
        <v>16.466149213912693</v>
      </c>
      <c r="S56" s="46">
        <f t="shared" si="75"/>
        <v>16.504032640520052</v>
      </c>
      <c r="T56" s="46">
        <f t="shared" si="76"/>
        <v>16.54191606712741</v>
      </c>
      <c r="U56" s="194">
        <f t="shared" si="59"/>
        <v>16.617682920342126</v>
      </c>
      <c r="V56" s="194">
        <f t="shared" si="60"/>
        <v>16.617682920342126</v>
      </c>
      <c r="W56" s="194">
        <f t="shared" si="60"/>
        <v>16.617682920342126</v>
      </c>
      <c r="X56" s="194">
        <f t="shared" si="60"/>
        <v>16.617682920342126</v>
      </c>
      <c r="Y56" s="194">
        <f t="shared" si="60"/>
        <v>16.617682920342126</v>
      </c>
      <c r="Z56" s="196"/>
      <c r="AA56" s="161"/>
    </row>
    <row r="57" spans="1:27">
      <c r="A57" s="44" t="s">
        <v>12</v>
      </c>
      <c r="B57" s="47">
        <v>13.657638702721981</v>
      </c>
      <c r="C57" s="48">
        <v>13.905927119607151</v>
      </c>
      <c r="D57" s="48">
        <v>13.463213711045732</v>
      </c>
      <c r="E57" s="48">
        <v>13.824963758222243</v>
      </c>
      <c r="F57" s="48">
        <v>13.458471855703719</v>
      </c>
      <c r="G57" s="48">
        <v>13.544797370282682</v>
      </c>
      <c r="H57" s="48">
        <v>13.799913170715916</v>
      </c>
      <c r="I57" s="48">
        <v>13.758766379982374</v>
      </c>
      <c r="J57" s="48">
        <v>13.682483003389892</v>
      </c>
      <c r="K57" s="48">
        <v>13.606767511955873</v>
      </c>
      <c r="L57" s="48">
        <v>13.632320532741046</v>
      </c>
      <c r="M57" s="48">
        <v>13.621477002832988</v>
      </c>
      <c r="N57" s="48">
        <v>13.646462172717289</v>
      </c>
      <c r="O57" s="48">
        <v>13.696980285372415</v>
      </c>
      <c r="P57" s="48">
        <v>13.728704293006741</v>
      </c>
      <c r="Q57" s="46">
        <v>13.755893875744608</v>
      </c>
      <c r="R57" s="46">
        <f t="shared" si="74"/>
        <v>13.783083458482475</v>
      </c>
      <c r="S57" s="46">
        <f t="shared" si="75"/>
        <v>13.810273041220341</v>
      </c>
      <c r="T57" s="46">
        <f t="shared" si="76"/>
        <v>13.837462623958208</v>
      </c>
      <c r="U57" s="194">
        <f t="shared" si="59"/>
        <v>13.891841789433942</v>
      </c>
      <c r="V57" s="194">
        <f t="shared" si="60"/>
        <v>13.891841789433942</v>
      </c>
      <c r="W57" s="194">
        <f t="shared" si="60"/>
        <v>13.891841789433942</v>
      </c>
      <c r="X57" s="194">
        <f t="shared" si="60"/>
        <v>13.891841789433942</v>
      </c>
      <c r="Y57" s="194">
        <f t="shared" si="60"/>
        <v>13.891841789433942</v>
      </c>
      <c r="Z57" s="196"/>
      <c r="AA57" s="161"/>
    </row>
    <row r="58" spans="1:27" hidden="1">
      <c r="A58" s="42" t="s">
        <v>13</v>
      </c>
      <c r="B58" s="49">
        <f t="shared" ref="B58:F59" si="77">B39/B19*100</f>
        <v>16.517434423455381</v>
      </c>
      <c r="C58" s="50">
        <f t="shared" si="77"/>
        <v>16.511216078891159</v>
      </c>
      <c r="D58" s="50">
        <f t="shared" si="77"/>
        <v>16.27221072720311</v>
      </c>
      <c r="E58" s="50">
        <f t="shared" si="77"/>
        <v>16.390504548446682</v>
      </c>
      <c r="F58" s="50">
        <f t="shared" si="77"/>
        <v>16.065611177229773</v>
      </c>
      <c r="G58" s="50">
        <f t="shared" ref="G58:N59" si="78">G39/G19*100</f>
        <v>16.047322612677327</v>
      </c>
      <c r="H58" s="50">
        <f t="shared" si="78"/>
        <v>16.24873326451808</v>
      </c>
      <c r="I58" s="50">
        <f t="shared" si="78"/>
        <v>16.119308406399416</v>
      </c>
      <c r="J58" s="50">
        <f t="shared" si="78"/>
        <v>16.082922307088577</v>
      </c>
      <c r="K58" s="50">
        <f t="shared" si="78"/>
        <v>15.984361656830783</v>
      </c>
      <c r="L58" s="50">
        <f t="shared" si="78"/>
        <v>15.960993771527257</v>
      </c>
      <c r="M58" s="50">
        <f t="shared" si="78"/>
        <v>15.848875035527463</v>
      </c>
      <c r="N58" s="50">
        <f t="shared" si="78"/>
        <v>15.810710692342713</v>
      </c>
      <c r="O58" s="134">
        <f t="shared" ref="O58:Q59" si="79">O39/O19*100</f>
        <v>15.748285270058243</v>
      </c>
      <c r="P58" s="134">
        <f t="shared" si="79"/>
        <v>15.746318783349613</v>
      </c>
      <c r="Q58" s="50">
        <f t="shared" si="79"/>
        <v>15.770584474439026</v>
      </c>
      <c r="R58" s="50">
        <f t="shared" ref="R58:T58" si="80">R39/R19*100</f>
        <v>15.800315338050519</v>
      </c>
      <c r="S58" s="50">
        <f t="shared" ref="S58" si="81">S39/S19*100</f>
        <v>15.847869874879066</v>
      </c>
      <c r="T58" s="50">
        <f t="shared" si="80"/>
        <v>15.896381034861095</v>
      </c>
      <c r="U58" s="194">
        <f t="shared" si="59"/>
        <v>15.992446731671672</v>
      </c>
      <c r="V58" s="194">
        <f t="shared" si="60"/>
        <v>15.992446731671672</v>
      </c>
      <c r="W58" s="194">
        <f t="shared" si="60"/>
        <v>15.992446731671672</v>
      </c>
      <c r="X58" s="194">
        <f t="shared" si="60"/>
        <v>15.992446731671672</v>
      </c>
      <c r="Y58" s="194">
        <f t="shared" si="60"/>
        <v>15.992446731671672</v>
      </c>
      <c r="Z58" s="196"/>
      <c r="AA58" s="161"/>
    </row>
    <row r="59" spans="1:27" hidden="1">
      <c r="A59" s="43" t="s">
        <v>14</v>
      </c>
      <c r="B59" s="45" t="e">
        <f t="shared" si="77"/>
        <v>#DIV/0!</v>
      </c>
      <c r="C59" s="46" t="e">
        <f t="shared" si="77"/>
        <v>#DIV/0!</v>
      </c>
      <c r="D59" s="46" t="e">
        <f t="shared" si="77"/>
        <v>#DIV/0!</v>
      </c>
      <c r="E59" s="46" t="e">
        <f t="shared" si="77"/>
        <v>#DIV/0!</v>
      </c>
      <c r="F59" s="46" t="e">
        <f t="shared" si="77"/>
        <v>#DIV/0!</v>
      </c>
      <c r="G59" s="46" t="e">
        <f t="shared" si="78"/>
        <v>#DIV/0!</v>
      </c>
      <c r="H59" s="46" t="e">
        <f t="shared" si="78"/>
        <v>#DIV/0!</v>
      </c>
      <c r="I59" s="46" t="e">
        <f t="shared" si="78"/>
        <v>#DIV/0!</v>
      </c>
      <c r="J59" s="46" t="e">
        <f t="shared" si="78"/>
        <v>#DIV/0!</v>
      </c>
      <c r="K59" s="46" t="e">
        <f t="shared" si="78"/>
        <v>#DIV/0!</v>
      </c>
      <c r="L59" s="46" t="e">
        <f t="shared" si="78"/>
        <v>#DIV/0!</v>
      </c>
      <c r="M59" s="46" t="e">
        <f t="shared" si="78"/>
        <v>#DIV/0!</v>
      </c>
      <c r="N59" s="46" t="e">
        <f t="shared" si="78"/>
        <v>#DIV/0!</v>
      </c>
      <c r="O59" s="46" t="e">
        <f t="shared" si="79"/>
        <v>#DIV/0!</v>
      </c>
      <c r="P59" s="46" t="e">
        <f t="shared" si="79"/>
        <v>#DIV/0!</v>
      </c>
      <c r="Q59" s="46" t="e">
        <f t="shared" si="79"/>
        <v>#DIV/0!</v>
      </c>
      <c r="R59" s="46" t="e">
        <f t="shared" ref="R59:T60" si="82">R40/R20*100</f>
        <v>#DIV/0!</v>
      </c>
      <c r="S59" s="46" t="e">
        <f t="shared" ref="S59" si="83">S40/S20*100</f>
        <v>#DIV/0!</v>
      </c>
      <c r="T59" s="46" t="e">
        <f t="shared" si="82"/>
        <v>#DIV/0!</v>
      </c>
      <c r="U59" s="194" t="e">
        <f t="shared" si="59"/>
        <v>#DIV/0!</v>
      </c>
      <c r="V59" s="194" t="e">
        <f t="shared" si="60"/>
        <v>#DIV/0!</v>
      </c>
      <c r="W59" s="194" t="e">
        <f t="shared" si="60"/>
        <v>#DIV/0!</v>
      </c>
      <c r="X59" s="194" t="e">
        <f t="shared" si="60"/>
        <v>#DIV/0!</v>
      </c>
      <c r="Y59" s="194" t="e">
        <f t="shared" si="60"/>
        <v>#DIV/0!</v>
      </c>
      <c r="Z59" s="196"/>
      <c r="AA59" s="161"/>
    </row>
    <row r="60" spans="1:27" ht="13.5" thickBot="1">
      <c r="A60" s="71" t="str">
        <f>A41</f>
        <v>KZN - Annual Compensation of Employees</v>
      </c>
      <c r="B60" s="187">
        <f>B41/B21*100</f>
        <v>16.517434423455381</v>
      </c>
      <c r="C60" s="188">
        <f t="shared" ref="C60:Q60" si="84">C41/C21*100</f>
        <v>16.511216078891159</v>
      </c>
      <c r="D60" s="188">
        <f t="shared" si="84"/>
        <v>16.27221072720311</v>
      </c>
      <c r="E60" s="188">
        <f t="shared" si="84"/>
        <v>16.390504548446682</v>
      </c>
      <c r="F60" s="188">
        <f t="shared" si="84"/>
        <v>16.065611177229773</v>
      </c>
      <c r="G60" s="188">
        <f t="shared" si="84"/>
        <v>16.047322612677327</v>
      </c>
      <c r="H60" s="188">
        <f t="shared" si="84"/>
        <v>16.24873326451808</v>
      </c>
      <c r="I60" s="188">
        <f t="shared" si="84"/>
        <v>16.119308406399416</v>
      </c>
      <c r="J60" s="188">
        <f t="shared" si="84"/>
        <v>16.082922307088577</v>
      </c>
      <c r="K60" s="188">
        <f t="shared" si="84"/>
        <v>15.984361656830783</v>
      </c>
      <c r="L60" s="188">
        <f t="shared" si="84"/>
        <v>15.960993771527257</v>
      </c>
      <c r="M60" s="188">
        <f t="shared" si="84"/>
        <v>15.848875035527463</v>
      </c>
      <c r="N60" s="188">
        <f t="shared" si="84"/>
        <v>15.810710692342713</v>
      </c>
      <c r="O60" s="188">
        <f t="shared" si="84"/>
        <v>15.748285270058243</v>
      </c>
      <c r="P60" s="188">
        <f t="shared" si="84"/>
        <v>15.746411092647595</v>
      </c>
      <c r="Q60" s="188">
        <f t="shared" si="84"/>
        <v>15.770749353480626</v>
      </c>
      <c r="R60" s="188">
        <f t="shared" si="82"/>
        <v>15.800540125293852</v>
      </c>
      <c r="S60" s="188">
        <f t="shared" si="82"/>
        <v>15.848145432501887</v>
      </c>
      <c r="T60" s="188">
        <f t="shared" si="82"/>
        <v>15.89663471601391</v>
      </c>
      <c r="U60" s="194">
        <f t="shared" si="59"/>
        <v>15.992729306733969</v>
      </c>
      <c r="V60" s="194">
        <f t="shared" si="60"/>
        <v>15.992729306733969</v>
      </c>
      <c r="W60" s="194">
        <f t="shared" si="60"/>
        <v>15.992729306733969</v>
      </c>
      <c r="X60" s="194">
        <f t="shared" si="60"/>
        <v>15.992729306733969</v>
      </c>
      <c r="Y60" s="194">
        <f t="shared" si="60"/>
        <v>15.992729306733969</v>
      </c>
      <c r="Z60" s="196"/>
      <c r="AA60" s="161"/>
    </row>
    <row r="61" spans="1:27">
      <c r="U61" s="196"/>
      <c r="V61" s="196"/>
      <c r="W61" s="196"/>
      <c r="X61" s="196"/>
      <c r="Y61" s="196"/>
      <c r="Z61" s="196"/>
      <c r="AA61" s="161"/>
    </row>
    <row r="62" spans="1:27" ht="18">
      <c r="A62" s="206" t="s">
        <v>198</v>
      </c>
      <c r="B62" s="206"/>
      <c r="C62" s="206"/>
      <c r="D62" s="206"/>
      <c r="E62" s="206"/>
      <c r="F62" s="206"/>
      <c r="G62" s="207"/>
      <c r="H62" s="207"/>
      <c r="I62" s="207"/>
      <c r="J62" s="207"/>
      <c r="K62" s="207"/>
      <c r="L62" s="207"/>
      <c r="M62" s="207"/>
      <c r="N62" s="207"/>
      <c r="O62" s="208"/>
      <c r="P62" s="208"/>
      <c r="U62" s="193"/>
      <c r="V62" s="193"/>
      <c r="W62" s="193"/>
      <c r="X62" s="193"/>
      <c r="Y62" s="193"/>
      <c r="Z62" s="193"/>
    </row>
    <row r="63" spans="1:27">
      <c r="A63" s="1" t="s">
        <v>27</v>
      </c>
      <c r="B63" s="1"/>
      <c r="C63" s="1"/>
      <c r="D63" s="1"/>
      <c r="E63" s="1"/>
      <c r="F63" s="1"/>
      <c r="O63" s="7"/>
      <c r="U63" s="193"/>
      <c r="V63" s="193"/>
      <c r="W63" s="193"/>
      <c r="X63" s="193"/>
      <c r="Y63" s="193"/>
      <c r="Z63" s="193"/>
    </row>
    <row r="64" spans="1:27" ht="13.5" thickBot="1">
      <c r="A64" s="25" t="s">
        <v>23</v>
      </c>
      <c r="B64" s="19"/>
      <c r="C64" s="19" t="s">
        <v>104</v>
      </c>
      <c r="D64" s="19" t="s">
        <v>105</v>
      </c>
      <c r="E64" s="19" t="s">
        <v>106</v>
      </c>
      <c r="F64" s="19" t="s">
        <v>107</v>
      </c>
      <c r="G64" s="19" t="s">
        <v>15</v>
      </c>
      <c r="H64" s="19" t="s">
        <v>16</v>
      </c>
      <c r="I64" s="19" t="s">
        <v>17</v>
      </c>
      <c r="J64" s="20">
        <v>2003</v>
      </c>
      <c r="K64" s="20">
        <v>2004</v>
      </c>
      <c r="L64" s="20">
        <v>2005</v>
      </c>
      <c r="M64" s="20">
        <v>2006</v>
      </c>
      <c r="N64" s="20">
        <v>2007</v>
      </c>
      <c r="O64" s="20">
        <v>2008</v>
      </c>
      <c r="P64" s="20">
        <v>2009</v>
      </c>
      <c r="Q64" s="20">
        <v>2010</v>
      </c>
      <c r="R64" s="20">
        <v>2011</v>
      </c>
      <c r="S64" s="20">
        <v>2012</v>
      </c>
      <c r="T64" s="20">
        <v>2013</v>
      </c>
      <c r="U64" s="193"/>
      <c r="V64" s="193"/>
      <c r="W64" s="193"/>
      <c r="X64" s="193"/>
      <c r="Y64" s="193"/>
      <c r="Z64" s="193"/>
    </row>
    <row r="65" spans="1:20" ht="13.5" thickTop="1">
      <c r="A65" s="2" t="s">
        <v>0</v>
      </c>
      <c r="B65" s="61"/>
      <c r="C65" s="61">
        <f t="shared" ref="C65:G80" si="85">(C6-B6)/B6*100</f>
        <v>8.1213256691577875</v>
      </c>
      <c r="D65" s="61">
        <f t="shared" si="85"/>
        <v>9.6309743852263647</v>
      </c>
      <c r="E65" s="61">
        <f t="shared" si="85"/>
        <v>7.9566122615973027</v>
      </c>
      <c r="F65" s="61">
        <f t="shared" si="85"/>
        <v>9.5001571832757001</v>
      </c>
      <c r="G65" s="61">
        <f t="shared" si="85"/>
        <v>8.139067524115756</v>
      </c>
      <c r="H65" s="61">
        <f>(H6-G6)/G6*100</f>
        <v>9.538853638463376</v>
      </c>
      <c r="I65" s="61">
        <f t="shared" ref="I65:O65" si="86">(I6-H6)/H6*100</f>
        <v>18.894328647600588</v>
      </c>
      <c r="J65" s="61">
        <f t="shared" si="86"/>
        <v>-0.8312982358864861</v>
      </c>
      <c r="K65" s="61">
        <f t="shared" si="86"/>
        <v>4.4585594474593</v>
      </c>
      <c r="L65" s="61">
        <f t="shared" si="86"/>
        <v>4.335163429560974</v>
      </c>
      <c r="M65" s="61">
        <f t="shared" si="86"/>
        <v>15.37344398340249</v>
      </c>
      <c r="N65" s="61">
        <f t="shared" si="86"/>
        <v>17.1578396625852</v>
      </c>
      <c r="O65" s="61">
        <f t="shared" si="86"/>
        <v>18.574027224871827</v>
      </c>
      <c r="P65" s="61">
        <f t="shared" ref="P65:P80" si="87">(P6-O6)/O6*100</f>
        <v>7.672574077996658</v>
      </c>
      <c r="Q65" s="61">
        <f t="shared" ref="Q65:Q80" si="88">(Q6-P6)/P6*100</f>
        <v>10.744925572143647</v>
      </c>
      <c r="R65" s="61">
        <f t="shared" ref="R65:R80" si="89">(R6-Q6)/Q6*100</f>
        <v>11.400097158384222</v>
      </c>
      <c r="S65" s="61">
        <f t="shared" ref="S65:S80" si="90">(S6-R6)/R6*100</f>
        <v>9.8915961938954631</v>
      </c>
      <c r="T65" s="61">
        <f t="shared" ref="T65:T80" si="91">(T6-S6)/S6*100</f>
        <v>8.9479977292411572</v>
      </c>
    </row>
    <row r="66" spans="1:20">
      <c r="A66" s="3" t="s">
        <v>1</v>
      </c>
      <c r="B66" s="63"/>
      <c r="C66" s="63">
        <f t="shared" si="85"/>
        <v>7.8310389598496188</v>
      </c>
      <c r="D66" s="63">
        <f t="shared" si="85"/>
        <v>7.1948106873262381</v>
      </c>
      <c r="E66" s="63">
        <f t="shared" si="85"/>
        <v>12.274865758043404</v>
      </c>
      <c r="F66" s="63">
        <f t="shared" si="85"/>
        <v>5.9898965600192451</v>
      </c>
      <c r="G66" s="63">
        <f t="shared" si="85"/>
        <v>6.7748524738992284</v>
      </c>
      <c r="H66" s="63">
        <f t="shared" ref="H66:O80" si="92">(H7-G7)/G7*100</f>
        <v>6.0474014241683491</v>
      </c>
      <c r="I66" s="63">
        <f t="shared" si="92"/>
        <v>46.335939065945077</v>
      </c>
      <c r="J66" s="63">
        <f t="shared" si="92"/>
        <v>-7.8513019299519202</v>
      </c>
      <c r="K66" s="63">
        <f t="shared" si="92"/>
        <v>-4.0356744704570788</v>
      </c>
      <c r="L66" s="63">
        <f t="shared" si="92"/>
        <v>-5.9557001239157374</v>
      </c>
      <c r="M66" s="63">
        <f t="shared" si="92"/>
        <v>5.7399324713826898</v>
      </c>
      <c r="N66" s="63">
        <f t="shared" si="92"/>
        <v>14.107476635514015</v>
      </c>
      <c r="O66" s="63">
        <f t="shared" si="92"/>
        <v>12.890235745389521</v>
      </c>
      <c r="P66" s="63">
        <f t="shared" si="87"/>
        <v>8.7001209189842807</v>
      </c>
      <c r="Q66" s="63">
        <f t="shared" si="88"/>
        <v>4.1159130096223375</v>
      </c>
      <c r="R66" s="63">
        <f t="shared" si="89"/>
        <v>6.667984400876116</v>
      </c>
      <c r="S66" s="63">
        <f t="shared" si="90"/>
        <v>7.6375331919680196</v>
      </c>
      <c r="T66" s="63">
        <f t="shared" si="91"/>
        <v>8.5097416827888104</v>
      </c>
    </row>
    <row r="67" spans="1:20">
      <c r="A67" s="4" t="s">
        <v>2</v>
      </c>
      <c r="B67" s="64"/>
      <c r="C67" s="64">
        <f t="shared" si="85"/>
        <v>8.222110868754557</v>
      </c>
      <c r="D67" s="64">
        <f t="shared" si="85"/>
        <v>10.473734288146627</v>
      </c>
      <c r="E67" s="64">
        <f t="shared" si="85"/>
        <v>6.5071054599850413</v>
      </c>
      <c r="F67" s="64">
        <f t="shared" si="85"/>
        <v>10.742254000680967</v>
      </c>
      <c r="G67" s="64">
        <f t="shared" si="85"/>
        <v>8.6010760953112992</v>
      </c>
      <c r="H67" s="64">
        <f t="shared" si="92"/>
        <v>10.701394295420766</v>
      </c>
      <c r="I67" s="64">
        <f t="shared" si="92"/>
        <v>10.14129531359888</v>
      </c>
      <c r="J67" s="64">
        <f t="shared" si="92"/>
        <v>2.1437029813318431</v>
      </c>
      <c r="K67" s="64">
        <f t="shared" si="92"/>
        <v>7.706077913221379</v>
      </c>
      <c r="L67" s="64">
        <f t="shared" si="92"/>
        <v>7.8406542672470643</v>
      </c>
      <c r="M67" s="64">
        <f t="shared" si="92"/>
        <v>18.235193385033149</v>
      </c>
      <c r="N67" s="64">
        <f t="shared" si="92"/>
        <v>17.968223500444847</v>
      </c>
      <c r="O67" s="64">
        <f>(O8-N8)/N8*100</f>
        <v>20.034610897358938</v>
      </c>
      <c r="P67" s="64">
        <f t="shared" si="87"/>
        <v>7.4242379964347291</v>
      </c>
      <c r="Q67" s="64">
        <f t="shared" si="88"/>
        <v>12.366044151851892</v>
      </c>
      <c r="R67" s="64">
        <f t="shared" si="89"/>
        <v>12.472364418752548</v>
      </c>
      <c r="S67" s="64">
        <f t="shared" si="90"/>
        <v>10.375994120529686</v>
      </c>
      <c r="T67" s="64">
        <f t="shared" si="91"/>
        <v>9.0398422494156545</v>
      </c>
    </row>
    <row r="68" spans="1:20">
      <c r="A68" s="2" t="s">
        <v>3</v>
      </c>
      <c r="B68" s="62"/>
      <c r="C68" s="62">
        <f t="shared" si="85"/>
        <v>7.1088387216467419</v>
      </c>
      <c r="D68" s="62">
        <f t="shared" si="85"/>
        <v>6.4560510990875262</v>
      </c>
      <c r="E68" s="62">
        <f t="shared" si="85"/>
        <v>10.671265255886924</v>
      </c>
      <c r="F68" s="62">
        <f t="shared" si="85"/>
        <v>5.1193006288205778</v>
      </c>
      <c r="G68" s="62">
        <f t="shared" si="85"/>
        <v>8.339325725600542</v>
      </c>
      <c r="H68" s="62">
        <f t="shared" si="92"/>
        <v>5.8052848774012329</v>
      </c>
      <c r="I68" s="62">
        <f t="shared" si="92"/>
        <v>11.869045021456106</v>
      </c>
      <c r="J68" s="62">
        <f t="shared" si="92"/>
        <v>6.7226344404983456</v>
      </c>
      <c r="K68" s="62">
        <f t="shared" si="92"/>
        <v>7.2144929522765171</v>
      </c>
      <c r="L68" s="62">
        <f t="shared" si="92"/>
        <v>8.30723118336849</v>
      </c>
      <c r="M68" s="62">
        <f t="shared" si="92"/>
        <v>10.939805494166793</v>
      </c>
      <c r="N68" s="62">
        <f t="shared" si="92"/>
        <v>16.819588939593647</v>
      </c>
      <c r="O68" s="62">
        <f t="shared" si="92"/>
        <v>14.567060137935881</v>
      </c>
      <c r="P68" s="62">
        <f t="shared" si="87"/>
        <v>7.1462897550296391</v>
      </c>
      <c r="Q68" s="62">
        <f t="shared" si="88"/>
        <v>9.4287695076355185</v>
      </c>
      <c r="R68" s="62">
        <f t="shared" si="89"/>
        <v>7.8328473288300868</v>
      </c>
      <c r="S68" s="62">
        <f t="shared" si="90"/>
        <v>9.0630402810793793</v>
      </c>
      <c r="T68" s="62">
        <f t="shared" si="91"/>
        <v>8.5593899613400897</v>
      </c>
    </row>
    <row r="69" spans="1:20">
      <c r="A69" s="3" t="s">
        <v>4</v>
      </c>
      <c r="B69" s="63"/>
      <c r="C69" s="63">
        <f t="shared" si="85"/>
        <v>6.1635459164722413</v>
      </c>
      <c r="D69" s="63">
        <f t="shared" si="85"/>
        <v>5.9482627536960235</v>
      </c>
      <c r="E69" s="63">
        <f t="shared" si="85"/>
        <v>13.564092946804806</v>
      </c>
      <c r="F69" s="63">
        <f t="shared" si="85"/>
        <v>4.8953568953568958</v>
      </c>
      <c r="G69" s="63">
        <f t="shared" si="85"/>
        <v>9.6614782907428456</v>
      </c>
      <c r="H69" s="63">
        <f t="shared" si="92"/>
        <v>6.9089331758922334</v>
      </c>
      <c r="I69" s="63">
        <f t="shared" si="92"/>
        <v>12.075105941754575</v>
      </c>
      <c r="J69" s="63">
        <f t="shared" si="92"/>
        <v>5.7973492085838982</v>
      </c>
      <c r="K69" s="63">
        <f t="shared" si="92"/>
        <v>6.9814746167080139</v>
      </c>
      <c r="L69" s="63">
        <f t="shared" si="92"/>
        <v>7.2775250550856496</v>
      </c>
      <c r="M69" s="63">
        <f t="shared" si="92"/>
        <v>10.671426086812485</v>
      </c>
      <c r="N69" s="63">
        <f t="shared" si="92"/>
        <v>14.203860343640532</v>
      </c>
      <c r="O69" s="63">
        <f t="shared" si="92"/>
        <v>13.907933383546647</v>
      </c>
      <c r="P69" s="63">
        <f t="shared" si="87"/>
        <v>5.6163841290521672</v>
      </c>
      <c r="Q69" s="63">
        <f t="shared" si="88"/>
        <v>10.20766128167732</v>
      </c>
      <c r="R69" s="63">
        <f t="shared" si="89"/>
        <v>7.4988756381680064</v>
      </c>
      <c r="S69" s="63">
        <f t="shared" si="90"/>
        <v>8.8055721576019508</v>
      </c>
      <c r="T69" s="63">
        <f t="shared" si="91"/>
        <v>8.9163025060951675</v>
      </c>
    </row>
    <row r="70" spans="1:20">
      <c r="A70" s="3" t="s">
        <v>5</v>
      </c>
      <c r="B70" s="63"/>
      <c r="C70" s="63">
        <f t="shared" si="85"/>
        <v>23.365947444010786</v>
      </c>
      <c r="D70" s="63">
        <f t="shared" si="85"/>
        <v>9.2568717423930433</v>
      </c>
      <c r="E70" s="63">
        <f t="shared" si="85"/>
        <v>0.91550352693981696</v>
      </c>
      <c r="F70" s="63">
        <f t="shared" si="85"/>
        <v>15.407495538370016</v>
      </c>
      <c r="G70" s="63">
        <f t="shared" si="85"/>
        <v>5.231958762886598</v>
      </c>
      <c r="H70" s="63">
        <f t="shared" si="92"/>
        <v>0.51432770022042618</v>
      </c>
      <c r="I70" s="63">
        <f t="shared" si="92"/>
        <v>20.199805068226119</v>
      </c>
      <c r="J70" s="63">
        <f t="shared" si="92"/>
        <v>8.69653354956416</v>
      </c>
      <c r="K70" s="63">
        <f t="shared" si="92"/>
        <v>4.4479671764267064</v>
      </c>
      <c r="L70" s="63">
        <f t="shared" si="92"/>
        <v>9.7312739933934473</v>
      </c>
      <c r="M70" s="63">
        <f t="shared" si="92"/>
        <v>11.130095191603612</v>
      </c>
      <c r="N70" s="63">
        <f t="shared" si="92"/>
        <v>11.177226773555891</v>
      </c>
      <c r="O70" s="63">
        <f t="shared" si="92"/>
        <v>16.820449709204521</v>
      </c>
      <c r="P70" s="63">
        <f t="shared" si="87"/>
        <v>11.149943630214205</v>
      </c>
      <c r="Q70" s="63">
        <f t="shared" si="88"/>
        <v>9.7660817527132728</v>
      </c>
      <c r="R70" s="63">
        <f t="shared" si="89"/>
        <v>10.227465242041147</v>
      </c>
      <c r="S70" s="63">
        <f t="shared" si="90"/>
        <v>11.25813414281472</v>
      </c>
      <c r="T70" s="63">
        <f t="shared" si="91"/>
        <v>9.1480537087508793</v>
      </c>
    </row>
    <row r="71" spans="1:20">
      <c r="A71" s="4" t="s">
        <v>6</v>
      </c>
      <c r="B71" s="64"/>
      <c r="C71" s="64">
        <f t="shared" si="85"/>
        <v>4.6363360781713343</v>
      </c>
      <c r="D71" s="64">
        <f t="shared" si="85"/>
        <v>7.6273061622746843</v>
      </c>
      <c r="E71" s="64">
        <f t="shared" si="85"/>
        <v>1.0020257101553929</v>
      </c>
      <c r="F71" s="64">
        <f t="shared" si="85"/>
        <v>0.84622823984526108</v>
      </c>
      <c r="G71" s="64">
        <f t="shared" si="85"/>
        <v>2.2696395748421643</v>
      </c>
      <c r="H71" s="64">
        <f t="shared" si="92"/>
        <v>2.0239118543408612</v>
      </c>
      <c r="I71" s="64">
        <f t="shared" si="92"/>
        <v>5.231311274509804</v>
      </c>
      <c r="J71" s="64">
        <f t="shared" si="92"/>
        <v>12.002329136036103</v>
      </c>
      <c r="K71" s="64">
        <f t="shared" si="92"/>
        <v>10.735638159604886</v>
      </c>
      <c r="L71" s="64">
        <f t="shared" si="92"/>
        <v>14.172535211267606</v>
      </c>
      <c r="M71" s="64">
        <f t="shared" si="92"/>
        <v>12.485222307890002</v>
      </c>
      <c r="N71" s="64">
        <f t="shared" si="92"/>
        <v>36.313447724364821</v>
      </c>
      <c r="O71" s="64">
        <f t="shared" si="92"/>
        <v>16.791903802866752</v>
      </c>
      <c r="P71" s="64">
        <f t="shared" si="87"/>
        <v>12.741102181400688</v>
      </c>
      <c r="Q71" s="64">
        <f t="shared" si="88"/>
        <v>5.6187784821405842</v>
      </c>
      <c r="R71" s="64">
        <f t="shared" si="89"/>
        <v>8.212409005447622</v>
      </c>
      <c r="S71" s="64">
        <f t="shared" si="90"/>
        <v>9.1439645379012315</v>
      </c>
      <c r="T71" s="64">
        <f t="shared" si="91"/>
        <v>6.5165925139801626</v>
      </c>
    </row>
    <row r="72" spans="1:20">
      <c r="A72" s="2" t="s">
        <v>7</v>
      </c>
      <c r="B72" s="62"/>
      <c r="C72" s="62">
        <f t="shared" si="85"/>
        <v>14.808452456613713</v>
      </c>
      <c r="D72" s="62">
        <f t="shared" si="85"/>
        <v>11.958661437750333</v>
      </c>
      <c r="E72" s="62">
        <f t="shared" si="85"/>
        <v>9.3445701398293313</v>
      </c>
      <c r="F72" s="62">
        <f t="shared" si="85"/>
        <v>9.693325315694528</v>
      </c>
      <c r="G72" s="62">
        <f t="shared" si="85"/>
        <v>9.8848079523444028</v>
      </c>
      <c r="H72" s="62">
        <f t="shared" si="92"/>
        <v>7.6714010811573097</v>
      </c>
      <c r="I72" s="62">
        <f t="shared" si="92"/>
        <v>10.198181279035287</v>
      </c>
      <c r="J72" s="62">
        <f t="shared" si="92"/>
        <v>11.845778674739321</v>
      </c>
      <c r="K72" s="62">
        <f t="shared" si="92"/>
        <v>11.609163427488779</v>
      </c>
      <c r="L72" s="62">
        <f t="shared" si="92"/>
        <v>10.815234964431991</v>
      </c>
      <c r="M72" s="62">
        <f t="shared" si="92"/>
        <v>10.881665785223776</v>
      </c>
      <c r="N72" s="62">
        <f t="shared" si="92"/>
        <v>12.038629194223068</v>
      </c>
      <c r="O72" s="62">
        <f t="shared" si="92"/>
        <v>10.992498585151866</v>
      </c>
      <c r="P72" s="62">
        <f t="shared" si="87"/>
        <v>10.101966638688545</v>
      </c>
      <c r="Q72" s="62">
        <f t="shared" si="88"/>
        <v>12.945541228341217</v>
      </c>
      <c r="R72" s="62">
        <f t="shared" si="89"/>
        <v>10.545745047941649</v>
      </c>
      <c r="S72" s="62">
        <f t="shared" si="90"/>
        <v>8.540995728114547</v>
      </c>
      <c r="T72" s="62">
        <f t="shared" si="91"/>
        <v>8.6037239182590799</v>
      </c>
    </row>
    <row r="73" spans="1:20">
      <c r="A73" s="3" t="s">
        <v>8</v>
      </c>
      <c r="B73" s="63"/>
      <c r="C73" s="63">
        <f t="shared" si="85"/>
        <v>8.6985826256587888</v>
      </c>
      <c r="D73" s="63">
        <f t="shared" si="85"/>
        <v>9.6703734471696983</v>
      </c>
      <c r="E73" s="63">
        <f t="shared" si="85"/>
        <v>9.3138458799675519</v>
      </c>
      <c r="F73" s="63">
        <f t="shared" si="85"/>
        <v>18.247351050894565</v>
      </c>
      <c r="G73" s="63">
        <f t="shared" si="85"/>
        <v>12.954094748439227</v>
      </c>
      <c r="H73" s="63">
        <f t="shared" si="92"/>
        <v>0.80988640132130318</v>
      </c>
      <c r="I73" s="63">
        <f t="shared" si="92"/>
        <v>7.974134455678648</v>
      </c>
      <c r="J73" s="63">
        <f t="shared" si="92"/>
        <v>10.70969861704352</v>
      </c>
      <c r="K73" s="63">
        <f t="shared" si="92"/>
        <v>11.685035546142537</v>
      </c>
      <c r="L73" s="63">
        <f t="shared" si="92"/>
        <v>9.732941986447802</v>
      </c>
      <c r="M73" s="63">
        <f t="shared" si="92"/>
        <v>10.95884379574899</v>
      </c>
      <c r="N73" s="63">
        <f t="shared" si="92"/>
        <v>7.8179653787014471</v>
      </c>
      <c r="O73" s="63">
        <f t="shared" si="92"/>
        <v>11.12204987031437</v>
      </c>
      <c r="P73" s="63">
        <f t="shared" si="87"/>
        <v>6.5361750045539599</v>
      </c>
      <c r="Q73" s="63">
        <f t="shared" si="88"/>
        <v>11.502704635185118</v>
      </c>
      <c r="R73" s="63">
        <f t="shared" si="89"/>
        <v>12.62580653705383</v>
      </c>
      <c r="S73" s="63">
        <f t="shared" si="90"/>
        <v>8.139123473463977</v>
      </c>
      <c r="T73" s="63">
        <f t="shared" si="91"/>
        <v>6.7928296643982424</v>
      </c>
    </row>
    <row r="74" spans="1:20">
      <c r="A74" s="3" t="s">
        <v>9</v>
      </c>
      <c r="B74" s="63"/>
      <c r="C74" s="63">
        <f t="shared" si="85"/>
        <v>13.554737229819752</v>
      </c>
      <c r="D74" s="63">
        <f t="shared" si="85"/>
        <v>8.8604438918919737</v>
      </c>
      <c r="E74" s="63">
        <f t="shared" si="85"/>
        <v>7.9396165248478399</v>
      </c>
      <c r="F74" s="63">
        <f t="shared" si="85"/>
        <v>4.6093802570486506</v>
      </c>
      <c r="G74" s="63">
        <f t="shared" si="85"/>
        <v>8.1500064325228347</v>
      </c>
      <c r="H74" s="63">
        <f t="shared" si="92"/>
        <v>7.7559031701659427</v>
      </c>
      <c r="I74" s="63">
        <f t="shared" si="92"/>
        <v>3.9079317767842361</v>
      </c>
      <c r="J74" s="63">
        <f t="shared" si="92"/>
        <v>10.966799468791502</v>
      </c>
      <c r="K74" s="63">
        <f t="shared" si="92"/>
        <v>10.201297302472534</v>
      </c>
      <c r="L74" s="63">
        <f t="shared" si="92"/>
        <v>9.7174257726808708</v>
      </c>
      <c r="M74" s="63">
        <f t="shared" si="92"/>
        <v>7.0177175096505993</v>
      </c>
      <c r="N74" s="63">
        <f t="shared" si="92"/>
        <v>7.2486126526082106</v>
      </c>
      <c r="O74" s="63">
        <f t="shared" si="92"/>
        <v>5.8769959950740471</v>
      </c>
      <c r="P74" s="63">
        <f t="shared" si="87"/>
        <v>4.8740755221060175</v>
      </c>
      <c r="Q74" s="63">
        <f t="shared" si="88"/>
        <v>13.463279381155052</v>
      </c>
      <c r="R74" s="63">
        <f t="shared" si="89"/>
        <v>11.218928395070522</v>
      </c>
      <c r="S74" s="63">
        <f t="shared" si="90"/>
        <v>7.7470171823589977</v>
      </c>
      <c r="T74" s="63">
        <f t="shared" si="91"/>
        <v>7.0681106769940829</v>
      </c>
    </row>
    <row r="75" spans="1:20">
      <c r="A75" s="3" t="s">
        <v>10</v>
      </c>
      <c r="B75" s="63"/>
      <c r="C75" s="63">
        <f t="shared" si="85"/>
        <v>12.578915703981611</v>
      </c>
      <c r="D75" s="63">
        <f t="shared" si="85"/>
        <v>15.827379200201245</v>
      </c>
      <c r="E75" s="63">
        <f t="shared" si="85"/>
        <v>15.525680257120161</v>
      </c>
      <c r="F75" s="63">
        <f t="shared" si="85"/>
        <v>12.204789430222956</v>
      </c>
      <c r="G75" s="63">
        <f t="shared" si="85"/>
        <v>12.04634341225451</v>
      </c>
      <c r="H75" s="63">
        <f t="shared" si="92"/>
        <v>17.270628858821102</v>
      </c>
      <c r="I75" s="63">
        <f t="shared" si="92"/>
        <v>16.649063850216034</v>
      </c>
      <c r="J75" s="63">
        <f t="shared" si="92"/>
        <v>14.714516969846628</v>
      </c>
      <c r="K75" s="63">
        <f t="shared" si="92"/>
        <v>15.935182970581202</v>
      </c>
      <c r="L75" s="63">
        <f t="shared" si="92"/>
        <v>16.492856774459746</v>
      </c>
      <c r="M75" s="63">
        <f t="shared" si="92"/>
        <v>13.932916570740433</v>
      </c>
      <c r="N75" s="63">
        <f t="shared" si="92"/>
        <v>16.416544155934979</v>
      </c>
      <c r="O75" s="63">
        <f t="shared" si="92"/>
        <v>11.908751281056388</v>
      </c>
      <c r="P75" s="63">
        <f t="shared" si="87"/>
        <v>2.2066408455962736</v>
      </c>
      <c r="Q75" s="63">
        <f t="shared" si="88"/>
        <v>12.779140108655385</v>
      </c>
      <c r="R75" s="63">
        <f t="shared" si="89"/>
        <v>10.859212606240543</v>
      </c>
      <c r="S75" s="63">
        <f t="shared" si="90"/>
        <v>9.372270726174138</v>
      </c>
      <c r="T75" s="63">
        <f t="shared" si="91"/>
        <v>6.5820745873713147</v>
      </c>
    </row>
    <row r="76" spans="1:20">
      <c r="A76" s="3" t="s">
        <v>11</v>
      </c>
      <c r="B76" s="63"/>
      <c r="C76" s="63">
        <f t="shared" si="85"/>
        <v>12.071656310425132</v>
      </c>
      <c r="D76" s="63">
        <f t="shared" si="85"/>
        <v>14.82082851932185</v>
      </c>
      <c r="E76" s="63">
        <f t="shared" si="85"/>
        <v>9.4656065591961092</v>
      </c>
      <c r="F76" s="63">
        <f t="shared" si="85"/>
        <v>12.110951008645534</v>
      </c>
      <c r="G76" s="63">
        <f t="shared" si="85"/>
        <v>15.040807146070303</v>
      </c>
      <c r="H76" s="63">
        <f t="shared" si="92"/>
        <v>9.7757171186772052</v>
      </c>
      <c r="I76" s="63">
        <f t="shared" si="92"/>
        <v>10.052667735287383</v>
      </c>
      <c r="J76" s="63">
        <f t="shared" si="92"/>
        <v>12.022009525130624</v>
      </c>
      <c r="K76" s="63">
        <f t="shared" si="92"/>
        <v>9.9599620258389407</v>
      </c>
      <c r="L76" s="63">
        <f t="shared" si="92"/>
        <v>7.8190690690690694</v>
      </c>
      <c r="M76" s="63">
        <f t="shared" si="92"/>
        <v>10.864115865334401</v>
      </c>
      <c r="N76" s="63">
        <f t="shared" si="92"/>
        <v>12.128377847912441</v>
      </c>
      <c r="O76" s="63">
        <f t="shared" si="92"/>
        <v>9.3904037461910779</v>
      </c>
      <c r="P76" s="63">
        <f t="shared" si="87"/>
        <v>8.1992396021352576</v>
      </c>
      <c r="Q76" s="63">
        <f t="shared" si="88"/>
        <v>8.1149404888668073</v>
      </c>
      <c r="R76" s="63">
        <f t="shared" si="89"/>
        <v>8.8225100844366686</v>
      </c>
      <c r="S76" s="63">
        <f t="shared" si="90"/>
        <v>7.5158633589091233</v>
      </c>
      <c r="T76" s="63">
        <f t="shared" si="91"/>
        <v>6.3002141848349655</v>
      </c>
    </row>
    <row r="77" spans="1:20">
      <c r="A77" s="4" t="s">
        <v>12</v>
      </c>
      <c r="B77" s="64"/>
      <c r="C77" s="64">
        <f t="shared" si="85"/>
        <v>19.814359700642868</v>
      </c>
      <c r="D77" s="64">
        <f t="shared" si="85"/>
        <v>11.732905326712364</v>
      </c>
      <c r="E77" s="64">
        <f t="shared" si="85"/>
        <v>7.3753318951211417</v>
      </c>
      <c r="F77" s="64">
        <f t="shared" si="85"/>
        <v>5.6709843808861464</v>
      </c>
      <c r="G77" s="64">
        <f t="shared" si="85"/>
        <v>6.4434450355582378</v>
      </c>
      <c r="H77" s="64">
        <f t="shared" si="92"/>
        <v>6.2320197171245288</v>
      </c>
      <c r="I77" s="64">
        <f t="shared" si="92"/>
        <v>9.9430899566707627</v>
      </c>
      <c r="J77" s="64">
        <f t="shared" si="92"/>
        <v>11.054821917002441</v>
      </c>
      <c r="K77" s="64">
        <f t="shared" si="92"/>
        <v>10.095405822337277</v>
      </c>
      <c r="L77" s="64">
        <f t="shared" si="92"/>
        <v>9.3080036322743211</v>
      </c>
      <c r="M77" s="64">
        <f t="shared" si="92"/>
        <v>10.026682804720382</v>
      </c>
      <c r="N77" s="64">
        <f t="shared" si="92"/>
        <v>12.615630781539078</v>
      </c>
      <c r="O77" s="64">
        <f t="shared" si="92"/>
        <v>12.145457774620372</v>
      </c>
      <c r="P77" s="64">
        <f t="shared" si="87"/>
        <v>18.906142358279158</v>
      </c>
      <c r="Q77" s="64">
        <f t="shared" si="88"/>
        <v>14.907134247451104</v>
      </c>
      <c r="R77" s="64">
        <f t="shared" si="89"/>
        <v>9.8192966594802602</v>
      </c>
      <c r="S77" s="64">
        <f t="shared" si="90"/>
        <v>8.6816788132417901</v>
      </c>
      <c r="T77" s="64">
        <f t="shared" si="91"/>
        <v>11.446183877013917</v>
      </c>
    </row>
    <row r="78" spans="1:20" hidden="1">
      <c r="A78" s="2" t="s">
        <v>13</v>
      </c>
      <c r="B78" s="62"/>
      <c r="C78" s="62">
        <f t="shared" si="85"/>
        <v>12.17557463086702</v>
      </c>
      <c r="D78" s="62">
        <f t="shared" si="85"/>
        <v>10.371960445257152</v>
      </c>
      <c r="E78" s="62">
        <f t="shared" si="85"/>
        <v>9.546080715152705</v>
      </c>
      <c r="F78" s="62">
        <f t="shared" si="85"/>
        <v>8.5560822672342987</v>
      </c>
      <c r="G78" s="62">
        <f t="shared" si="85"/>
        <v>9.3677565483152261</v>
      </c>
      <c r="H78" s="62">
        <f t="shared" si="92"/>
        <v>7.3918306459526084</v>
      </c>
      <c r="I78" s="62">
        <f t="shared" si="92"/>
        <v>11.340474446100608</v>
      </c>
      <c r="J78" s="62">
        <f t="shared" si="92"/>
        <v>9.4779213058660865</v>
      </c>
      <c r="K78" s="62">
        <f t="shared" si="92"/>
        <v>10.011606458164936</v>
      </c>
      <c r="L78" s="62">
        <f t="shared" si="92"/>
        <v>9.7438747539068746</v>
      </c>
      <c r="M78" s="62">
        <f t="shared" si="92"/>
        <v>11.23504688005173</v>
      </c>
      <c r="N78" s="62">
        <f t="shared" si="92"/>
        <v>13.481549438430568</v>
      </c>
      <c r="O78" s="62">
        <f t="shared" si="92"/>
        <v>12.408856552225988</v>
      </c>
      <c r="P78" s="62">
        <f t="shared" si="87"/>
        <v>9.2191427731082136</v>
      </c>
      <c r="Q78" s="62">
        <f t="shared" si="88"/>
        <v>11.972142831578807</v>
      </c>
      <c r="R78" s="62">
        <f t="shared" si="89"/>
        <v>10.023397560064847</v>
      </c>
      <c r="S78" s="62">
        <f t="shared" si="90"/>
        <v>8.7672049787440187</v>
      </c>
      <c r="T78" s="62">
        <f t="shared" si="91"/>
        <v>8.6236087151609997</v>
      </c>
    </row>
    <row r="79" spans="1:20" hidden="1">
      <c r="A79" s="3" t="s">
        <v>14</v>
      </c>
      <c r="B79" s="63"/>
      <c r="C79" s="63" t="e">
        <f t="shared" si="85"/>
        <v>#DIV/0!</v>
      </c>
      <c r="D79" s="63" t="e">
        <f t="shared" si="85"/>
        <v>#DIV/0!</v>
      </c>
      <c r="E79" s="63" t="e">
        <f t="shared" si="85"/>
        <v>#DIV/0!</v>
      </c>
      <c r="F79" s="63" t="e">
        <f t="shared" si="85"/>
        <v>#DIV/0!</v>
      </c>
      <c r="G79" s="63" t="e">
        <f t="shared" si="85"/>
        <v>#DIV/0!</v>
      </c>
      <c r="H79" s="63" t="e">
        <f t="shared" si="92"/>
        <v>#DIV/0!</v>
      </c>
      <c r="I79" s="63" t="e">
        <f t="shared" si="92"/>
        <v>#DIV/0!</v>
      </c>
      <c r="J79" s="63" t="e">
        <f t="shared" si="92"/>
        <v>#DIV/0!</v>
      </c>
      <c r="K79" s="63" t="e">
        <f t="shared" si="92"/>
        <v>#DIV/0!</v>
      </c>
      <c r="L79" s="63" t="e">
        <f t="shared" si="92"/>
        <v>#DIV/0!</v>
      </c>
      <c r="M79" s="63" t="e">
        <f t="shared" si="92"/>
        <v>#DIV/0!</v>
      </c>
      <c r="N79" s="63" t="e">
        <f t="shared" si="92"/>
        <v>#DIV/0!</v>
      </c>
      <c r="O79" s="63" t="e">
        <f t="shared" si="92"/>
        <v>#DIV/0!</v>
      </c>
      <c r="P79" s="63" t="e">
        <f t="shared" si="87"/>
        <v>#DIV/0!</v>
      </c>
      <c r="Q79" s="63" t="e">
        <f t="shared" si="88"/>
        <v>#DIV/0!</v>
      </c>
      <c r="R79" s="63" t="e">
        <f t="shared" si="89"/>
        <v>#DIV/0!</v>
      </c>
      <c r="S79" s="63" t="e">
        <f t="shared" si="90"/>
        <v>#DIV/0!</v>
      </c>
      <c r="T79" s="63" t="e">
        <f t="shared" si="91"/>
        <v>#DIV/0!</v>
      </c>
    </row>
    <row r="80" spans="1:20" ht="13.5" thickBot="1">
      <c r="A80" s="22" t="str">
        <f>A21</f>
        <v>SA - Annual Compensation of Employees</v>
      </c>
      <c r="B80" s="65"/>
      <c r="C80" s="65">
        <f t="shared" si="85"/>
        <v>12.17557463086702</v>
      </c>
      <c r="D80" s="65">
        <f t="shared" si="85"/>
        <v>10.371960445257152</v>
      </c>
      <c r="E80" s="65">
        <f t="shared" si="85"/>
        <v>9.546080715152705</v>
      </c>
      <c r="F80" s="65">
        <f t="shared" si="85"/>
        <v>8.5560822672342987</v>
      </c>
      <c r="G80" s="65">
        <f t="shared" si="85"/>
        <v>9.3677565483152261</v>
      </c>
      <c r="H80" s="65">
        <f t="shared" si="92"/>
        <v>7.3918306459526084</v>
      </c>
      <c r="I80" s="65">
        <f t="shared" si="92"/>
        <v>11.340474446100608</v>
      </c>
      <c r="J80" s="65">
        <f t="shared" si="92"/>
        <v>9.4779213058660865</v>
      </c>
      <c r="K80" s="65">
        <f t="shared" si="92"/>
        <v>10.011606458164936</v>
      </c>
      <c r="L80" s="65">
        <f t="shared" si="92"/>
        <v>9.7438747539068746</v>
      </c>
      <c r="M80" s="65">
        <f t="shared" si="92"/>
        <v>11.23504688005173</v>
      </c>
      <c r="N80" s="65">
        <f t="shared" si="92"/>
        <v>13.481549438430568</v>
      </c>
      <c r="O80" s="65">
        <f t="shared" si="92"/>
        <v>12.408856552225988</v>
      </c>
      <c r="P80" s="65">
        <f t="shared" si="87"/>
        <v>9.2191427731082136</v>
      </c>
      <c r="Q80" s="65">
        <f t="shared" si="88"/>
        <v>11.972142831578807</v>
      </c>
      <c r="R80" s="65">
        <f t="shared" si="89"/>
        <v>10.023397560064847</v>
      </c>
      <c r="S80" s="65">
        <f t="shared" si="90"/>
        <v>8.7672049787440187</v>
      </c>
      <c r="T80" s="65">
        <f t="shared" si="91"/>
        <v>8.6236087151609997</v>
      </c>
    </row>
    <row r="81" spans="1:20">
      <c r="Q81" s="9"/>
      <c r="R81" s="9"/>
      <c r="S81" s="9"/>
      <c r="T81" s="9"/>
    </row>
    <row r="82" spans="1:20" ht="18">
      <c r="A82" s="206" t="s">
        <v>199</v>
      </c>
      <c r="B82" s="206"/>
      <c r="C82" s="206"/>
      <c r="D82" s="206"/>
      <c r="E82" s="206"/>
      <c r="F82" s="206"/>
      <c r="G82" s="207"/>
      <c r="H82" s="207"/>
      <c r="I82" s="207"/>
      <c r="J82" s="207"/>
      <c r="K82" s="207"/>
      <c r="L82" s="207"/>
      <c r="M82" s="207"/>
      <c r="N82" s="207"/>
      <c r="O82" s="208"/>
      <c r="P82" s="208"/>
    </row>
    <row r="83" spans="1:20">
      <c r="A83" s="1" t="s">
        <v>27</v>
      </c>
      <c r="B83" s="1"/>
      <c r="C83" s="1"/>
      <c r="D83" s="1"/>
      <c r="E83" s="1"/>
      <c r="F83" s="1"/>
    </row>
    <row r="84" spans="1:20" ht="13.5" thickBot="1">
      <c r="A84" s="25" t="s">
        <v>24</v>
      </c>
      <c r="B84" s="19"/>
      <c r="C84" s="19" t="s">
        <v>104</v>
      </c>
      <c r="D84" s="19" t="s">
        <v>105</v>
      </c>
      <c r="E84" s="19" t="s">
        <v>106</v>
      </c>
      <c r="F84" s="19" t="s">
        <v>107</v>
      </c>
      <c r="G84" s="19" t="s">
        <v>15</v>
      </c>
      <c r="H84" s="19" t="s">
        <v>16</v>
      </c>
      <c r="I84" s="19" t="s">
        <v>17</v>
      </c>
      <c r="J84" s="26">
        <v>2003</v>
      </c>
      <c r="K84" s="26">
        <v>2004</v>
      </c>
      <c r="L84" s="26">
        <v>2005</v>
      </c>
      <c r="M84" s="26">
        <v>2006</v>
      </c>
      <c r="N84" s="26">
        <v>2007</v>
      </c>
      <c r="O84" s="26">
        <v>2008</v>
      </c>
      <c r="P84" s="26">
        <v>2009</v>
      </c>
      <c r="Q84" s="26">
        <v>2010</v>
      </c>
      <c r="R84" s="26">
        <v>2011</v>
      </c>
      <c r="S84" s="26">
        <v>2012</v>
      </c>
      <c r="T84" s="26">
        <v>2013</v>
      </c>
    </row>
    <row r="85" spans="1:20" ht="13.5" thickTop="1">
      <c r="A85" s="5" t="s">
        <v>0</v>
      </c>
      <c r="B85" s="61"/>
      <c r="C85" s="61">
        <f t="shared" ref="C85:G100" si="93">(C26-B26)/B26*100</f>
        <v>15.755920632109918</v>
      </c>
      <c r="D85" s="61">
        <f t="shared" si="93"/>
        <v>7.3551487894837635</v>
      </c>
      <c r="E85" s="61">
        <f t="shared" si="93"/>
        <v>14.054793933644657</v>
      </c>
      <c r="F85" s="61">
        <f t="shared" si="93"/>
        <v>-8.4431152978667257</v>
      </c>
      <c r="G85" s="61">
        <f t="shared" si="93"/>
        <v>6.178862742740705</v>
      </c>
      <c r="H85" s="61">
        <f>(H26-G26)/G26*100</f>
        <v>7.9617911268128614</v>
      </c>
      <c r="I85" s="61">
        <f t="shared" ref="I85:K85" si="94">(I26-H26)/H26*100</f>
        <v>29.409132069277337</v>
      </c>
      <c r="J85" s="61">
        <f t="shared" si="94"/>
        <v>-1.7888457552702302</v>
      </c>
      <c r="K85" s="61">
        <f t="shared" si="94"/>
        <v>-1.3835883776182032</v>
      </c>
      <c r="L85" s="61">
        <f t="shared" ref="L85:L100" si="95">(L26-K26)/K26*100</f>
        <v>-10.061909803360512</v>
      </c>
      <c r="M85" s="61">
        <f t="shared" ref="M85:M100" si="96">(M26-L26)/L26*100</f>
        <v>13.208337006048984</v>
      </c>
      <c r="N85" s="61">
        <f t="shared" ref="N85:N100" si="97">(N26-M26)/M26*100</f>
        <v>17.308304703453071</v>
      </c>
      <c r="O85" s="61">
        <f t="shared" ref="O85:O100" si="98">(O26-N26)/N26*100</f>
        <v>13.770313404510521</v>
      </c>
      <c r="P85" s="61">
        <f t="shared" ref="P85:P100" si="99">(P26-O26)/O26*100</f>
        <v>6.9787886547280324</v>
      </c>
      <c r="Q85" s="61">
        <f t="shared" ref="Q85:Q100" si="100">(Q26-P26)/P26*100</f>
        <v>9.5331250685828461</v>
      </c>
      <c r="R85" s="61">
        <f t="shared" ref="R85:R100" si="101">(R26-Q26)/Q26*100</f>
        <v>11.396109572094753</v>
      </c>
      <c r="S85" s="61">
        <f t="shared" ref="S85:S100" si="102">(S26-R26)/R26*100</f>
        <v>11.27526847297279</v>
      </c>
      <c r="T85" s="61">
        <f t="shared" ref="T85:T100" si="103">(T26-S26)/S26*100</f>
        <v>11.284505634915135</v>
      </c>
    </row>
    <row r="86" spans="1:20">
      <c r="A86" s="6" t="s">
        <v>1</v>
      </c>
      <c r="B86" s="63"/>
      <c r="C86" s="63">
        <f t="shared" si="93"/>
        <v>1.1641151039321567</v>
      </c>
      <c r="D86" s="63">
        <f t="shared" si="93"/>
        <v>5.8585850963848101</v>
      </c>
      <c r="E86" s="63">
        <f t="shared" si="93"/>
        <v>19.633548837469792</v>
      </c>
      <c r="F86" s="63">
        <f t="shared" si="93"/>
        <v>-2.8224525598449697</v>
      </c>
      <c r="G86" s="63">
        <f t="shared" si="93"/>
        <v>5.8102297913385641</v>
      </c>
      <c r="H86" s="63">
        <f t="shared" ref="H86:K86" si="104">(H27-G27)/G27*100</f>
        <v>9.2769842809564675</v>
      </c>
      <c r="I86" s="63">
        <f t="shared" si="104"/>
        <v>43.798899179109647</v>
      </c>
      <c r="J86" s="63">
        <f t="shared" si="104"/>
        <v>-3.7326879154928072</v>
      </c>
      <c r="K86" s="63">
        <f t="shared" si="104"/>
        <v>-4.5665660437377751</v>
      </c>
      <c r="L86" s="63">
        <f t="shared" si="95"/>
        <v>-13.864916028258412</v>
      </c>
      <c r="M86" s="63">
        <f t="shared" si="96"/>
        <v>12.442314048729298</v>
      </c>
      <c r="N86" s="63">
        <f t="shared" si="97"/>
        <v>15.687946493288859</v>
      </c>
      <c r="O86" s="63">
        <f t="shared" si="98"/>
        <v>11.381663790309807</v>
      </c>
      <c r="P86" s="63">
        <f t="shared" si="99"/>
        <v>7.3275518856401405</v>
      </c>
      <c r="Q86" s="63">
        <f t="shared" si="100"/>
        <v>6.1753848959427389</v>
      </c>
      <c r="R86" s="63">
        <f t="shared" si="101"/>
        <v>8.7370111838669509</v>
      </c>
      <c r="S86" s="63">
        <f t="shared" si="102"/>
        <v>9.6856393207328608</v>
      </c>
      <c r="T86" s="63">
        <f t="shared" si="103"/>
        <v>10.535890851882451</v>
      </c>
    </row>
    <row r="87" spans="1:20">
      <c r="A87" s="28" t="s">
        <v>2</v>
      </c>
      <c r="B87" s="64"/>
      <c r="C87" s="64">
        <f t="shared" si="93"/>
        <v>51.959476239073709</v>
      </c>
      <c r="D87" s="64">
        <f t="shared" si="93"/>
        <v>9.827078380392642</v>
      </c>
      <c r="E87" s="64">
        <f t="shared" si="93"/>
        <v>5.1731199569270396</v>
      </c>
      <c r="F87" s="64">
        <f t="shared" si="93"/>
        <v>-18.621838417225234</v>
      </c>
      <c r="G87" s="64">
        <f t="shared" si="93"/>
        <v>6.9760456666199708</v>
      </c>
      <c r="H87" s="64">
        <f t="shared" ref="H87:K87" si="105">(H28-G28)/G28*100</f>
        <v>5.1486307565170826</v>
      </c>
      <c r="I87" s="64">
        <f t="shared" si="105"/>
        <v>-2.57862550215805</v>
      </c>
      <c r="J87" s="64">
        <f t="shared" si="105"/>
        <v>4.5892691181669356</v>
      </c>
      <c r="K87" s="64">
        <f t="shared" si="105"/>
        <v>8.2293608522402408</v>
      </c>
      <c r="L87" s="64">
        <f t="shared" si="95"/>
        <v>6.5667132263537958E-2</v>
      </c>
      <c r="M87" s="64">
        <f t="shared" si="96"/>
        <v>14.964299706302658</v>
      </c>
      <c r="N87" s="64">
        <f t="shared" si="97"/>
        <v>20.941186869789149</v>
      </c>
      <c r="O87" s="64">
        <f t="shared" si="98"/>
        <v>18.893104102948289</v>
      </c>
      <c r="P87" s="64">
        <f t="shared" si="99"/>
        <v>6.2780728858891921</v>
      </c>
      <c r="Q87" s="64">
        <f t="shared" si="100"/>
        <v>16.345928175468114</v>
      </c>
      <c r="R87" s="64">
        <f t="shared" si="101"/>
        <v>16.319744153206535</v>
      </c>
      <c r="S87" s="64">
        <f t="shared" si="102"/>
        <v>14.026778998376496</v>
      </c>
      <c r="T87" s="64">
        <f t="shared" si="103"/>
        <v>12.530960832819988</v>
      </c>
    </row>
    <row r="88" spans="1:20">
      <c r="A88" s="5" t="s">
        <v>3</v>
      </c>
      <c r="B88" s="62"/>
      <c r="C88" s="62">
        <f t="shared" si="93"/>
        <v>6.7647281893925912</v>
      </c>
      <c r="D88" s="62">
        <f t="shared" si="93"/>
        <v>6.6128378622246329</v>
      </c>
      <c r="E88" s="62">
        <f t="shared" si="93"/>
        <v>10.078040731404931</v>
      </c>
      <c r="F88" s="62">
        <f t="shared" si="93"/>
        <v>5.5077987582129877</v>
      </c>
      <c r="G88" s="62">
        <f t="shared" si="93"/>
        <v>9.0246263378275984</v>
      </c>
      <c r="H88" s="62">
        <f t="shared" ref="H88:K88" si="106">(H29-G29)/G29*100</f>
        <v>8.7691955910942774</v>
      </c>
      <c r="I88" s="62">
        <f t="shared" si="106"/>
        <v>9.1157088382264355</v>
      </c>
      <c r="J88" s="62">
        <f t="shared" si="106"/>
        <v>5.6257636832106419</v>
      </c>
      <c r="K88" s="62">
        <f t="shared" si="106"/>
        <v>7.0180488896471021</v>
      </c>
      <c r="L88" s="62">
        <f t="shared" si="95"/>
        <v>8.2493331976135149</v>
      </c>
      <c r="M88" s="62">
        <f t="shared" si="96"/>
        <v>10.243116959920517</v>
      </c>
      <c r="N88" s="62">
        <f t="shared" si="97"/>
        <v>16.047648859871384</v>
      </c>
      <c r="O88" s="62">
        <f t="shared" si="98"/>
        <v>14.281223988606939</v>
      </c>
      <c r="P88" s="62">
        <f t="shared" si="99"/>
        <v>6.8365266304552783</v>
      </c>
      <c r="Q88" s="62">
        <f t="shared" si="100"/>
        <v>10.137341571195332</v>
      </c>
      <c r="R88" s="62">
        <f t="shared" si="101"/>
        <v>8.2584235037798823</v>
      </c>
      <c r="S88" s="62">
        <f t="shared" si="102"/>
        <v>9.5070598203946144</v>
      </c>
      <c r="T88" s="62">
        <f t="shared" si="103"/>
        <v>9.1415855764223348</v>
      </c>
    </row>
    <row r="89" spans="1:20">
      <c r="A89" s="6" t="s">
        <v>4</v>
      </c>
      <c r="B89" s="63"/>
      <c r="C89" s="63">
        <f t="shared" si="93"/>
        <v>6.5278800568773363</v>
      </c>
      <c r="D89" s="63">
        <f t="shared" si="93"/>
        <v>5.8976934695865841</v>
      </c>
      <c r="E89" s="63">
        <f t="shared" si="93"/>
        <v>13.279428668345549</v>
      </c>
      <c r="F89" s="63">
        <f t="shared" si="93"/>
        <v>5.9414078063820899</v>
      </c>
      <c r="G89" s="63">
        <f t="shared" si="93"/>
        <v>10.158504758789883</v>
      </c>
      <c r="H89" s="63">
        <f t="shared" ref="H89:K89" si="107">(H30-G30)/G30*100</f>
        <v>6.6770129817156176</v>
      </c>
      <c r="I89" s="63">
        <f t="shared" si="107"/>
        <v>11.895878243608104</v>
      </c>
      <c r="J89" s="63">
        <f t="shared" si="107"/>
        <v>6.4291340319535646</v>
      </c>
      <c r="K89" s="63">
        <f t="shared" si="107"/>
        <v>6.7831430248950371</v>
      </c>
      <c r="L89" s="63">
        <f t="shared" si="95"/>
        <v>7.241790328476613</v>
      </c>
      <c r="M89" s="63">
        <f t="shared" si="96"/>
        <v>10.253421422247889</v>
      </c>
      <c r="N89" s="63">
        <f t="shared" si="97"/>
        <v>14.263602080817178</v>
      </c>
      <c r="O89" s="63">
        <f t="shared" si="98"/>
        <v>13.826327543660955</v>
      </c>
      <c r="P89" s="63">
        <f t="shared" si="99"/>
        <v>5.8188171151525854</v>
      </c>
      <c r="Q89" s="63">
        <f t="shared" si="100"/>
        <v>10.756827306356776</v>
      </c>
      <c r="R89" s="63">
        <f t="shared" si="101"/>
        <v>8.031887747917505</v>
      </c>
      <c r="S89" s="63">
        <f t="shared" si="102"/>
        <v>9.3424015028740701</v>
      </c>
      <c r="T89" s="63">
        <f t="shared" si="103"/>
        <v>9.4510398683641856</v>
      </c>
    </row>
    <row r="90" spans="1:20">
      <c r="A90" s="6" t="s">
        <v>5</v>
      </c>
      <c r="B90" s="63"/>
      <c r="C90" s="63">
        <f t="shared" si="93"/>
        <v>23.671088468710082</v>
      </c>
      <c r="D90" s="63">
        <f t="shared" si="93"/>
        <v>8.7764749522658576</v>
      </c>
      <c r="E90" s="63">
        <f t="shared" si="93"/>
        <v>1.1184558137718923</v>
      </c>
      <c r="F90" s="63">
        <f t="shared" si="93"/>
        <v>16.055561619975421</v>
      </c>
      <c r="G90" s="63">
        <f t="shared" si="93"/>
        <v>8.0568160965499747</v>
      </c>
      <c r="H90" s="63">
        <f t="shared" ref="H90:K90" si="108">(H31-G31)/G31*100</f>
        <v>4.2139840254015164</v>
      </c>
      <c r="I90" s="63">
        <f t="shared" si="108"/>
        <v>27.40457449196121</v>
      </c>
      <c r="J90" s="63">
        <f t="shared" si="108"/>
        <v>-6.5710412001978593</v>
      </c>
      <c r="K90" s="63">
        <f t="shared" si="108"/>
        <v>4.9696913724103595</v>
      </c>
      <c r="L90" s="63">
        <f t="shared" si="95"/>
        <v>10.944640166931388</v>
      </c>
      <c r="M90" s="63">
        <f t="shared" si="96"/>
        <v>11.003594485027737</v>
      </c>
      <c r="N90" s="63">
        <f t="shared" si="97"/>
        <v>11.123626667994721</v>
      </c>
      <c r="O90" s="63">
        <f t="shared" si="98"/>
        <v>15.720930313106345</v>
      </c>
      <c r="P90" s="63">
        <f t="shared" si="99"/>
        <v>8.3296251718159375</v>
      </c>
      <c r="Q90" s="63">
        <f t="shared" si="100"/>
        <v>8.9915330124205344</v>
      </c>
      <c r="R90" s="63">
        <f t="shared" si="101"/>
        <v>9.4441333446987041</v>
      </c>
      <c r="S90" s="63">
        <f t="shared" si="102"/>
        <v>10.461818774878225</v>
      </c>
      <c r="T90" s="63">
        <f t="shared" si="103"/>
        <v>8.3612092269868281</v>
      </c>
    </row>
    <row r="91" spans="1:20">
      <c r="A91" s="28" t="s">
        <v>6</v>
      </c>
      <c r="B91" s="64"/>
      <c r="C91" s="64">
        <f t="shared" si="93"/>
        <v>0.79365397888219347</v>
      </c>
      <c r="D91" s="64">
        <f t="shared" si="93"/>
        <v>9.9957461224966213</v>
      </c>
      <c r="E91" s="64">
        <f t="shared" si="93"/>
        <v>-4.7508619381405488</v>
      </c>
      <c r="F91" s="64">
        <f t="shared" si="93"/>
        <v>-3.5899794956878623</v>
      </c>
      <c r="G91" s="64">
        <f t="shared" si="93"/>
        <v>0.61608996634196245</v>
      </c>
      <c r="H91" s="64">
        <f t="shared" ref="H91:K91" si="109">(H32-G32)/G32*100</f>
        <v>30.39989131941082</v>
      </c>
      <c r="I91" s="64">
        <f t="shared" si="109"/>
        <v>-21.438466898822337</v>
      </c>
      <c r="J91" s="64">
        <f t="shared" si="109"/>
        <v>8.9470407608455602</v>
      </c>
      <c r="K91" s="64">
        <f t="shared" si="109"/>
        <v>11.016785720323801</v>
      </c>
      <c r="L91" s="64">
        <f t="shared" si="95"/>
        <v>15.841476448987985</v>
      </c>
      <c r="M91" s="64">
        <f t="shared" si="96"/>
        <v>9.5941596623616263</v>
      </c>
      <c r="N91" s="64">
        <f t="shared" si="97"/>
        <v>35.626836543466233</v>
      </c>
      <c r="O91" s="64">
        <f t="shared" si="98"/>
        <v>16.82576220038553</v>
      </c>
      <c r="P91" s="64">
        <f t="shared" si="99"/>
        <v>13.392627430017562</v>
      </c>
      <c r="Q91" s="64">
        <f t="shared" si="100"/>
        <v>6.5617101109381331</v>
      </c>
      <c r="R91" s="64">
        <f t="shared" si="101"/>
        <v>9.1699471584425805</v>
      </c>
      <c r="S91" s="64">
        <f t="shared" si="102"/>
        <v>10.101274795297346</v>
      </c>
      <c r="T91" s="64">
        <f t="shared" si="103"/>
        <v>7.4427346207459459</v>
      </c>
    </row>
    <row r="92" spans="1:20">
      <c r="A92" s="5" t="s">
        <v>7</v>
      </c>
      <c r="B92" s="62"/>
      <c r="C92" s="62">
        <f t="shared" si="93"/>
        <v>14.585266262524389</v>
      </c>
      <c r="D92" s="62">
        <f t="shared" si="93"/>
        <v>9.974766784972374</v>
      </c>
      <c r="E92" s="62">
        <f t="shared" si="93"/>
        <v>10.099752818947721</v>
      </c>
      <c r="F92" s="62">
        <f t="shared" si="93"/>
        <v>8.3534797360784765</v>
      </c>
      <c r="G92" s="62">
        <f t="shared" si="93"/>
        <v>9.6099780034775417</v>
      </c>
      <c r="H92" s="62">
        <f t="shared" ref="H92:K92" si="110">(H33-G33)/G33*100</f>
        <v>8.7915644290446302</v>
      </c>
      <c r="I92" s="62">
        <f t="shared" si="110"/>
        <v>9.4863195704575478</v>
      </c>
      <c r="J92" s="62">
        <f t="shared" si="110"/>
        <v>11.965195369568631</v>
      </c>
      <c r="K92" s="62">
        <f t="shared" si="110"/>
        <v>11.264775757613075</v>
      </c>
      <c r="L92" s="62">
        <f t="shared" si="95"/>
        <v>11.642513823840746</v>
      </c>
      <c r="M92" s="62">
        <f t="shared" si="96"/>
        <v>10.368274854527272</v>
      </c>
      <c r="N92" s="62">
        <f t="shared" si="97"/>
        <v>11.807926784706293</v>
      </c>
      <c r="O92" s="62">
        <f t="shared" si="98"/>
        <v>10.879277398530334</v>
      </c>
      <c r="P92" s="62">
        <f t="shared" si="99"/>
        <v>10.375439377368981</v>
      </c>
      <c r="Q92" s="62">
        <f t="shared" si="100"/>
        <v>13.152315454507574</v>
      </c>
      <c r="R92" s="62">
        <f t="shared" si="101"/>
        <v>10.954908344121627</v>
      </c>
      <c r="S92" s="62">
        <f t="shared" si="102"/>
        <v>8.7915502637144947</v>
      </c>
      <c r="T92" s="62">
        <f t="shared" si="103"/>
        <v>8.7294055451036314</v>
      </c>
    </row>
    <row r="93" spans="1:20">
      <c r="A93" s="3" t="s">
        <v>8</v>
      </c>
      <c r="B93" s="63"/>
      <c r="C93" s="63">
        <f t="shared" si="93"/>
        <v>7.1755661270830506</v>
      </c>
      <c r="D93" s="63">
        <f t="shared" si="93"/>
        <v>9.8388406785784586</v>
      </c>
      <c r="E93" s="63">
        <f t="shared" si="93"/>
        <v>8.8616359594315828</v>
      </c>
      <c r="F93" s="63">
        <f t="shared" si="93"/>
        <v>17.756600488654026</v>
      </c>
      <c r="G93" s="63">
        <f t="shared" si="93"/>
        <v>13.104814861592033</v>
      </c>
      <c r="H93" s="63">
        <f t="shared" ref="H93:K93" si="111">(H34-G34)/G34*100</f>
        <v>6.658586580362412</v>
      </c>
      <c r="I93" s="63">
        <f t="shared" si="111"/>
        <v>8.1319991385015857</v>
      </c>
      <c r="J93" s="63">
        <f t="shared" si="111"/>
        <v>11.575352785793951</v>
      </c>
      <c r="K93" s="63">
        <f t="shared" si="111"/>
        <v>11.726305913506296</v>
      </c>
      <c r="L93" s="63">
        <f t="shared" si="95"/>
        <v>9.1395398225560367</v>
      </c>
      <c r="M93" s="63">
        <f t="shared" si="96"/>
        <v>11.421931575895858</v>
      </c>
      <c r="N93" s="63">
        <f t="shared" si="97"/>
        <v>8.1075227600569644</v>
      </c>
      <c r="O93" s="63">
        <f t="shared" si="98"/>
        <v>11.2033639378717</v>
      </c>
      <c r="P93" s="63">
        <f t="shared" si="99"/>
        <v>7.9190223313511137</v>
      </c>
      <c r="Q93" s="63">
        <f t="shared" si="100"/>
        <v>11.889827219389542</v>
      </c>
      <c r="R93" s="63">
        <f t="shared" si="101"/>
        <v>13.015475503020172</v>
      </c>
      <c r="S93" s="63">
        <f t="shared" si="102"/>
        <v>8.5119791397951428</v>
      </c>
      <c r="T93" s="63">
        <f t="shared" si="103"/>
        <v>7.1597781983717246</v>
      </c>
    </row>
    <row r="94" spans="1:20">
      <c r="A94" s="3" t="s">
        <v>9</v>
      </c>
      <c r="B94" s="63"/>
      <c r="C94" s="63">
        <f t="shared" si="93"/>
        <v>11.80721065316996</v>
      </c>
      <c r="D94" s="63">
        <f t="shared" si="93"/>
        <v>6.7964294205515197</v>
      </c>
      <c r="E94" s="63">
        <f t="shared" si="93"/>
        <v>6.9458018494496176</v>
      </c>
      <c r="F94" s="63">
        <f t="shared" si="93"/>
        <v>2.9701580466772772</v>
      </c>
      <c r="G94" s="63">
        <f t="shared" si="93"/>
        <v>6.3070141593567621</v>
      </c>
      <c r="H94" s="63">
        <f t="shared" ref="H94:K94" si="112">(H35-G35)/G35*100</f>
        <v>6.1419032917040397</v>
      </c>
      <c r="I94" s="63">
        <f t="shared" si="112"/>
        <v>4.2464826746590632</v>
      </c>
      <c r="J94" s="63">
        <f t="shared" si="112"/>
        <v>11.637937738898481</v>
      </c>
      <c r="K94" s="63">
        <f t="shared" si="112"/>
        <v>9.7722314901480178</v>
      </c>
      <c r="L94" s="63">
        <f t="shared" si="95"/>
        <v>10.364784817458611</v>
      </c>
      <c r="M94" s="63">
        <f t="shared" si="96"/>
        <v>7.1035962292384767</v>
      </c>
      <c r="N94" s="63">
        <f t="shared" si="97"/>
        <v>7.7800360064896505</v>
      </c>
      <c r="O94" s="63">
        <f t="shared" si="98"/>
        <v>6.0812817074343624</v>
      </c>
      <c r="P94" s="63">
        <f t="shared" si="99"/>
        <v>5.5841809779342988</v>
      </c>
      <c r="Q94" s="63">
        <f t="shared" si="100"/>
        <v>14.19097584603127</v>
      </c>
      <c r="R94" s="63">
        <f t="shared" si="101"/>
        <v>11.927685110921168</v>
      </c>
      <c r="S94" s="63">
        <f t="shared" si="102"/>
        <v>8.4293007654170253</v>
      </c>
      <c r="T94" s="63">
        <f t="shared" si="103"/>
        <v>7.7418290692393352</v>
      </c>
    </row>
    <row r="95" spans="1:20">
      <c r="A95" s="3" t="s">
        <v>10</v>
      </c>
      <c r="B95" s="63"/>
      <c r="C95" s="63">
        <f t="shared" si="93"/>
        <v>12.642245706465314</v>
      </c>
      <c r="D95" s="63">
        <f t="shared" si="93"/>
        <v>15.311531976518472</v>
      </c>
      <c r="E95" s="63">
        <f t="shared" si="93"/>
        <v>15.666630569924834</v>
      </c>
      <c r="F95" s="63">
        <f t="shared" si="93"/>
        <v>13.241087047474631</v>
      </c>
      <c r="G95" s="63">
        <f t="shared" si="93"/>
        <v>9.8887114217291021</v>
      </c>
      <c r="H95" s="63">
        <f t="shared" ref="H95:K95" si="113">(H36-G36)/G36*100</f>
        <v>14.595514931278197</v>
      </c>
      <c r="I95" s="63">
        <f t="shared" si="113"/>
        <v>15.308296404845803</v>
      </c>
      <c r="J95" s="63">
        <f t="shared" si="113"/>
        <v>15.579658084996098</v>
      </c>
      <c r="K95" s="63">
        <f t="shared" si="113"/>
        <v>16.11987795903314</v>
      </c>
      <c r="L95" s="63">
        <f t="shared" si="95"/>
        <v>21.855993810253757</v>
      </c>
      <c r="M95" s="63">
        <f t="shared" si="96"/>
        <v>11.907395354058753</v>
      </c>
      <c r="N95" s="63">
        <f t="shared" si="97"/>
        <v>16.297897712974162</v>
      </c>
      <c r="O95" s="63">
        <f t="shared" si="98"/>
        <v>11.929680673541089</v>
      </c>
      <c r="P95" s="63">
        <f t="shared" si="99"/>
        <v>2.8366443822828837</v>
      </c>
      <c r="Q95" s="63">
        <f t="shared" si="100"/>
        <v>13.069485603943656</v>
      </c>
      <c r="R95" s="63">
        <f t="shared" si="101"/>
        <v>11.143882451685601</v>
      </c>
      <c r="S95" s="63">
        <f t="shared" si="102"/>
        <v>9.652402990018075</v>
      </c>
      <c r="T95" s="63">
        <f t="shared" si="103"/>
        <v>6.8543629916852753</v>
      </c>
    </row>
    <row r="96" spans="1:20">
      <c r="A96" s="3" t="s">
        <v>11</v>
      </c>
      <c r="B96" s="63"/>
      <c r="C96" s="63">
        <f t="shared" si="93"/>
        <v>12.007437492564934</v>
      </c>
      <c r="D96" s="63">
        <f t="shared" si="93"/>
        <v>14.74121102833203</v>
      </c>
      <c r="E96" s="63">
        <f t="shared" si="93"/>
        <v>9.4751352054395088</v>
      </c>
      <c r="F96" s="63">
        <f t="shared" si="93"/>
        <v>11.923857785279928</v>
      </c>
      <c r="G96" s="63">
        <f t="shared" si="93"/>
        <v>14.91929157055413</v>
      </c>
      <c r="H96" s="63">
        <f t="shared" ref="H96:K96" si="114">(H37-G37)/G37*100</f>
        <v>9.8649376768984869</v>
      </c>
      <c r="I96" s="63">
        <f t="shared" si="114"/>
        <v>9.9965013399731717</v>
      </c>
      <c r="J96" s="63">
        <f t="shared" si="114"/>
        <v>12.036316310202922</v>
      </c>
      <c r="K96" s="63">
        <f t="shared" si="114"/>
        <v>9.9832460011888244</v>
      </c>
      <c r="L96" s="63">
        <f t="shared" si="95"/>
        <v>7.3828606346226593</v>
      </c>
      <c r="M96" s="63">
        <f t="shared" si="96"/>
        <v>10.953125153122913</v>
      </c>
      <c r="N96" s="63">
        <f t="shared" si="97"/>
        <v>12.073784798386383</v>
      </c>
      <c r="O96" s="63">
        <f t="shared" si="98"/>
        <v>9.2244711449912096</v>
      </c>
      <c r="P96" s="63">
        <f t="shared" si="99"/>
        <v>9.1069691945008735</v>
      </c>
      <c r="Q96" s="63">
        <f t="shared" si="100"/>
        <v>8.3648287662135203</v>
      </c>
      <c r="R96" s="63">
        <f t="shared" si="101"/>
        <v>9.0734537706045693</v>
      </c>
      <c r="S96" s="63">
        <f t="shared" si="102"/>
        <v>7.7632235197925485</v>
      </c>
      <c r="T96" s="63">
        <f t="shared" si="103"/>
        <v>6.5442161478782621</v>
      </c>
    </row>
    <row r="97" spans="1:20">
      <c r="A97" s="28" t="s">
        <v>12</v>
      </c>
      <c r="B97" s="64"/>
      <c r="C97" s="64">
        <f t="shared" si="93"/>
        <v>21.992519361891933</v>
      </c>
      <c r="D97" s="64">
        <f t="shared" si="93"/>
        <v>8.175741899909033</v>
      </c>
      <c r="E97" s="64">
        <f t="shared" si="93"/>
        <v>10.260455180862728</v>
      </c>
      <c r="F97" s="64">
        <f t="shared" si="93"/>
        <v>2.8697068669596857</v>
      </c>
      <c r="G97" s="64">
        <f t="shared" si="93"/>
        <v>7.1261960391469499</v>
      </c>
      <c r="H97" s="64">
        <f t="shared" ref="H97:K97" si="115">(H38-G38)/G38*100</f>
        <v>8.2328962161140335</v>
      </c>
      <c r="I97" s="64">
        <f t="shared" si="115"/>
        <v>9.6152759147211349</v>
      </c>
      <c r="J97" s="64">
        <f t="shared" si="115"/>
        <v>10.43909543624534</v>
      </c>
      <c r="K97" s="64">
        <f t="shared" si="115"/>
        <v>9.4861649590816199</v>
      </c>
      <c r="L97" s="64">
        <f t="shared" si="95"/>
        <v>9.5132801379798053</v>
      </c>
      <c r="M97" s="64">
        <f t="shared" si="96"/>
        <v>9.9391644968276083</v>
      </c>
      <c r="N97" s="64">
        <f t="shared" si="97"/>
        <v>12.82219580133242</v>
      </c>
      <c r="O97" s="64">
        <f t="shared" si="98"/>
        <v>12.560611299241955</v>
      </c>
      <c r="P97" s="64">
        <f t="shared" si="99"/>
        <v>19.181544621358341</v>
      </c>
      <c r="Q97" s="64">
        <f t="shared" si="100"/>
        <v>15.134706854968311</v>
      </c>
      <c r="R97" s="64">
        <f t="shared" si="101"/>
        <v>10.03636294973438</v>
      </c>
      <c r="S97" s="64">
        <f t="shared" si="102"/>
        <v>8.8960727481754311</v>
      </c>
      <c r="T97" s="64">
        <f t="shared" si="103"/>
        <v>11.665598455443989</v>
      </c>
    </row>
    <row r="98" spans="1:20" hidden="1">
      <c r="A98" s="5" t="s">
        <v>13</v>
      </c>
      <c r="B98" s="62"/>
      <c r="C98" s="62">
        <f t="shared" si="93"/>
        <v>12.133343715528635</v>
      </c>
      <c r="D98" s="62">
        <f t="shared" si="93"/>
        <v>8.7742895591954646</v>
      </c>
      <c r="E98" s="62">
        <f t="shared" si="93"/>
        <v>10.342446046655486</v>
      </c>
      <c r="F98" s="62">
        <f t="shared" si="93"/>
        <v>6.4042783718963285</v>
      </c>
      <c r="G98" s="62">
        <f t="shared" si="93"/>
        <v>9.2432558832907485</v>
      </c>
      <c r="H98" s="62">
        <f t="shared" ref="H98:K98" si="116">(H39-G39)/G39*100</f>
        <v>8.7397102352671183</v>
      </c>
      <c r="I98" s="62">
        <f t="shared" si="116"/>
        <v>10.453622229779331</v>
      </c>
      <c r="J98" s="62">
        <f t="shared" si="116"/>
        <v>9.2307968997471352</v>
      </c>
      <c r="K98" s="62">
        <f t="shared" si="116"/>
        <v>9.337424536410456</v>
      </c>
      <c r="L98" s="62">
        <f t="shared" si="95"/>
        <v>9.5834378010231234</v>
      </c>
      <c r="M98" s="62">
        <f t="shared" si="96"/>
        <v>10.453671169140963</v>
      </c>
      <c r="N98" s="62">
        <f t="shared" si="97"/>
        <v>13.208284062295233</v>
      </c>
      <c r="O98" s="62">
        <f t="shared" si="98"/>
        <v>11.965032711834958</v>
      </c>
      <c r="P98" s="62">
        <f t="shared" si="99"/>
        <v>9.2055045903531987</v>
      </c>
      <c r="Q98" s="62">
        <f t="shared" si="100"/>
        <v>12.144696268731597</v>
      </c>
      <c r="R98" s="62">
        <f t="shared" si="101"/>
        <v>10.230814769758826</v>
      </c>
      <c r="S98" s="62">
        <f t="shared" si="102"/>
        <v>9.0945638917932925</v>
      </c>
      <c r="T98" s="62">
        <f t="shared" si="103"/>
        <v>8.9561112724011416</v>
      </c>
    </row>
    <row r="99" spans="1:20" hidden="1">
      <c r="A99" s="6" t="s">
        <v>14</v>
      </c>
      <c r="B99" s="63"/>
      <c r="C99" s="63" t="e">
        <f t="shared" si="93"/>
        <v>#DIV/0!</v>
      </c>
      <c r="D99" s="63" t="e">
        <f t="shared" si="93"/>
        <v>#DIV/0!</v>
      </c>
      <c r="E99" s="63" t="e">
        <f t="shared" si="93"/>
        <v>#DIV/0!</v>
      </c>
      <c r="F99" s="63" t="e">
        <f t="shared" si="93"/>
        <v>#DIV/0!</v>
      </c>
      <c r="G99" s="63" t="e">
        <f t="shared" si="93"/>
        <v>#DIV/0!</v>
      </c>
      <c r="H99" s="63" t="e">
        <f t="shared" ref="H99:K99" si="117">(H40-G40)/G40*100</f>
        <v>#DIV/0!</v>
      </c>
      <c r="I99" s="63" t="e">
        <f t="shared" si="117"/>
        <v>#DIV/0!</v>
      </c>
      <c r="J99" s="63" t="e">
        <f t="shared" si="117"/>
        <v>#DIV/0!</v>
      </c>
      <c r="K99" s="63" t="e">
        <f t="shared" si="117"/>
        <v>#DIV/0!</v>
      </c>
      <c r="L99" s="63" t="e">
        <f t="shared" si="95"/>
        <v>#DIV/0!</v>
      </c>
      <c r="M99" s="63" t="e">
        <f t="shared" si="96"/>
        <v>#DIV/0!</v>
      </c>
      <c r="N99" s="63" t="e">
        <f t="shared" si="97"/>
        <v>#DIV/0!</v>
      </c>
      <c r="O99" s="63" t="e">
        <f t="shared" si="98"/>
        <v>#DIV/0!</v>
      </c>
      <c r="P99" s="63" t="e">
        <f t="shared" si="99"/>
        <v>#DIV/0!</v>
      </c>
      <c r="Q99" s="63">
        <f t="shared" si="100"/>
        <v>100</v>
      </c>
      <c r="R99" s="63">
        <f t="shared" si="101"/>
        <v>50</v>
      </c>
      <c r="S99" s="63">
        <f t="shared" si="102"/>
        <v>33.333333333333329</v>
      </c>
      <c r="T99" s="63">
        <f t="shared" si="103"/>
        <v>0</v>
      </c>
    </row>
    <row r="100" spans="1:20" ht="13.5" thickBot="1">
      <c r="A100" s="71" t="str">
        <f>A60</f>
        <v>KZN - Annual Compensation of Employees</v>
      </c>
      <c r="B100" s="65"/>
      <c r="C100" s="65">
        <f t="shared" si="93"/>
        <v>12.133343715528635</v>
      </c>
      <c r="D100" s="65">
        <f t="shared" si="93"/>
        <v>8.7742895591954646</v>
      </c>
      <c r="E100" s="65">
        <f t="shared" si="93"/>
        <v>10.342446046655486</v>
      </c>
      <c r="F100" s="65">
        <f t="shared" si="93"/>
        <v>6.4042783718963285</v>
      </c>
      <c r="G100" s="65">
        <f>G98</f>
        <v>9.2432558832907485</v>
      </c>
      <c r="H100" s="65">
        <f t="shared" ref="H100:K100" si="118">(H41-G41)/G41*100</f>
        <v>8.7397102352671183</v>
      </c>
      <c r="I100" s="65">
        <f t="shared" si="118"/>
        <v>10.453622229779331</v>
      </c>
      <c r="J100" s="65">
        <f t="shared" si="118"/>
        <v>9.2307968997471352</v>
      </c>
      <c r="K100" s="65">
        <f t="shared" si="118"/>
        <v>9.337424536410456</v>
      </c>
      <c r="L100" s="65">
        <f t="shared" si="95"/>
        <v>9.5834378010231234</v>
      </c>
      <c r="M100" s="65">
        <f t="shared" si="96"/>
        <v>10.453671169140963</v>
      </c>
      <c r="N100" s="65">
        <f t="shared" si="97"/>
        <v>13.208284062295233</v>
      </c>
      <c r="O100" s="65">
        <f t="shared" si="98"/>
        <v>11.965032711834958</v>
      </c>
      <c r="P100" s="65">
        <f t="shared" si="99"/>
        <v>9.2061447833788126</v>
      </c>
      <c r="Q100" s="65">
        <f t="shared" si="100"/>
        <v>12.145211297925451</v>
      </c>
      <c r="R100" s="65">
        <f t="shared" si="101"/>
        <v>10.231230546143257</v>
      </c>
      <c r="S100" s="65">
        <f t="shared" si="102"/>
        <v>9.0949087259648689</v>
      </c>
      <c r="T100" s="65">
        <f t="shared" si="103"/>
        <v>8.9559555491499623</v>
      </c>
    </row>
    <row r="132" spans="1:16" hidden="1"/>
    <row r="133" spans="1:16" ht="12.75" hidden="1" customHeight="1"/>
    <row r="134" spans="1:16" ht="12.75" hidden="1" customHeight="1">
      <c r="A134" s="42" t="s">
        <v>0</v>
      </c>
      <c r="B134" s="10">
        <f>B26/B$39*100</f>
        <v>6.1851484046074443</v>
      </c>
      <c r="C134" s="10">
        <f t="shared" ref="C134:P134" si="119">C26/C$39*100</f>
        <v>6.3849656498061851</v>
      </c>
      <c r="D134" s="10">
        <f t="shared" si="119"/>
        <v>6.3016631975119068</v>
      </c>
      <c r="E134" s="10">
        <f t="shared" si="119"/>
        <v>6.5136755906929436</v>
      </c>
      <c r="F134" s="10">
        <f t="shared" si="119"/>
        <v>5.6047731742494333</v>
      </c>
      <c r="G134" s="10">
        <f t="shared" si="119"/>
        <v>5.4475531396519852</v>
      </c>
      <c r="H134" s="10">
        <f t="shared" si="119"/>
        <v>5.4085815838837519</v>
      </c>
      <c r="I134" s="10">
        <f t="shared" si="119"/>
        <v>6.3367758735898532</v>
      </c>
      <c r="J134" s="10">
        <f t="shared" si="119"/>
        <v>5.6974964057673745</v>
      </c>
      <c r="K134" s="10">
        <f t="shared" si="119"/>
        <v>5.1388319521015333</v>
      </c>
      <c r="L134" s="10">
        <f t="shared" si="119"/>
        <v>4.2175783210295084</v>
      </c>
      <c r="M134" s="10">
        <f t="shared" si="119"/>
        <v>4.3227628639464468</v>
      </c>
      <c r="N134" s="10">
        <f t="shared" si="119"/>
        <v>4.4793186947835109</v>
      </c>
      <c r="O134" s="10">
        <f t="shared" si="119"/>
        <v>4.5515414893487165</v>
      </c>
      <c r="P134" s="10">
        <f t="shared" si="119"/>
        <v>4.4587349041494644</v>
      </c>
    </row>
    <row r="135" spans="1:16" ht="12.75" hidden="1" customHeight="1">
      <c r="A135" s="43" t="s">
        <v>1</v>
      </c>
      <c r="B135" s="10">
        <f t="shared" ref="B135:P135" si="120">B27/B$39*100</f>
        <v>4.4083624803409904</v>
      </c>
      <c r="C135" s="10">
        <f t="shared" si="120"/>
        <v>3.977122902108845</v>
      </c>
      <c r="D135" s="10">
        <f t="shared" si="120"/>
        <v>3.8705157705723567</v>
      </c>
      <c r="E135" s="10">
        <f t="shared" si="120"/>
        <v>4.1964226284160757</v>
      </c>
      <c r="F135" s="10">
        <f t="shared" si="120"/>
        <v>3.8325344177095753</v>
      </c>
      <c r="G135" s="10">
        <f t="shared" si="120"/>
        <v>3.7120950317912524</v>
      </c>
      <c r="H135" s="10">
        <f t="shared" si="120"/>
        <v>3.7304361907974584</v>
      </c>
      <c r="I135" s="10">
        <f t="shared" si="120"/>
        <v>4.8566321942673092</v>
      </c>
      <c r="J135" s="10">
        <f t="shared" si="120"/>
        <v>4.2802482486171289</v>
      </c>
      <c r="K135" s="10">
        <f t="shared" si="120"/>
        <v>3.735946683240031</v>
      </c>
      <c r="L135" s="10">
        <f t="shared" si="120"/>
        <v>2.936539387084506</v>
      </c>
      <c r="M135" s="10">
        <f t="shared" si="120"/>
        <v>2.9894097722961819</v>
      </c>
      <c r="N135" s="10">
        <f t="shared" si="120"/>
        <v>3.0548884354930297</v>
      </c>
      <c r="O135" s="10">
        <f t="shared" si="120"/>
        <v>3.0389716181722157</v>
      </c>
      <c r="P135" s="10">
        <f t="shared" si="120"/>
        <v>2.986711935921758</v>
      </c>
    </row>
    <row r="136" spans="1:16" ht="12.75" hidden="1" customHeight="1">
      <c r="A136" s="44" t="s">
        <v>2</v>
      </c>
      <c r="B136" s="10">
        <f t="shared" ref="B136:P136" si="121">B28/B$39*100</f>
        <v>1.7767859242664532</v>
      </c>
      <c r="C136" s="10">
        <f t="shared" si="121"/>
        <v>2.4078427476973401</v>
      </c>
      <c r="D136" s="10">
        <f t="shared" si="121"/>
        <v>2.4311474269395514</v>
      </c>
      <c r="E136" s="10">
        <f t="shared" si="121"/>
        <v>2.3172529622768683</v>
      </c>
      <c r="F136" s="10">
        <f t="shared" si="121"/>
        <v>1.7722387565398581</v>
      </c>
      <c r="G136" s="10">
        <f t="shared" si="121"/>
        <v>1.735458107860733</v>
      </c>
      <c r="H136" s="10">
        <f t="shared" si="121"/>
        <v>1.6781453930862937</v>
      </c>
      <c r="I136" s="10">
        <f t="shared" si="121"/>
        <v>1.4801436793225449</v>
      </c>
      <c r="J136" s="10">
        <f t="shared" si="121"/>
        <v>1.417248157150246</v>
      </c>
      <c r="K136" s="10">
        <f t="shared" si="121"/>
        <v>1.4028852688615028</v>
      </c>
      <c r="L136" s="10">
        <f t="shared" si="121"/>
        <v>1.2810389339450028</v>
      </c>
      <c r="M136" s="10">
        <f t="shared" si="121"/>
        <v>1.3333530916502641</v>
      </c>
      <c r="N136" s="10">
        <f t="shared" si="121"/>
        <v>1.4244302592904816</v>
      </c>
      <c r="O136" s="10">
        <f t="shared" si="121"/>
        <v>1.5125698711765003</v>
      </c>
      <c r="P136" s="10">
        <f t="shared" si="121"/>
        <v>1.4720229682277062</v>
      </c>
    </row>
    <row r="137" spans="1:16" ht="12.75" hidden="1" customHeight="1">
      <c r="A137" s="42" t="s">
        <v>3</v>
      </c>
      <c r="B137" s="10">
        <f t="shared" ref="B137:P137" si="122">B29/B$39*100</f>
        <v>32.278204305816473</v>
      </c>
      <c r="C137" s="10">
        <f t="shared" si="122"/>
        <v>30.732818579768601</v>
      </c>
      <c r="D137" s="10">
        <f t="shared" si="122"/>
        <v>30.122127366420916</v>
      </c>
      <c r="E137" s="10">
        <f t="shared" si="122"/>
        <v>30.049947975192186</v>
      </c>
      <c r="F137" s="10">
        <f t="shared" si="122"/>
        <v>29.796770507479387</v>
      </c>
      <c r="G137" s="10">
        <f t="shared" si="122"/>
        <v>29.737137953143222</v>
      </c>
      <c r="H137" s="10">
        <f t="shared" si="122"/>
        <v>29.745201337641237</v>
      </c>
      <c r="I137" s="10">
        <f t="shared" si="122"/>
        <v>29.384900766227855</v>
      </c>
      <c r="J137" s="10">
        <f t="shared" si="122"/>
        <v>28.415086882840129</v>
      </c>
      <c r="K137" s="10">
        <f t="shared" si="122"/>
        <v>27.812317421275051</v>
      </c>
      <c r="L137" s="10">
        <f t="shared" si="122"/>
        <v>27.473721174909926</v>
      </c>
      <c r="M137" s="10">
        <f t="shared" si="122"/>
        <v>27.421348921682892</v>
      </c>
      <c r="N137" s="10">
        <f t="shared" si="122"/>
        <v>28.109100824957352</v>
      </c>
      <c r="O137" s="10">
        <f t="shared" si="122"/>
        <v>28.690586424092878</v>
      </c>
      <c r="P137" s="10">
        <f t="shared" si="122"/>
        <v>28.068206012499353</v>
      </c>
    </row>
    <row r="138" spans="1:16" ht="12.75" hidden="1" customHeight="1">
      <c r="A138" s="43" t="s">
        <v>4</v>
      </c>
      <c r="B138" s="10">
        <f t="shared" ref="B138:P138" si="123">B30/B$39*100</f>
        <v>26.04999460434107</v>
      </c>
      <c r="C138" s="10">
        <f t="shared" si="123"/>
        <v>24.747774468703799</v>
      </c>
      <c r="D138" s="10">
        <f t="shared" si="123"/>
        <v>24.093305921479185</v>
      </c>
      <c r="E138" s="10">
        <f t="shared" si="123"/>
        <v>24.734596950685908</v>
      </c>
      <c r="F138" s="10">
        <f t="shared" si="123"/>
        <v>24.626998675000834</v>
      </c>
      <c r="G138" s="10">
        <f t="shared" si="123"/>
        <v>24.833325671225602</v>
      </c>
      <c r="H138" s="10">
        <f t="shared" si="123"/>
        <v>24.362259190105128</v>
      </c>
      <c r="I138" s="10">
        <f t="shared" si="123"/>
        <v>24.680371119058343</v>
      </c>
      <c r="J138" s="10">
        <f t="shared" si="123"/>
        <v>24.047343792606686</v>
      </c>
      <c r="K138" s="10">
        <f t="shared" si="123"/>
        <v>23.485562811291768</v>
      </c>
      <c r="L138" s="10">
        <f t="shared" si="123"/>
        <v>22.983708608668092</v>
      </c>
      <c r="M138" s="10">
        <f t="shared" si="123"/>
        <v>22.942039719052808</v>
      </c>
      <c r="N138" s="10">
        <f t="shared" si="123"/>
        <v>23.155903466725547</v>
      </c>
      <c r="O138" s="10">
        <f t="shared" si="123"/>
        <v>23.54084475066912</v>
      </c>
      <c r="P138" s="10">
        <f t="shared" si="123"/>
        <v>22.810794700794844</v>
      </c>
    </row>
    <row r="139" spans="1:16" ht="12.75" hidden="1" customHeight="1">
      <c r="A139" s="43" t="s">
        <v>5</v>
      </c>
      <c r="B139" s="10">
        <f t="shared" ref="B139:P139" si="124">B31/B$39*100</f>
        <v>1.8952734809263614</v>
      </c>
      <c r="C139" s="10">
        <f t="shared" si="124"/>
        <v>2.09028400086481</v>
      </c>
      <c r="D139" s="10">
        <f t="shared" si="124"/>
        <v>2.0903259969301411</v>
      </c>
      <c r="E139" s="10">
        <f t="shared" si="124"/>
        <v>1.9155868347126046</v>
      </c>
      <c r="F139" s="10">
        <f t="shared" si="124"/>
        <v>2.0893380354254671</v>
      </c>
      <c r="G139" s="10">
        <f t="shared" si="124"/>
        <v>2.0666467145458709</v>
      </c>
      <c r="H139" s="10">
        <f t="shared" si="124"/>
        <v>1.9806332684706811</v>
      </c>
      <c r="I139" s="10">
        <f t="shared" si="124"/>
        <v>2.2845945085365957</v>
      </c>
      <c r="J139" s="10">
        <f t="shared" si="124"/>
        <v>1.9540943787879108</v>
      </c>
      <c r="K139" s="10">
        <f t="shared" si="124"/>
        <v>1.8760336154216042</v>
      </c>
      <c r="L139" s="10">
        <f t="shared" si="124"/>
        <v>1.8993369671605063</v>
      </c>
      <c r="M139" s="10">
        <f t="shared" si="124"/>
        <v>1.9087933272064099</v>
      </c>
      <c r="N139" s="10">
        <f t="shared" si="124"/>
        <v>1.8736441315736707</v>
      </c>
      <c r="O139" s="10">
        <f t="shared" si="124"/>
        <v>1.9364960356813172</v>
      </c>
      <c r="P139" s="10">
        <f t="shared" si="124"/>
        <v>1.9209644282949061</v>
      </c>
    </row>
    <row r="140" spans="1:16" ht="12.75" hidden="1" customHeight="1">
      <c r="A140" s="44" t="s">
        <v>6</v>
      </c>
      <c r="B140" s="10">
        <f t="shared" ref="B140:P140" si="125">B32/B$39*100</f>
        <v>4.3329362205490423</v>
      </c>
      <c r="C140" s="10">
        <f t="shared" si="125"/>
        <v>3.8947601101999907</v>
      </c>
      <c r="D140" s="10">
        <f t="shared" si="125"/>
        <v>3.9384954480115821</v>
      </c>
      <c r="E140" s="10">
        <f t="shared" si="125"/>
        <v>3.399764189793677</v>
      </c>
      <c r="F140" s="10">
        <f t="shared" si="125"/>
        <v>3.0804337970530895</v>
      </c>
      <c r="G140" s="10">
        <f t="shared" si="125"/>
        <v>2.8371655673717515</v>
      </c>
      <c r="H140" s="10">
        <f t="shared" si="125"/>
        <v>3.4023088790654263</v>
      </c>
      <c r="I140" s="10">
        <f t="shared" si="125"/>
        <v>2.4199351386329195</v>
      </c>
      <c r="J140" s="10">
        <f t="shared" si="125"/>
        <v>2.4136487114455307</v>
      </c>
      <c r="K140" s="10">
        <f t="shared" si="125"/>
        <v>2.4507209945616766</v>
      </c>
      <c r="L140" s="10">
        <f t="shared" si="125"/>
        <v>2.5906755990813268</v>
      </c>
      <c r="M140" s="10">
        <f t="shared" si="125"/>
        <v>2.5705158754236765</v>
      </c>
      <c r="N140" s="10">
        <f t="shared" si="125"/>
        <v>3.0795532266581351</v>
      </c>
      <c r="O140" s="10">
        <f t="shared" si="125"/>
        <v>3.2132456377424399</v>
      </c>
      <c r="P140" s="10">
        <f t="shared" si="125"/>
        <v>3.3364468834096086</v>
      </c>
    </row>
    <row r="141" spans="1:16" ht="12.75" hidden="1" customHeight="1">
      <c r="A141" s="42" t="s">
        <v>7</v>
      </c>
      <c r="B141" s="10">
        <f t="shared" ref="B141:P141" si="126">B33/B$39*100</f>
        <v>61.536647289576095</v>
      </c>
      <c r="C141" s="10">
        <f t="shared" si="126"/>
        <v>62.882215770425219</v>
      </c>
      <c r="D141" s="10">
        <f t="shared" si="126"/>
        <v>63.576209436067167</v>
      </c>
      <c r="E141" s="10">
        <f t="shared" si="126"/>
        <v>63.436376434114869</v>
      </c>
      <c r="F141" s="10">
        <f t="shared" si="126"/>
        <v>64.598456318271175</v>
      </c>
      <c r="G141" s="10">
        <f t="shared" si="126"/>
        <v>64.815308907204809</v>
      </c>
      <c r="H141" s="10">
        <f t="shared" si="126"/>
        <v>64.846217078474993</v>
      </c>
      <c r="I141" s="10">
        <f t="shared" si="126"/>
        <v>64.278323360182313</v>
      </c>
      <c r="J141" s="10">
        <f t="shared" si="126"/>
        <v>65.887416711392504</v>
      </c>
      <c r="K141" s="10">
        <f t="shared" si="126"/>
        <v>67.04885062662342</v>
      </c>
      <c r="L141" s="10">
        <f t="shared" si="126"/>
        <v>68.308700504060553</v>
      </c>
      <c r="M141" s="10">
        <f t="shared" si="126"/>
        <v>68.255888214370657</v>
      </c>
      <c r="N141" s="10">
        <f t="shared" si="126"/>
        <v>67.411580480259133</v>
      </c>
      <c r="O141" s="10">
        <f t="shared" si="126"/>
        <v>66.757872086558407</v>
      </c>
      <c r="P141" s="10">
        <f t="shared" si="126"/>
        <v>67.473059083351188</v>
      </c>
    </row>
    <row r="142" spans="1:16" ht="12.75" hidden="1" customHeight="1">
      <c r="A142" s="43" t="s">
        <v>8</v>
      </c>
      <c r="B142" s="10">
        <f t="shared" ref="B142:P142" si="127">B34/B$39*100</f>
        <v>12.636553032977604</v>
      </c>
      <c r="C142" s="10">
        <f t="shared" si="127"/>
        <v>12.077850176661865</v>
      </c>
      <c r="D142" s="10">
        <f t="shared" si="127"/>
        <v>12.196053558889504</v>
      </c>
      <c r="E142" s="10">
        <f t="shared" si="127"/>
        <v>12.032380921736886</v>
      </c>
      <c r="F142" s="10">
        <f t="shared" si="127"/>
        <v>13.316121257606358</v>
      </c>
      <c r="G142" s="10">
        <f t="shared" si="127"/>
        <v>13.786822969878591</v>
      </c>
      <c r="H142" s="10">
        <f t="shared" si="127"/>
        <v>13.522962754079593</v>
      </c>
      <c r="I142" s="10">
        <f t="shared" si="127"/>
        <v>13.238723795152127</v>
      </c>
      <c r="J142" s="10">
        <f t="shared" si="127"/>
        <v>13.522882921320178</v>
      </c>
      <c r="K142" s="10">
        <f t="shared" si="127"/>
        <v>13.818340431064533</v>
      </c>
      <c r="L142" s="10">
        <f t="shared" si="127"/>
        <v>13.762365426937931</v>
      </c>
      <c r="M142" s="10">
        <f t="shared" si="127"/>
        <v>13.883009253486625</v>
      </c>
      <c r="N142" s="10">
        <f t="shared" si="127"/>
        <v>13.257490397288491</v>
      </c>
      <c r="O142" s="10">
        <f t="shared" si="127"/>
        <v>13.16730316461272</v>
      </c>
      <c r="P142" s="10">
        <f t="shared" si="127"/>
        <v>13.012187339785768</v>
      </c>
    </row>
    <row r="143" spans="1:16" ht="12.75" hidden="1" customHeight="1">
      <c r="A143" s="43" t="s">
        <v>9</v>
      </c>
      <c r="B143" s="10">
        <f t="shared" ref="B143:P143" si="128">B35/B$39*100</f>
        <v>11.439145461063607</v>
      </c>
      <c r="C143" s="10">
        <f t="shared" si="128"/>
        <v>11.405875396902786</v>
      </c>
      <c r="D143" s="10">
        <f t="shared" si="128"/>
        <v>11.198480557687615</v>
      </c>
      <c r="E143" s="10">
        <f t="shared" si="128"/>
        <v>10.853760503287976</v>
      </c>
      <c r="F143" s="10">
        <f t="shared" si="128"/>
        <v>10.503463314869228</v>
      </c>
      <c r="G143" s="10">
        <f t="shared" si="128"/>
        <v>10.221151084411016</v>
      </c>
      <c r="H143" s="10">
        <f t="shared" si="128"/>
        <v>9.9769663500500219</v>
      </c>
      <c r="I143" s="10">
        <f t="shared" si="128"/>
        <v>9.4162928182878112</v>
      </c>
      <c r="J143" s="10">
        <f t="shared" si="128"/>
        <v>9.6238015396341492</v>
      </c>
      <c r="K143" s="10">
        <f t="shared" si="128"/>
        <v>9.6620729352570613</v>
      </c>
      <c r="L143" s="10">
        <f t="shared" si="128"/>
        <v>9.730965023441529</v>
      </c>
      <c r="M143" s="10">
        <f t="shared" si="128"/>
        <v>9.4358235245575433</v>
      </c>
      <c r="N143" s="10">
        <f t="shared" si="128"/>
        <v>8.9833832183877309</v>
      </c>
      <c r="O143" s="10">
        <f t="shared" si="128"/>
        <v>8.5113073501107106</v>
      </c>
      <c r="P143" s="10">
        <f t="shared" si="128"/>
        <v>8.2290670143773692</v>
      </c>
    </row>
    <row r="144" spans="1:16" ht="12.75" hidden="1" customHeight="1">
      <c r="A144" s="43" t="s">
        <v>10</v>
      </c>
      <c r="B144" s="10">
        <f t="shared" ref="B144:P144" si="129">B36/B$39*100</f>
        <v>8.659663352416203</v>
      </c>
      <c r="C144" s="10">
        <f t="shared" si="129"/>
        <v>8.6989640615082795</v>
      </c>
      <c r="D144" s="10">
        <f t="shared" si="129"/>
        <v>9.2217644133203969</v>
      </c>
      <c r="E144" s="10">
        <f t="shared" si="129"/>
        <v>9.666728043598054</v>
      </c>
      <c r="F144" s="10">
        <f t="shared" si="129"/>
        <v>10.287845644921715</v>
      </c>
      <c r="G144" s="10">
        <f t="shared" si="129"/>
        <v>10.348630605022207</v>
      </c>
      <c r="H144" s="10">
        <f t="shared" si="129"/>
        <v>10.905920665507569</v>
      </c>
      <c r="I144" s="10">
        <f t="shared" si="129"/>
        <v>11.385259326760536</v>
      </c>
      <c r="J144" s="10">
        <f t="shared" si="129"/>
        <v>12.047008879773557</v>
      </c>
      <c r="K144" s="10">
        <f t="shared" si="129"/>
        <v>12.794312714260498</v>
      </c>
      <c r="L144" s="10">
        <f t="shared" si="129"/>
        <v>14.227183616435349</v>
      </c>
      <c r="M144" s="10">
        <f t="shared" si="129"/>
        <v>14.414433172629879</v>
      </c>
      <c r="N144" s="10">
        <f t="shared" si="129"/>
        <v>14.807823372524172</v>
      </c>
      <c r="O144" s="10">
        <f t="shared" si="129"/>
        <v>14.803147924071784</v>
      </c>
      <c r="P144" s="10">
        <f t="shared" si="129"/>
        <v>13.939828990457078</v>
      </c>
    </row>
    <row r="145" spans="1:16" ht="12.75" hidden="1" customHeight="1">
      <c r="A145" s="43" t="s">
        <v>11</v>
      </c>
      <c r="B145" s="10">
        <f t="shared" ref="B145:P145" si="130">B37/B$39*100</f>
        <v>7.1207083685646042</v>
      </c>
      <c r="C145" s="10">
        <f t="shared" si="130"/>
        <v>7.1127130527575027</v>
      </c>
      <c r="D145" s="10">
        <f t="shared" si="130"/>
        <v>7.5028879772759476</v>
      </c>
      <c r="E145" s="10">
        <f t="shared" si="130"/>
        <v>7.4439139712042595</v>
      </c>
      <c r="F145" s="10">
        <f t="shared" si="130"/>
        <v>7.8300570374337237</v>
      </c>
      <c r="G145" s="10">
        <f t="shared" si="130"/>
        <v>8.2368893202911906</v>
      </c>
      <c r="H145" s="10">
        <f t="shared" si="130"/>
        <v>8.3221238116910587</v>
      </c>
      <c r="I145" s="10">
        <f t="shared" si="130"/>
        <v>8.2876820562729971</v>
      </c>
      <c r="J145" s="10">
        <f t="shared" si="130"/>
        <v>8.5005455850257921</v>
      </c>
      <c r="K145" s="10">
        <f t="shared" si="130"/>
        <v>8.5507556098586726</v>
      </c>
      <c r="L145" s="10">
        <f t="shared" si="130"/>
        <v>8.3790453776546787</v>
      </c>
      <c r="M145" s="10">
        <f t="shared" si="130"/>
        <v>8.4169340920046682</v>
      </c>
      <c r="N145" s="10">
        <f t="shared" si="130"/>
        <v>8.332585092186827</v>
      </c>
      <c r="O145" s="10">
        <f t="shared" si="130"/>
        <v>8.1286288935147351</v>
      </c>
      <c r="P145" s="10">
        <f t="shared" si="130"/>
        <v>8.1212944860710472</v>
      </c>
    </row>
    <row r="146" spans="1:16" ht="12.75" hidden="1" customHeight="1">
      <c r="A146" s="44" t="s">
        <v>12</v>
      </c>
      <c r="B146" s="10">
        <f t="shared" ref="B146:P146" si="131">B38/B$39*100</f>
        <v>21.680577074554076</v>
      </c>
      <c r="C146" s="10">
        <f t="shared" si="131"/>
        <v>23.586813082594784</v>
      </c>
      <c r="D146" s="10">
        <f t="shared" si="131"/>
        <v>23.457022928893707</v>
      </c>
      <c r="E146" s="10">
        <f t="shared" si="131"/>
        <v>23.439592994287693</v>
      </c>
      <c r="F146" s="10">
        <f t="shared" si="131"/>
        <v>22.660969063440152</v>
      </c>
      <c r="G146" s="10">
        <f t="shared" si="131"/>
        <v>22.221814927601809</v>
      </c>
      <c r="H146" s="10">
        <f t="shared" si="131"/>
        <v>22.118243497146757</v>
      </c>
      <c r="I146" s="10">
        <f t="shared" si="131"/>
        <v>21.950365363708833</v>
      </c>
      <c r="J146" s="10">
        <f t="shared" si="131"/>
        <v>22.193177785638824</v>
      </c>
      <c r="K146" s="10">
        <f t="shared" si="131"/>
        <v>22.223368936182645</v>
      </c>
      <c r="L146" s="10">
        <f t="shared" si="131"/>
        <v>22.209141059591079</v>
      </c>
      <c r="M146" s="10">
        <f t="shared" si="131"/>
        <v>22.105688171691956</v>
      </c>
      <c r="N146" s="10">
        <f t="shared" si="131"/>
        <v>22.030298399871914</v>
      </c>
      <c r="O146" s="10">
        <f t="shared" si="131"/>
        <v>22.14748475424846</v>
      </c>
      <c r="P146" s="10">
        <f t="shared" si="131"/>
        <v>24.170681252659914</v>
      </c>
    </row>
    <row r="147" spans="1:16" hidden="1"/>
    <row r="148" spans="1:16" hidden="1">
      <c r="A148" s="42" t="s">
        <v>0</v>
      </c>
      <c r="B148" s="10">
        <f t="shared" ref="B148:B160" si="132">B26/B6*100</f>
        <v>11.288708748322742</v>
      </c>
      <c r="C148" s="10">
        <f t="shared" ref="C148:P148" si="133">C26/C6*100</f>
        <v>12.085819941834156</v>
      </c>
      <c r="D148" s="10">
        <f t="shared" si="133"/>
        <v>11.834930824744733</v>
      </c>
      <c r="E148" s="10">
        <f t="shared" si="133"/>
        <v>12.503454565287115</v>
      </c>
      <c r="F148" s="10">
        <f t="shared" si="133"/>
        <v>10.454572645921276</v>
      </c>
      <c r="G148" s="10">
        <f t="shared" si="133"/>
        <v>10.265065710481892</v>
      </c>
      <c r="H148" s="10">
        <f t="shared" si="133"/>
        <v>10.117276594803712</v>
      </c>
      <c r="I148" s="10">
        <f t="shared" si="133"/>
        <v>11.012030581534257</v>
      </c>
      <c r="J148" s="10">
        <f t="shared" si="133"/>
        <v>10.905701241942742</v>
      </c>
      <c r="K148" s="10">
        <f t="shared" si="133"/>
        <v>10.295768277822104</v>
      </c>
      <c r="L148" s="10">
        <f t="shared" si="133"/>
        <v>8.8750686305256536</v>
      </c>
      <c r="M148" s="10">
        <f t="shared" si="133"/>
        <v>8.7085184058551768</v>
      </c>
      <c r="N148" s="10">
        <f t="shared" si="133"/>
        <v>8.7197026986144959</v>
      </c>
      <c r="O148" s="10">
        <f t="shared" si="133"/>
        <v>8.3664469532956733</v>
      </c>
      <c r="P148" s="10">
        <f t="shared" si="133"/>
        <v>8.312537970525911</v>
      </c>
    </row>
    <row r="149" spans="1:16" hidden="1">
      <c r="A149" s="43" t="s">
        <v>1</v>
      </c>
      <c r="B149" s="10">
        <f t="shared" si="132"/>
        <v>31.219885239761684</v>
      </c>
      <c r="C149" s="10">
        <f t="shared" ref="C149:P149" si="134">C27/C7*100</f>
        <v>29.28963769979805</v>
      </c>
      <c r="D149" s="10">
        <f t="shared" si="134"/>
        <v>28.924530814558686</v>
      </c>
      <c r="E149" s="10">
        <f t="shared" si="134"/>
        <v>30.820293094463185</v>
      </c>
      <c r="F149" s="10">
        <f t="shared" si="134"/>
        <v>28.257792407700556</v>
      </c>
      <c r="G149" s="10">
        <f t="shared" si="134"/>
        <v>28.002506571344828</v>
      </c>
      <c r="H149" s="10">
        <f t="shared" si="134"/>
        <v>28.855298944900348</v>
      </c>
      <c r="I149" s="10">
        <f t="shared" si="134"/>
        <v>28.355031923435565</v>
      </c>
      <c r="J149" s="10">
        <f t="shared" si="134"/>
        <v>29.6223686770327</v>
      </c>
      <c r="K149" s="10">
        <f t="shared" si="134"/>
        <v>29.458492509253986</v>
      </c>
      <c r="L149" s="10">
        <f t="shared" si="134"/>
        <v>26.981005008372478</v>
      </c>
      <c r="M149" s="10">
        <f t="shared" si="134"/>
        <v>28.691210289195347</v>
      </c>
      <c r="N149" s="10">
        <f t="shared" si="134"/>
        <v>29.088603995393907</v>
      </c>
      <c r="O149" s="10">
        <f t="shared" si="134"/>
        <v>28.699887895102982</v>
      </c>
      <c r="P149" s="10">
        <f t="shared" si="134"/>
        <v>28.337491082181067</v>
      </c>
    </row>
    <row r="150" spans="1:16" hidden="1">
      <c r="A150" s="44" t="s">
        <v>2</v>
      </c>
      <c r="B150" s="10">
        <f t="shared" si="132"/>
        <v>4.3687653390105119</v>
      </c>
      <c r="C150" s="10">
        <f t="shared" ref="C150:P150" si="135">C28/C8*100</f>
        <v>6.1343775999025345</v>
      </c>
      <c r="D150" s="10">
        <f t="shared" si="135"/>
        <v>6.0984701370025833</v>
      </c>
      <c r="E150" s="10">
        <f t="shared" si="135"/>
        <v>6.0220877142669469</v>
      </c>
      <c r="F150" s="10">
        <f t="shared" si="135"/>
        <v>4.4252885359751204</v>
      </c>
      <c r="G150" s="10">
        <f t="shared" si="135"/>
        <v>4.3590716181944229</v>
      </c>
      <c r="H150" s="10">
        <f t="shared" si="135"/>
        <v>4.1404213103185707</v>
      </c>
      <c r="I150" s="10">
        <f t="shared" si="135"/>
        <v>3.6622552322715274</v>
      </c>
      <c r="J150" s="10">
        <f t="shared" si="135"/>
        <v>3.7499384385689067</v>
      </c>
      <c r="K150" s="10">
        <f t="shared" si="135"/>
        <v>3.7681572693470096</v>
      </c>
      <c r="L150" s="10">
        <f t="shared" si="135"/>
        <v>3.4964844527192112</v>
      </c>
      <c r="M150" s="10">
        <f t="shared" si="135"/>
        <v>3.3997566632450966</v>
      </c>
      <c r="N150" s="10">
        <f t="shared" si="135"/>
        <v>3.485435261469251</v>
      </c>
      <c r="O150" s="10">
        <f t="shared" si="135"/>
        <v>3.4522894212594823</v>
      </c>
      <c r="P150" s="10">
        <f t="shared" si="135"/>
        <v>3.4154551484738156</v>
      </c>
    </row>
    <row r="151" spans="1:16" hidden="1">
      <c r="A151" s="42" t="s">
        <v>3</v>
      </c>
      <c r="B151" s="10">
        <f t="shared" si="132"/>
        <v>20.245042208285025</v>
      </c>
      <c r="C151" s="10">
        <f t="shared" ref="C151:P151" si="136">C29/C9*100</f>
        <v>20.180000589563853</v>
      </c>
      <c r="D151" s="10">
        <f t="shared" si="136"/>
        <v>20.209721370485905</v>
      </c>
      <c r="E151" s="10">
        <f t="shared" si="136"/>
        <v>20.101392416965762</v>
      </c>
      <c r="F151" s="10">
        <f t="shared" si="136"/>
        <v>20.175682802322768</v>
      </c>
      <c r="G151" s="10">
        <f t="shared" si="136"/>
        <v>20.30330412250294</v>
      </c>
      <c r="H151" s="10">
        <f t="shared" si="136"/>
        <v>20.87205813778472</v>
      </c>
      <c r="I151" s="10">
        <f t="shared" si="136"/>
        <v>20.35835219814598</v>
      </c>
      <c r="J151" s="10">
        <f t="shared" si="136"/>
        <v>20.14911372394808</v>
      </c>
      <c r="K151" s="10">
        <f t="shared" si="136"/>
        <v>20.112195452459574</v>
      </c>
      <c r="L151" s="10">
        <f t="shared" si="136"/>
        <v>20.101444041006385</v>
      </c>
      <c r="M151" s="10">
        <f t="shared" si="136"/>
        <v>19.9752094084254</v>
      </c>
      <c r="N151" s="10">
        <f t="shared" si="136"/>
        <v>19.843213868266616</v>
      </c>
      <c r="O151" s="10">
        <f t="shared" si="136"/>
        <v>19.793706550582222</v>
      </c>
      <c r="P151" s="10">
        <f t="shared" si="136"/>
        <v>19.736482353626503</v>
      </c>
    </row>
    <row r="152" spans="1:16" hidden="1">
      <c r="A152" s="43" t="s">
        <v>4</v>
      </c>
      <c r="B152" s="10">
        <f t="shared" si="132"/>
        <v>20.924039137211555</v>
      </c>
      <c r="C152" s="10">
        <f t="shared" ref="C152:P152" si="137">C30/C10*100</f>
        <v>20.995846665370578</v>
      </c>
      <c r="D152" s="10">
        <f t="shared" si="137"/>
        <v>20.985825312423927</v>
      </c>
      <c r="E152" s="10">
        <f t="shared" si="137"/>
        <v>20.933221406863463</v>
      </c>
      <c r="F152" s="10">
        <f t="shared" si="137"/>
        <v>21.141974358104061</v>
      </c>
      <c r="G152" s="10">
        <f t="shared" si="137"/>
        <v>21.237797622631735</v>
      </c>
      <c r="H152" s="10">
        <f t="shared" si="137"/>
        <v>21.191725942724307</v>
      </c>
      <c r="I152" s="10">
        <f t="shared" si="137"/>
        <v>21.157836666166858</v>
      </c>
      <c r="J152" s="10">
        <f t="shared" si="137"/>
        <v>21.284183878086736</v>
      </c>
      <c r="K152" s="10">
        <f t="shared" si="137"/>
        <v>21.244725400961563</v>
      </c>
      <c r="L152" s="10">
        <f t="shared" si="137"/>
        <v>21.237648667473373</v>
      </c>
      <c r="M152" s="10">
        <f t="shared" si="137"/>
        <v>21.157434320181739</v>
      </c>
      <c r="N152" s="10">
        <f t="shared" si="137"/>
        <v>21.168502088615178</v>
      </c>
      <c r="O152" s="10">
        <f t="shared" si="137"/>
        <v>21.153336565540972</v>
      </c>
      <c r="P152" s="10">
        <f t="shared" si="137"/>
        <v>21.193880777712799</v>
      </c>
    </row>
    <row r="153" spans="1:16" hidden="1">
      <c r="A153" s="43" t="s">
        <v>5</v>
      </c>
      <c r="B153" s="10">
        <f t="shared" si="132"/>
        <v>17.394424395032733</v>
      </c>
      <c r="C153" s="10">
        <f t="shared" ref="C153:P153" si="138">C31/C11*100</f>
        <v>17.437448848651616</v>
      </c>
      <c r="D153" s="10">
        <f t="shared" si="138"/>
        <v>17.360777291784689</v>
      </c>
      <c r="E153" s="10">
        <f t="shared" si="138"/>
        <v>17.395691743275382</v>
      </c>
      <c r="F153" s="10">
        <f t="shared" si="138"/>
        <v>17.493376540370143</v>
      </c>
      <c r="G153" s="10">
        <f t="shared" si="138"/>
        <v>17.96297050774983</v>
      </c>
      <c r="H153" s="10">
        <f t="shared" si="138"/>
        <v>18.624138114185428</v>
      </c>
      <c r="I153" s="10">
        <f t="shared" si="138"/>
        <v>19.740467884872988</v>
      </c>
      <c r="J153" s="10">
        <f t="shared" si="138"/>
        <v>16.967710933151565</v>
      </c>
      <c r="K153" s="10">
        <f t="shared" si="138"/>
        <v>17.052465721431251</v>
      </c>
      <c r="L153" s="10">
        <f t="shared" si="138"/>
        <v>17.24102532097664</v>
      </c>
      <c r="M153" s="10">
        <f t="shared" si="138"/>
        <v>17.221399657186506</v>
      </c>
      <c r="N153" s="10">
        <f t="shared" si="138"/>
        <v>17.213096978064851</v>
      </c>
      <c r="O153" s="10">
        <f t="shared" si="138"/>
        <v>17.051086524917196</v>
      </c>
      <c r="P153" s="10">
        <f t="shared" si="138"/>
        <v>16.618432287844801</v>
      </c>
    </row>
    <row r="154" spans="1:16" hidden="1">
      <c r="A154" s="44" t="s">
        <v>6</v>
      </c>
      <c r="B154" s="10">
        <f t="shared" si="132"/>
        <v>18.021026255675064</v>
      </c>
      <c r="C154" s="10">
        <f t="shared" ref="C154:P154" si="139">C32/C12*100</f>
        <v>17.359219109142639</v>
      </c>
      <c r="D154" s="10">
        <f t="shared" si="139"/>
        <v>17.741225030152606</v>
      </c>
      <c r="E154" s="10">
        <f t="shared" si="139"/>
        <v>16.730717828698115</v>
      </c>
      <c r="F154" s="10">
        <f t="shared" si="139"/>
        <v>15.994736511913807</v>
      </c>
      <c r="G154" s="10">
        <f t="shared" si="139"/>
        <v>15.736125154649914</v>
      </c>
      <c r="H154" s="10">
        <f t="shared" si="139"/>
        <v>20.11282426500772</v>
      </c>
      <c r="I154" s="10">
        <f t="shared" si="139"/>
        <v>15.015438752176033</v>
      </c>
      <c r="J154" s="10">
        <f t="shared" si="139"/>
        <v>14.605835703544892</v>
      </c>
      <c r="K154" s="10">
        <f t="shared" si="139"/>
        <v>14.642918571793631</v>
      </c>
      <c r="L154" s="10">
        <f t="shared" si="139"/>
        <v>14.856964538276088</v>
      </c>
      <c r="M154" s="10">
        <f t="shared" si="139"/>
        <v>14.475115133338415</v>
      </c>
      <c r="N154" s="10">
        <f t="shared" si="139"/>
        <v>14.402203941806956</v>
      </c>
      <c r="O154" s="10">
        <f t="shared" si="139"/>
        <v>14.406379193090052</v>
      </c>
      <c r="P154" s="10">
        <f t="shared" si="139"/>
        <v>14.489632945304971</v>
      </c>
    </row>
    <row r="155" spans="1:16" hidden="1">
      <c r="A155" s="42" t="s">
        <v>7</v>
      </c>
      <c r="B155" s="10">
        <f t="shared" si="132"/>
        <v>15.73051835655545</v>
      </c>
      <c r="C155" s="10">
        <f t="shared" ref="C155:P155" si="140">C33/C13*100</f>
        <v>15.699938425827979</v>
      </c>
      <c r="D155" s="10">
        <f t="shared" si="140"/>
        <v>15.421737315775752</v>
      </c>
      <c r="E155" s="10">
        <f t="shared" si="140"/>
        <v>15.528246755502796</v>
      </c>
      <c r="F155" s="10">
        <f t="shared" si="140"/>
        <v>15.338577486979208</v>
      </c>
      <c r="G155" s="10">
        <f t="shared" si="140"/>
        <v>15.300214581815238</v>
      </c>
      <c r="H155" s="10">
        <f t="shared" si="140"/>
        <v>15.459390922210792</v>
      </c>
      <c r="I155" s="10">
        <f t="shared" si="140"/>
        <v>15.35952585812602</v>
      </c>
      <c r="J155" s="10">
        <f t="shared" si="140"/>
        <v>15.375925080643455</v>
      </c>
      <c r="K155" s="10">
        <f t="shared" si="140"/>
        <v>15.32848023966365</v>
      </c>
      <c r="L155" s="10">
        <f t="shared" si="140"/>
        <v>15.442913310650763</v>
      </c>
      <c r="M155" s="10">
        <f t="shared" si="140"/>
        <v>15.371411393890448</v>
      </c>
      <c r="N155" s="10">
        <f t="shared" si="140"/>
        <v>15.339759617429522</v>
      </c>
      <c r="O155" s="10">
        <f t="shared" si="140"/>
        <v>15.324111841151723</v>
      </c>
      <c r="P155" s="10">
        <f t="shared" si="140"/>
        <v>15.362174075287804</v>
      </c>
    </row>
    <row r="156" spans="1:16" hidden="1">
      <c r="A156" s="43" t="s">
        <v>8</v>
      </c>
      <c r="B156" s="10">
        <f t="shared" si="132"/>
        <v>16.221638337702217</v>
      </c>
      <c r="C156" s="10">
        <f t="shared" ref="C156:P156" si="141">C34/C14*100</f>
        <v>15.994350895442441</v>
      </c>
      <c r="D156" s="10">
        <f t="shared" si="141"/>
        <v>16.018920192772619</v>
      </c>
      <c r="E156" s="10">
        <f t="shared" si="141"/>
        <v>15.95265306467798</v>
      </c>
      <c r="F156" s="10">
        <f t="shared" si="141"/>
        <v>15.886446309168086</v>
      </c>
      <c r="G156" s="10">
        <f t="shared" si="141"/>
        <v>15.907644363038081</v>
      </c>
      <c r="H156" s="10">
        <f t="shared" si="141"/>
        <v>16.830560217380356</v>
      </c>
      <c r="I156" s="10">
        <f t="shared" si="141"/>
        <v>16.855167509338223</v>
      </c>
      <c r="J156" s="10">
        <f t="shared" si="141"/>
        <v>16.986960353160484</v>
      </c>
      <c r="K156" s="10">
        <f t="shared" si="141"/>
        <v>16.993237452780324</v>
      </c>
      <c r="L156" s="10">
        <f t="shared" si="141"/>
        <v>16.901343225819275</v>
      </c>
      <c r="M156" s="10">
        <f t="shared" si="141"/>
        <v>16.971881141033606</v>
      </c>
      <c r="N156" s="10">
        <f t="shared" si="141"/>
        <v>17.017461053830267</v>
      </c>
      <c r="O156" s="10">
        <f t="shared" si="141"/>
        <v>17.029913658685924</v>
      </c>
      <c r="P156" s="10">
        <f t="shared" si="141"/>
        <v>17.250963180855212</v>
      </c>
    </row>
    <row r="157" spans="1:16" hidden="1">
      <c r="A157" s="43" t="s">
        <v>9</v>
      </c>
      <c r="B157" s="10">
        <f t="shared" si="132"/>
        <v>23.298915716145345</v>
      </c>
      <c r="C157" s="10">
        <f t="shared" ref="C157:P157" si="142">C35/C15*100</f>
        <v>22.940361987658576</v>
      </c>
      <c r="D157" s="10">
        <f t="shared" si="142"/>
        <v>22.505408413821069</v>
      </c>
      <c r="E157" s="10">
        <f t="shared" si="142"/>
        <v>22.298198069022991</v>
      </c>
      <c r="F157" s="10">
        <f t="shared" si="142"/>
        <v>21.94878675011271</v>
      </c>
      <c r="G157" s="10">
        <f t="shared" si="142"/>
        <v>21.574755848773226</v>
      </c>
      <c r="H157" s="10">
        <f t="shared" si="142"/>
        <v>21.251602756521976</v>
      </c>
      <c r="I157" s="10">
        <f t="shared" si="142"/>
        <v>21.320844334825694</v>
      </c>
      <c r="J157" s="10">
        <f t="shared" si="142"/>
        <v>21.449794927729112</v>
      </c>
      <c r="K157" s="10">
        <f t="shared" si="142"/>
        <v>21.366280723176693</v>
      </c>
      <c r="L157" s="10">
        <f t="shared" si="142"/>
        <v>21.492346887981416</v>
      </c>
      <c r="M157" s="10">
        <f t="shared" si="142"/>
        <v>21.509593894127967</v>
      </c>
      <c r="N157" s="10">
        <f t="shared" si="142"/>
        <v>21.616175231127357</v>
      </c>
      <c r="O157" s="10">
        <f t="shared" si="142"/>
        <v>21.65788283450328</v>
      </c>
      <c r="P157" s="10">
        <f t="shared" si="142"/>
        <v>21.804528997398211</v>
      </c>
    </row>
    <row r="158" spans="1:16" hidden="1">
      <c r="A158" s="43" t="s">
        <v>10</v>
      </c>
      <c r="B158" s="10">
        <f t="shared" si="132"/>
        <v>13.96366999336583</v>
      </c>
      <c r="C158" s="10">
        <f t="shared" ref="C158:P158" si="143">C36/C16*100</f>
        <v>13.971525098825246</v>
      </c>
      <c r="D158" s="10">
        <f t="shared" si="143"/>
        <v>13.909301706717011</v>
      </c>
      <c r="E158" s="10">
        <f t="shared" si="143"/>
        <v>13.926272136340042</v>
      </c>
      <c r="F158" s="10">
        <f t="shared" si="143"/>
        <v>14.054891981405234</v>
      </c>
      <c r="G158" s="10">
        <f t="shared" si="143"/>
        <v>13.784242501565606</v>
      </c>
      <c r="H158" s="10">
        <f t="shared" si="143"/>
        <v>13.469803844116612</v>
      </c>
      <c r="I158" s="10">
        <f t="shared" si="143"/>
        <v>13.314981560134081</v>
      </c>
      <c r="J158" s="10">
        <f t="shared" si="143"/>
        <v>13.415398999002409</v>
      </c>
      <c r="K158" s="10">
        <f t="shared" si="143"/>
        <v>13.436770914754916</v>
      </c>
      <c r="L158" s="10">
        <f t="shared" si="143"/>
        <v>14.055377460510099</v>
      </c>
      <c r="M158" s="10">
        <f t="shared" si="143"/>
        <v>13.805498267458315</v>
      </c>
      <c r="N158" s="10">
        <f t="shared" si="143"/>
        <v>13.791428331998443</v>
      </c>
      <c r="O158" s="10">
        <f t="shared" si="143"/>
        <v>13.794007631768842</v>
      </c>
      <c r="P158" s="10">
        <f t="shared" si="143"/>
        <v>13.87903413808192</v>
      </c>
    </row>
    <row r="159" spans="1:16" hidden="1">
      <c r="A159" s="43" t="s">
        <v>11</v>
      </c>
      <c r="B159" s="10">
        <f t="shared" si="132"/>
        <v>16.393127682742588</v>
      </c>
      <c r="C159" s="10">
        <f t="shared" ref="C159:P159" si="144">C37/C17*100</f>
        <v>16.38373416331515</v>
      </c>
      <c r="D159" s="10">
        <f t="shared" si="144"/>
        <v>16.37237357809774</v>
      </c>
      <c r="E159" s="10">
        <f t="shared" si="144"/>
        <v>16.373798743141759</v>
      </c>
      <c r="F159" s="10">
        <f t="shared" si="144"/>
        <v>16.346473787300845</v>
      </c>
      <c r="G159" s="10">
        <f t="shared" si="144"/>
        <v>16.329207295355932</v>
      </c>
      <c r="H159" s="10">
        <f t="shared" si="144"/>
        <v>16.342478909775245</v>
      </c>
      <c r="I159" s="10">
        <f t="shared" si="144"/>
        <v>16.334138374740981</v>
      </c>
      <c r="J159" s="10">
        <f t="shared" si="144"/>
        <v>16.336224473785794</v>
      </c>
      <c r="K159" s="10">
        <f t="shared" si="144"/>
        <v>16.339683662393632</v>
      </c>
      <c r="L159" s="10">
        <f t="shared" si="144"/>
        <v>16.273577472725488</v>
      </c>
      <c r="M159" s="10">
        <f t="shared" si="144"/>
        <v>16.286643012727431</v>
      </c>
      <c r="N159" s="10">
        <f t="shared" si="144"/>
        <v>16.278713374167843</v>
      </c>
      <c r="O159" s="10">
        <f t="shared" si="144"/>
        <v>16.2540204471664</v>
      </c>
      <c r="P159" s="10">
        <f t="shared" si="144"/>
        <v>16.390382360697977</v>
      </c>
    </row>
    <row r="160" spans="1:16" hidden="1">
      <c r="A160" s="44" t="s">
        <v>12</v>
      </c>
      <c r="B160" s="10">
        <f t="shared" si="132"/>
        <v>13.657638702721981</v>
      </c>
      <c r="C160" s="10">
        <f t="shared" ref="C160:P160" si="145">C38/C18*100</f>
        <v>13.905927119607153</v>
      </c>
      <c r="D160" s="10">
        <f t="shared" si="145"/>
        <v>13.463213711045732</v>
      </c>
      <c r="E160" s="10">
        <f t="shared" si="145"/>
        <v>13.824963758222243</v>
      </c>
      <c r="F160" s="10">
        <f t="shared" si="145"/>
        <v>13.458471855703719</v>
      </c>
      <c r="G160" s="10">
        <f t="shared" si="145"/>
        <v>13.544797370282682</v>
      </c>
      <c r="H160" s="10">
        <f t="shared" si="145"/>
        <v>13.799913170715916</v>
      </c>
      <c r="I160" s="10">
        <f t="shared" si="145"/>
        <v>13.758766379982374</v>
      </c>
      <c r="J160" s="10">
        <f t="shared" si="145"/>
        <v>13.682483003389892</v>
      </c>
      <c r="K160" s="10">
        <f t="shared" si="145"/>
        <v>13.606767511955873</v>
      </c>
      <c r="L160" s="10">
        <f t="shared" si="145"/>
        <v>13.632320532741044</v>
      </c>
      <c r="M160" s="10">
        <f t="shared" si="145"/>
        <v>13.621477002832988</v>
      </c>
      <c r="N160" s="10">
        <f t="shared" si="145"/>
        <v>13.646462172717291</v>
      </c>
      <c r="O160" s="10">
        <f t="shared" si="145"/>
        <v>13.696980285372415</v>
      </c>
      <c r="P160" s="10">
        <f t="shared" si="145"/>
        <v>13.728704293006741</v>
      </c>
    </row>
    <row r="161" spans="1:20" hidden="1"/>
    <row r="162" spans="1:20" hidden="1"/>
    <row r="163" spans="1:20" ht="18">
      <c r="A163" s="206" t="s">
        <v>199</v>
      </c>
      <c r="B163" s="206"/>
      <c r="C163" s="206"/>
      <c r="D163" s="206"/>
      <c r="E163" s="206"/>
      <c r="F163" s="206"/>
      <c r="G163" s="207"/>
      <c r="H163" s="207"/>
      <c r="I163" s="207"/>
      <c r="J163" s="207"/>
      <c r="K163" s="207"/>
      <c r="L163" s="207"/>
      <c r="M163" s="207"/>
      <c r="N163" s="207"/>
      <c r="O163" s="208"/>
      <c r="P163" s="208"/>
    </row>
    <row r="164" spans="1:20">
      <c r="A164" s="1" t="s">
        <v>172</v>
      </c>
      <c r="B164" s="1"/>
      <c r="C164" s="1"/>
      <c r="D164" s="1"/>
      <c r="E164" s="1"/>
      <c r="F164" s="1"/>
    </row>
    <row r="165" spans="1:20" ht="13.5" thickBot="1">
      <c r="A165" s="25" t="s">
        <v>24</v>
      </c>
      <c r="B165" s="19"/>
      <c r="C165" s="19" t="s">
        <v>104</v>
      </c>
      <c r="D165" s="19" t="s">
        <v>105</v>
      </c>
      <c r="E165" s="19" t="s">
        <v>106</v>
      </c>
      <c r="F165" s="19" t="s">
        <v>107</v>
      </c>
      <c r="G165" s="19" t="s">
        <v>15</v>
      </c>
      <c r="H165" s="19" t="s">
        <v>16</v>
      </c>
      <c r="I165" s="19" t="s">
        <v>17</v>
      </c>
      <c r="J165" s="26">
        <v>2003</v>
      </c>
      <c r="K165" s="26">
        <v>2004</v>
      </c>
      <c r="L165" s="26">
        <v>2005</v>
      </c>
      <c r="M165" s="26">
        <v>2006</v>
      </c>
      <c r="N165" s="26">
        <v>2007</v>
      </c>
      <c r="O165" s="26">
        <v>2008</v>
      </c>
      <c r="P165" s="26">
        <v>2009</v>
      </c>
      <c r="Q165" s="26">
        <v>2010</v>
      </c>
      <c r="R165" s="26">
        <v>2011</v>
      </c>
      <c r="S165" s="26">
        <v>2012</v>
      </c>
      <c r="T165" s="26">
        <v>2013</v>
      </c>
    </row>
    <row r="166" spans="1:20" ht="13.5" thickTop="1">
      <c r="A166" s="5" t="s">
        <v>0</v>
      </c>
      <c r="B166" s="61"/>
      <c r="C166" s="61">
        <f>C26/C$41*100</f>
        <v>6.3849656498061851</v>
      </c>
      <c r="D166" s="61">
        <f t="shared" ref="D166:N166" si="146">D26/D$41*100</f>
        <v>6.3016631975119068</v>
      </c>
      <c r="E166" s="61">
        <f t="shared" si="146"/>
        <v>6.5136755906929436</v>
      </c>
      <c r="F166" s="61">
        <f t="shared" si="146"/>
        <v>5.6047731742494333</v>
      </c>
      <c r="G166" s="61">
        <f t="shared" si="146"/>
        <v>5.4475531396519852</v>
      </c>
      <c r="H166" s="61">
        <f t="shared" si="146"/>
        <v>5.4085815838837519</v>
      </c>
      <c r="I166" s="61">
        <f t="shared" si="146"/>
        <v>6.3367758735898532</v>
      </c>
      <c r="J166" s="61">
        <f t="shared" si="146"/>
        <v>5.6974964057673745</v>
      </c>
      <c r="K166" s="61">
        <f t="shared" si="146"/>
        <v>5.1388319521015333</v>
      </c>
      <c r="L166" s="61">
        <f t="shared" si="146"/>
        <v>4.2175783210295084</v>
      </c>
      <c r="M166" s="61">
        <f t="shared" si="146"/>
        <v>4.3227628639464468</v>
      </c>
      <c r="N166" s="61">
        <f t="shared" si="146"/>
        <v>4.4793186947835109</v>
      </c>
      <c r="O166" s="61">
        <f t="shared" ref="O166:Q166" si="147">O26/O$41*100</f>
        <v>4.5515414893487165</v>
      </c>
      <c r="P166" s="61">
        <f t="shared" si="147"/>
        <v>4.4587087659592157</v>
      </c>
      <c r="Q166" s="61">
        <f t="shared" si="147"/>
        <v>4.3548565226630576</v>
      </c>
      <c r="R166" s="61">
        <f t="shared" ref="R166:T166" si="148">R26/R$41*100</f>
        <v>4.400876883672769</v>
      </c>
      <c r="S166" s="61">
        <f t="shared" si="148"/>
        <v>4.4888323613458905</v>
      </c>
      <c r="T166" s="61">
        <f t="shared" si="148"/>
        <v>4.5847653548873248</v>
      </c>
    </row>
    <row r="167" spans="1:20">
      <c r="A167" s="6" t="s">
        <v>1</v>
      </c>
      <c r="B167" s="63"/>
      <c r="C167" s="63">
        <f>C27/C$41*100</f>
        <v>3.977122902108845</v>
      </c>
      <c r="D167" s="63">
        <f t="shared" ref="C167:N181" si="149">D27/D$41*100</f>
        <v>3.8705157705723567</v>
      </c>
      <c r="E167" s="63">
        <f t="shared" si="149"/>
        <v>4.1964226284160757</v>
      </c>
      <c r="F167" s="63">
        <f t="shared" si="149"/>
        <v>3.8325344177095753</v>
      </c>
      <c r="G167" s="63">
        <f t="shared" si="149"/>
        <v>3.7120950317912524</v>
      </c>
      <c r="H167" s="63">
        <f t="shared" si="149"/>
        <v>3.7304361907974584</v>
      </c>
      <c r="I167" s="63">
        <f t="shared" si="149"/>
        <v>4.8566321942673092</v>
      </c>
      <c r="J167" s="63">
        <f t="shared" si="149"/>
        <v>4.2802482486171289</v>
      </c>
      <c r="K167" s="63">
        <f t="shared" si="149"/>
        <v>3.735946683240031</v>
      </c>
      <c r="L167" s="63">
        <f t="shared" si="149"/>
        <v>2.936539387084506</v>
      </c>
      <c r="M167" s="63">
        <f t="shared" si="149"/>
        <v>2.9894097722961819</v>
      </c>
      <c r="N167" s="63">
        <f t="shared" si="149"/>
        <v>3.0548884354930297</v>
      </c>
      <c r="O167" s="63">
        <f t="shared" ref="O167:Q167" si="150">O27/O$41*100</f>
        <v>3.0389716181722157</v>
      </c>
      <c r="P167" s="63">
        <f t="shared" si="150"/>
        <v>2.9866944270887643</v>
      </c>
      <c r="Q167" s="63">
        <f t="shared" si="150"/>
        <v>2.8277037128252571</v>
      </c>
      <c r="R167" s="63">
        <f t="shared" ref="R167:T167" si="151">R27/R$41*100</f>
        <v>2.7893732903347326</v>
      </c>
      <c r="S167" s="63">
        <f t="shared" si="151"/>
        <v>2.8044772778816527</v>
      </c>
      <c r="T167" s="63">
        <f t="shared" si="151"/>
        <v>2.8451441017803938</v>
      </c>
    </row>
    <row r="168" spans="1:20">
      <c r="A168" s="28" t="s">
        <v>2</v>
      </c>
      <c r="B168" s="64"/>
      <c r="C168" s="168">
        <f t="shared" si="149"/>
        <v>2.4078427476973401</v>
      </c>
      <c r="D168" s="168">
        <f t="shared" si="149"/>
        <v>2.4311474269395514</v>
      </c>
      <c r="E168" s="168">
        <f t="shared" si="149"/>
        <v>2.3172529622768683</v>
      </c>
      <c r="F168" s="168">
        <f t="shared" si="149"/>
        <v>1.7722387565398581</v>
      </c>
      <c r="G168" s="168">
        <f t="shared" si="149"/>
        <v>1.735458107860733</v>
      </c>
      <c r="H168" s="168">
        <f t="shared" si="149"/>
        <v>1.6781453930862937</v>
      </c>
      <c r="I168" s="168">
        <f t="shared" si="149"/>
        <v>1.4801436793225449</v>
      </c>
      <c r="J168" s="168">
        <f t="shared" si="149"/>
        <v>1.417248157150246</v>
      </c>
      <c r="K168" s="168">
        <f t="shared" si="149"/>
        <v>1.4028852688615028</v>
      </c>
      <c r="L168" s="168">
        <f t="shared" si="149"/>
        <v>1.2810389339450028</v>
      </c>
      <c r="M168" s="168">
        <f t="shared" si="149"/>
        <v>1.3333530916502641</v>
      </c>
      <c r="N168" s="168">
        <f t="shared" si="149"/>
        <v>1.4244302592904816</v>
      </c>
      <c r="O168" s="168">
        <f t="shared" ref="O168:Q168" si="152">O28/O$41*100</f>
        <v>1.5125698711765003</v>
      </c>
      <c r="P168" s="168">
        <f t="shared" si="152"/>
        <v>1.4720143388704512</v>
      </c>
      <c r="Q168" s="168">
        <f t="shared" si="152"/>
        <v>1.5271528098378002</v>
      </c>
      <c r="R168" s="168">
        <f t="shared" ref="R168:T168" si="153">R28/R$41*100</f>
        <v>1.6115035933380366</v>
      </c>
      <c r="S168" s="168">
        <f t="shared" si="153"/>
        <v>1.6843550834642371</v>
      </c>
      <c r="T168" s="168">
        <f t="shared" si="153"/>
        <v>1.7396212531069308</v>
      </c>
    </row>
    <row r="169" spans="1:20">
      <c r="A169" s="5" t="s">
        <v>3</v>
      </c>
      <c r="B169" s="62"/>
      <c r="C169" s="62">
        <f t="shared" si="149"/>
        <v>30.732818579768601</v>
      </c>
      <c r="D169" s="62">
        <f t="shared" si="149"/>
        <v>30.122127366420916</v>
      </c>
      <c r="E169" s="62">
        <f t="shared" si="149"/>
        <v>30.049947975192186</v>
      </c>
      <c r="F169" s="62">
        <f t="shared" si="149"/>
        <v>29.796770507479387</v>
      </c>
      <c r="G169" s="62">
        <f t="shared" si="149"/>
        <v>29.737137953143222</v>
      </c>
      <c r="H169" s="62">
        <f t="shared" si="149"/>
        <v>29.745201337641237</v>
      </c>
      <c r="I169" s="62">
        <f t="shared" si="149"/>
        <v>29.384900766227855</v>
      </c>
      <c r="J169" s="62">
        <f t="shared" si="149"/>
        <v>28.415086882840129</v>
      </c>
      <c r="K169" s="62">
        <f t="shared" si="149"/>
        <v>27.812317421275051</v>
      </c>
      <c r="L169" s="62">
        <f t="shared" si="149"/>
        <v>27.473721174909926</v>
      </c>
      <c r="M169" s="62">
        <f t="shared" si="149"/>
        <v>27.421348921682892</v>
      </c>
      <c r="N169" s="62">
        <f t="shared" si="149"/>
        <v>28.109100824957352</v>
      </c>
      <c r="O169" s="62">
        <f t="shared" ref="O169:Q169" si="154">O29/O$41*100</f>
        <v>28.690586424092878</v>
      </c>
      <c r="P169" s="62">
        <f t="shared" si="154"/>
        <v>28.068041469837706</v>
      </c>
      <c r="Q169" s="62">
        <f t="shared" si="154"/>
        <v>27.565505783261003</v>
      </c>
      <c r="R169" s="62">
        <f t="shared" ref="R169:T169" si="155">R29/R$41*100</f>
        <v>27.072166249028356</v>
      </c>
      <c r="S169" s="62">
        <f t="shared" si="155"/>
        <v>27.174442542930837</v>
      </c>
      <c r="T169" s="62">
        <f t="shared" si="155"/>
        <v>27.220740081095972</v>
      </c>
    </row>
    <row r="170" spans="1:20">
      <c r="A170" s="6" t="s">
        <v>4</v>
      </c>
      <c r="B170" s="63"/>
      <c r="C170" s="63">
        <f t="shared" si="149"/>
        <v>24.747774468703799</v>
      </c>
      <c r="D170" s="63">
        <f t="shared" si="149"/>
        <v>24.093305921479185</v>
      </c>
      <c r="E170" s="63">
        <f t="shared" si="149"/>
        <v>24.734596950685908</v>
      </c>
      <c r="F170" s="63">
        <f t="shared" si="149"/>
        <v>24.626998675000834</v>
      </c>
      <c r="G170" s="63">
        <f t="shared" si="149"/>
        <v>24.833325671225602</v>
      </c>
      <c r="H170" s="63">
        <f t="shared" si="149"/>
        <v>24.362259190105128</v>
      </c>
      <c r="I170" s="63">
        <f t="shared" si="149"/>
        <v>24.680371119058343</v>
      </c>
      <c r="J170" s="63">
        <f t="shared" si="149"/>
        <v>24.047343792606686</v>
      </c>
      <c r="K170" s="63">
        <f t="shared" si="149"/>
        <v>23.485562811291768</v>
      </c>
      <c r="L170" s="63">
        <f t="shared" si="149"/>
        <v>22.983708608668092</v>
      </c>
      <c r="M170" s="63">
        <f t="shared" si="149"/>
        <v>22.942039719052808</v>
      </c>
      <c r="N170" s="63">
        <f t="shared" si="149"/>
        <v>23.155903466725547</v>
      </c>
      <c r="O170" s="63">
        <f t="shared" ref="O170:Q170" si="156">O30/O$41*100</f>
        <v>23.54084475066912</v>
      </c>
      <c r="P170" s="63">
        <f t="shared" si="156"/>
        <v>22.81066097835912</v>
      </c>
      <c r="Q170" s="63">
        <f t="shared" si="156"/>
        <v>22.528259650893435</v>
      </c>
      <c r="R170" s="63">
        <f t="shared" ref="R170:T170" si="157">R30/R$41*100</f>
        <v>22.078773916458022</v>
      </c>
      <c r="S170" s="63">
        <f t="shared" si="157"/>
        <v>22.128861836519082</v>
      </c>
      <c r="T170" s="63">
        <f t="shared" si="157"/>
        <v>22.229413040371142</v>
      </c>
    </row>
    <row r="171" spans="1:20">
      <c r="A171" s="6" t="s">
        <v>5</v>
      </c>
      <c r="B171" s="63"/>
      <c r="C171" s="63">
        <f t="shared" si="149"/>
        <v>2.09028400086481</v>
      </c>
      <c r="D171" s="63">
        <f t="shared" si="149"/>
        <v>2.0903259969301411</v>
      </c>
      <c r="E171" s="63">
        <f t="shared" si="149"/>
        <v>1.9155868347126046</v>
      </c>
      <c r="F171" s="63">
        <f t="shared" si="149"/>
        <v>2.0893380354254671</v>
      </c>
      <c r="G171" s="63">
        <f t="shared" si="149"/>
        <v>2.0666467145458709</v>
      </c>
      <c r="H171" s="63">
        <f t="shared" si="149"/>
        <v>1.9806332684706811</v>
      </c>
      <c r="I171" s="63">
        <f t="shared" si="149"/>
        <v>2.2845945085365957</v>
      </c>
      <c r="J171" s="63">
        <f t="shared" si="149"/>
        <v>1.9540943787879108</v>
      </c>
      <c r="K171" s="63">
        <f t="shared" si="149"/>
        <v>1.8760336154216042</v>
      </c>
      <c r="L171" s="63">
        <f t="shared" si="149"/>
        <v>1.8993369671605063</v>
      </c>
      <c r="M171" s="63">
        <f t="shared" si="149"/>
        <v>1.9087933272064099</v>
      </c>
      <c r="N171" s="63">
        <f t="shared" si="149"/>
        <v>1.8736441315736707</v>
      </c>
      <c r="O171" s="63">
        <f t="shared" ref="O171:Q171" si="158">O31/O$41*100</f>
        <v>1.9364960356813172</v>
      </c>
      <c r="P171" s="63">
        <f t="shared" si="158"/>
        <v>1.9209531671334408</v>
      </c>
      <c r="Q171" s="63">
        <f t="shared" si="158"/>
        <v>1.8669333100165215</v>
      </c>
      <c r="R171" s="63">
        <f t="shared" ref="R171:T171" si="159">R31/R$41*100</f>
        <v>1.8536026234559422</v>
      </c>
      <c r="S171" s="63">
        <f t="shared" si="159"/>
        <v>1.8768274291071247</v>
      </c>
      <c r="T171" s="63">
        <f t="shared" si="159"/>
        <v>1.8665825902163053</v>
      </c>
    </row>
    <row r="172" spans="1:20">
      <c r="A172" s="28" t="s">
        <v>6</v>
      </c>
      <c r="B172" s="64"/>
      <c r="C172" s="168">
        <f t="shared" si="149"/>
        <v>3.8947601101999907</v>
      </c>
      <c r="D172" s="168">
        <f t="shared" si="149"/>
        <v>3.9384954480115821</v>
      </c>
      <c r="E172" s="168">
        <f t="shared" si="149"/>
        <v>3.399764189793677</v>
      </c>
      <c r="F172" s="168">
        <f t="shared" si="149"/>
        <v>3.0804337970530895</v>
      </c>
      <c r="G172" s="168">
        <f t="shared" si="149"/>
        <v>2.8371655673717515</v>
      </c>
      <c r="H172" s="168">
        <f t="shared" si="149"/>
        <v>3.4023088790654263</v>
      </c>
      <c r="I172" s="168">
        <f t="shared" si="149"/>
        <v>2.4199351386329195</v>
      </c>
      <c r="J172" s="168">
        <f t="shared" si="149"/>
        <v>2.4136487114455307</v>
      </c>
      <c r="K172" s="168">
        <f t="shared" si="149"/>
        <v>2.4507209945616766</v>
      </c>
      <c r="L172" s="168">
        <f t="shared" si="149"/>
        <v>2.5906755990813268</v>
      </c>
      <c r="M172" s="168">
        <f t="shared" si="149"/>
        <v>2.5705158754236765</v>
      </c>
      <c r="N172" s="168">
        <f t="shared" si="149"/>
        <v>3.0795532266581351</v>
      </c>
      <c r="O172" s="168">
        <f t="shared" ref="O172:Q172" si="160">O32/O$41*100</f>
        <v>3.2132456377424399</v>
      </c>
      <c r="P172" s="168">
        <f t="shared" si="160"/>
        <v>3.3364273243451503</v>
      </c>
      <c r="Q172" s="168">
        <f t="shared" si="160"/>
        <v>3.1703128223510499</v>
      </c>
      <c r="R172" s="168">
        <f t="shared" ref="R172:T172" si="161">R32/R$41*100</f>
        <v>3.139789709114396</v>
      </c>
      <c r="S172" s="168">
        <f t="shared" si="161"/>
        <v>3.1687532773046319</v>
      </c>
      <c r="T172" s="168">
        <f t="shared" si="161"/>
        <v>3.1247444505085311</v>
      </c>
    </row>
    <row r="173" spans="1:20">
      <c r="A173" s="5" t="s">
        <v>7</v>
      </c>
      <c r="B173" s="62"/>
      <c r="C173" s="62">
        <f t="shared" si="149"/>
        <v>62.882215770425219</v>
      </c>
      <c r="D173" s="62">
        <f t="shared" si="149"/>
        <v>63.576209436067167</v>
      </c>
      <c r="E173" s="62">
        <f t="shared" si="149"/>
        <v>63.436376434114869</v>
      </c>
      <c r="F173" s="62">
        <f t="shared" si="149"/>
        <v>64.598456318271175</v>
      </c>
      <c r="G173" s="62">
        <f t="shared" si="149"/>
        <v>64.815308907204809</v>
      </c>
      <c r="H173" s="62">
        <f t="shared" si="149"/>
        <v>64.846217078474993</v>
      </c>
      <c r="I173" s="62">
        <f t="shared" si="149"/>
        <v>64.278323360182313</v>
      </c>
      <c r="J173" s="62">
        <f t="shared" si="149"/>
        <v>65.887416711392504</v>
      </c>
      <c r="K173" s="62">
        <f t="shared" si="149"/>
        <v>67.04885062662342</v>
      </c>
      <c r="L173" s="62">
        <f t="shared" si="149"/>
        <v>68.308700504060553</v>
      </c>
      <c r="M173" s="62">
        <f t="shared" si="149"/>
        <v>68.255888214370657</v>
      </c>
      <c r="N173" s="62">
        <f t="shared" si="149"/>
        <v>67.411580480259133</v>
      </c>
      <c r="O173" s="62">
        <f t="shared" ref="O173:Q173" si="162">O33/O$41*100</f>
        <v>66.757872086558407</v>
      </c>
      <c r="P173" s="62">
        <f t="shared" si="162"/>
        <v>67.472663539840994</v>
      </c>
      <c r="Q173" s="62">
        <f t="shared" si="162"/>
        <v>68.078592220345399</v>
      </c>
      <c r="R173" s="62">
        <f t="shared" ref="R173:T173" si="163">R33/R$41*100</f>
        <v>68.525534211860801</v>
      </c>
      <c r="S173" s="62">
        <f t="shared" si="163"/>
        <v>68.334986358380206</v>
      </c>
      <c r="T173" s="62">
        <f t="shared" si="163"/>
        <v>68.192898747308647</v>
      </c>
    </row>
    <row r="174" spans="1:20">
      <c r="A174" s="3" t="s">
        <v>8</v>
      </c>
      <c r="B174" s="63"/>
      <c r="C174" s="63">
        <f t="shared" si="149"/>
        <v>12.077850176661865</v>
      </c>
      <c r="D174" s="63">
        <f t="shared" si="149"/>
        <v>12.196053558889504</v>
      </c>
      <c r="E174" s="63">
        <f t="shared" si="149"/>
        <v>12.032380921736886</v>
      </c>
      <c r="F174" s="63">
        <f t="shared" si="149"/>
        <v>13.316121257606358</v>
      </c>
      <c r="G174" s="63">
        <f t="shared" si="149"/>
        <v>13.786822969878591</v>
      </c>
      <c r="H174" s="63">
        <f t="shared" si="149"/>
        <v>13.522962754079593</v>
      </c>
      <c r="I174" s="63">
        <f t="shared" si="149"/>
        <v>13.238723795152127</v>
      </c>
      <c r="J174" s="63">
        <f t="shared" si="149"/>
        <v>13.522882921320178</v>
      </c>
      <c r="K174" s="63">
        <f t="shared" si="149"/>
        <v>13.818340431064533</v>
      </c>
      <c r="L174" s="63">
        <f t="shared" si="149"/>
        <v>13.762365426937931</v>
      </c>
      <c r="M174" s="63">
        <f t="shared" si="149"/>
        <v>13.883009253486625</v>
      </c>
      <c r="N174" s="63">
        <f t="shared" si="149"/>
        <v>13.257490397288491</v>
      </c>
      <c r="O174" s="63">
        <f t="shared" ref="O174:Q174" si="164">O34/O$41*100</f>
        <v>13.16730316461272</v>
      </c>
      <c r="P174" s="63">
        <f t="shared" si="164"/>
        <v>13.012111059173542</v>
      </c>
      <c r="Q174" s="63">
        <f t="shared" si="164"/>
        <v>12.98247906727488</v>
      </c>
      <c r="R174" s="63">
        <f t="shared" ref="R174:T174" si="165">R34/R$41*100</f>
        <v>13.310393413252259</v>
      </c>
      <c r="S174" s="63">
        <f t="shared" si="165"/>
        <v>13.239271651340957</v>
      </c>
      <c r="T174" s="63">
        <f t="shared" si="165"/>
        <v>13.021017589311166</v>
      </c>
    </row>
    <row r="175" spans="1:20">
      <c r="A175" s="3" t="s">
        <v>9</v>
      </c>
      <c r="B175" s="63"/>
      <c r="C175" s="63">
        <f t="shared" si="149"/>
        <v>11.405875396902786</v>
      </c>
      <c r="D175" s="63">
        <f t="shared" si="149"/>
        <v>11.198480557687615</v>
      </c>
      <c r="E175" s="63">
        <f t="shared" si="149"/>
        <v>10.853760503287976</v>
      </c>
      <c r="F175" s="63">
        <f t="shared" si="149"/>
        <v>10.503463314869228</v>
      </c>
      <c r="G175" s="63">
        <f t="shared" si="149"/>
        <v>10.221151084411016</v>
      </c>
      <c r="H175" s="63">
        <f t="shared" si="149"/>
        <v>9.9769663500500219</v>
      </c>
      <c r="I175" s="63">
        <f t="shared" si="149"/>
        <v>9.4162928182878112</v>
      </c>
      <c r="J175" s="63">
        <f t="shared" si="149"/>
        <v>9.6238015396341492</v>
      </c>
      <c r="K175" s="63">
        <f t="shared" si="149"/>
        <v>9.6620729352570613</v>
      </c>
      <c r="L175" s="63">
        <f t="shared" si="149"/>
        <v>9.730965023441529</v>
      </c>
      <c r="M175" s="63">
        <f t="shared" si="149"/>
        <v>9.4358235245575433</v>
      </c>
      <c r="N175" s="63">
        <f t="shared" si="149"/>
        <v>8.9833832183877309</v>
      </c>
      <c r="O175" s="63">
        <f t="shared" ref="O175:Q175" si="166">O35/O$41*100</f>
        <v>8.5113073501107106</v>
      </c>
      <c r="P175" s="63">
        <f t="shared" si="166"/>
        <v>8.2290187735817568</v>
      </c>
      <c r="Q175" s="63">
        <f t="shared" si="166"/>
        <v>8.3791333855019019</v>
      </c>
      <c r="R175" s="63">
        <f t="shared" ref="R175:T175" si="167">R35/R$41*100</f>
        <v>8.5080879386742669</v>
      </c>
      <c r="S175" s="63">
        <f t="shared" si="167"/>
        <v>8.4561785404525072</v>
      </c>
      <c r="T175" s="63">
        <f t="shared" si="167"/>
        <v>8.3619489939071237</v>
      </c>
    </row>
    <row r="176" spans="1:20">
      <c r="A176" s="3" t="s">
        <v>10</v>
      </c>
      <c r="B176" s="63"/>
      <c r="C176" s="63">
        <f t="shared" si="149"/>
        <v>8.6989640615082795</v>
      </c>
      <c r="D176" s="63">
        <f t="shared" si="149"/>
        <v>9.2217644133203969</v>
      </c>
      <c r="E176" s="63">
        <f t="shared" si="149"/>
        <v>9.666728043598054</v>
      </c>
      <c r="F176" s="63">
        <f t="shared" si="149"/>
        <v>10.287845644921715</v>
      </c>
      <c r="G176" s="63">
        <f t="shared" si="149"/>
        <v>10.348630605022207</v>
      </c>
      <c r="H176" s="63">
        <f t="shared" si="149"/>
        <v>10.905920665507569</v>
      </c>
      <c r="I176" s="63">
        <f t="shared" si="149"/>
        <v>11.385259326760536</v>
      </c>
      <c r="J176" s="63">
        <f t="shared" si="149"/>
        <v>12.047008879773557</v>
      </c>
      <c r="K176" s="63">
        <f t="shared" si="149"/>
        <v>12.794312714260498</v>
      </c>
      <c r="L176" s="63">
        <f t="shared" si="149"/>
        <v>14.227183616435349</v>
      </c>
      <c r="M176" s="63">
        <f t="shared" si="149"/>
        <v>14.414433172629879</v>
      </c>
      <c r="N176" s="63">
        <f t="shared" si="149"/>
        <v>14.807823372524172</v>
      </c>
      <c r="O176" s="63">
        <f t="shared" ref="O176:Q176" si="168">O36/O$41*100</f>
        <v>14.803147924071784</v>
      </c>
      <c r="P176" s="63">
        <f t="shared" si="168"/>
        <v>13.939747271783503</v>
      </c>
      <c r="Q176" s="63">
        <f t="shared" si="168"/>
        <v>14.054635371654916</v>
      </c>
      <c r="R176" s="63">
        <f t="shared" ref="R176:T176" si="169">R36/R$41*100</f>
        <v>14.170999760314029</v>
      </c>
      <c r="S176" s="63">
        <f t="shared" si="169"/>
        <v>14.243416073545651</v>
      </c>
      <c r="T176" s="63">
        <f t="shared" si="169"/>
        <v>13.968682516649503</v>
      </c>
    </row>
    <row r="177" spans="1:20">
      <c r="A177" s="3" t="s">
        <v>11</v>
      </c>
      <c r="B177" s="63"/>
      <c r="C177" s="63">
        <f t="shared" si="149"/>
        <v>7.1127130527575027</v>
      </c>
      <c r="D177" s="63">
        <f t="shared" si="149"/>
        <v>7.5028879772759476</v>
      </c>
      <c r="E177" s="63">
        <f t="shared" si="149"/>
        <v>7.4439139712042595</v>
      </c>
      <c r="F177" s="63">
        <f t="shared" si="149"/>
        <v>7.8300570374337237</v>
      </c>
      <c r="G177" s="63">
        <f t="shared" si="149"/>
        <v>8.2368893202911906</v>
      </c>
      <c r="H177" s="63">
        <f t="shared" si="149"/>
        <v>8.3221238116910587</v>
      </c>
      <c r="I177" s="63">
        <f t="shared" si="149"/>
        <v>8.2876820562729971</v>
      </c>
      <c r="J177" s="63">
        <f t="shared" si="149"/>
        <v>8.5005455850257921</v>
      </c>
      <c r="K177" s="63">
        <f t="shared" si="149"/>
        <v>8.5507556098586726</v>
      </c>
      <c r="L177" s="63">
        <f t="shared" si="149"/>
        <v>8.3790453776546787</v>
      </c>
      <c r="M177" s="63">
        <f t="shared" si="149"/>
        <v>8.4169340920046682</v>
      </c>
      <c r="N177" s="63">
        <f t="shared" si="149"/>
        <v>8.332585092186827</v>
      </c>
      <c r="O177" s="63">
        <f t="shared" ref="O177:Q177" si="170">O37/O$41*100</f>
        <v>8.1286288935147351</v>
      </c>
      <c r="P177" s="63">
        <f t="shared" si="170"/>
        <v>8.1212468770642534</v>
      </c>
      <c r="Q177" s="63">
        <f t="shared" si="170"/>
        <v>7.8474820013781015</v>
      </c>
      <c r="R177" s="63">
        <f t="shared" ref="R177:T177" si="171">R37/R$41*100</f>
        <v>7.7650586050081394</v>
      </c>
      <c r="S177" s="63">
        <f t="shared" si="171"/>
        <v>7.6702731215230679</v>
      </c>
      <c r="T177" s="63">
        <f t="shared" si="171"/>
        <v>7.500491673483288</v>
      </c>
    </row>
    <row r="178" spans="1:20">
      <c r="A178" s="28" t="s">
        <v>12</v>
      </c>
      <c r="B178" s="64"/>
      <c r="C178" s="168">
        <f t="shared" si="149"/>
        <v>23.586813082594784</v>
      </c>
      <c r="D178" s="168">
        <f t="shared" si="149"/>
        <v>23.457022928893707</v>
      </c>
      <c r="E178" s="168">
        <f t="shared" si="149"/>
        <v>23.439592994287693</v>
      </c>
      <c r="F178" s="168">
        <f t="shared" si="149"/>
        <v>22.660969063440152</v>
      </c>
      <c r="G178" s="168">
        <f t="shared" si="149"/>
        <v>22.221814927601809</v>
      </c>
      <c r="H178" s="168">
        <f t="shared" si="149"/>
        <v>22.118243497146757</v>
      </c>
      <c r="I178" s="168">
        <f t="shared" si="149"/>
        <v>21.950365363708833</v>
      </c>
      <c r="J178" s="168">
        <f t="shared" si="149"/>
        <v>22.193177785638824</v>
      </c>
      <c r="K178" s="168">
        <f t="shared" si="149"/>
        <v>22.223368936182645</v>
      </c>
      <c r="L178" s="168">
        <f t="shared" si="149"/>
        <v>22.209141059591079</v>
      </c>
      <c r="M178" s="168">
        <f t="shared" si="149"/>
        <v>22.105688171691956</v>
      </c>
      <c r="N178" s="168">
        <f t="shared" si="149"/>
        <v>22.030298399871914</v>
      </c>
      <c r="O178" s="168">
        <f t="shared" ref="O178:Q178" si="172">O38/O$41*100</f>
        <v>22.14748475424846</v>
      </c>
      <c r="P178" s="168">
        <f t="shared" si="172"/>
        <v>24.17053955823793</v>
      </c>
      <c r="Q178" s="168">
        <f t="shared" si="172"/>
        <v>24.814862394535599</v>
      </c>
      <c r="R178" s="168">
        <f t="shared" ref="R178:T178" si="173">R38/R$41*100</f>
        <v>24.770994494612122</v>
      </c>
      <c r="S178" s="168">
        <f t="shared" si="173"/>
        <v>24.725846971518031</v>
      </c>
      <c r="T178" s="168">
        <f t="shared" si="173"/>
        <v>25.340757973957569</v>
      </c>
    </row>
    <row r="179" spans="1:20" ht="25.5" hidden="1">
      <c r="A179" s="5" t="str">
        <f>A100</f>
        <v>KZN - Annual Compensation of Employees</v>
      </c>
      <c r="B179" s="62"/>
      <c r="C179" s="62">
        <f t="shared" si="149"/>
        <v>100</v>
      </c>
      <c r="D179" s="62">
        <f t="shared" si="149"/>
        <v>100</v>
      </c>
      <c r="E179" s="62">
        <f t="shared" si="149"/>
        <v>100</v>
      </c>
      <c r="F179" s="62">
        <f t="shared" si="149"/>
        <v>100</v>
      </c>
      <c r="G179" s="62">
        <f t="shared" si="149"/>
        <v>100</v>
      </c>
      <c r="H179" s="62">
        <f t="shared" si="149"/>
        <v>100</v>
      </c>
      <c r="I179" s="62">
        <f t="shared" si="149"/>
        <v>100</v>
      </c>
      <c r="J179" s="62">
        <f t="shared" si="149"/>
        <v>100</v>
      </c>
      <c r="K179" s="62">
        <f t="shared" si="149"/>
        <v>100</v>
      </c>
      <c r="L179" s="62">
        <f t="shared" si="149"/>
        <v>100</v>
      </c>
      <c r="M179" s="62">
        <f t="shared" si="149"/>
        <v>100</v>
      </c>
      <c r="N179" s="62">
        <f t="shared" si="149"/>
        <v>100</v>
      </c>
      <c r="O179" s="62">
        <f t="shared" ref="O179:Q179" si="174">O39/O$41*100</f>
        <v>100</v>
      </c>
      <c r="P179" s="62">
        <f t="shared" si="174"/>
        <v>99.999413775637919</v>
      </c>
      <c r="Q179" s="62">
        <f t="shared" si="174"/>
        <v>99.998954526269472</v>
      </c>
      <c r="R179" s="62">
        <f t="shared" ref="R179:T179" si="175">R39/R$41*100</f>
        <v>99.998577344561951</v>
      </c>
      <c r="S179" s="62">
        <f t="shared" si="175"/>
        <v>99.998261262656925</v>
      </c>
      <c r="T179" s="62">
        <f t="shared" si="175"/>
        <v>99.998404183291953</v>
      </c>
    </row>
    <row r="180" spans="1:20" hidden="1">
      <c r="A180" s="6" t="s">
        <v>14</v>
      </c>
      <c r="B180" s="63"/>
      <c r="C180" s="63">
        <f t="shared" si="149"/>
        <v>0</v>
      </c>
      <c r="D180" s="63">
        <f t="shared" si="149"/>
        <v>0</v>
      </c>
      <c r="E180" s="63">
        <f t="shared" si="149"/>
        <v>0</v>
      </c>
      <c r="F180" s="63">
        <f t="shared" si="149"/>
        <v>0</v>
      </c>
      <c r="G180" s="63">
        <f t="shared" si="149"/>
        <v>0</v>
      </c>
      <c r="H180" s="63">
        <f t="shared" si="149"/>
        <v>0</v>
      </c>
      <c r="I180" s="63">
        <f t="shared" si="149"/>
        <v>0</v>
      </c>
      <c r="J180" s="63">
        <f t="shared" si="149"/>
        <v>0</v>
      </c>
      <c r="K180" s="63">
        <f t="shared" si="149"/>
        <v>0</v>
      </c>
      <c r="L180" s="63">
        <f t="shared" si="149"/>
        <v>0</v>
      </c>
      <c r="M180" s="63">
        <f t="shared" si="149"/>
        <v>0</v>
      </c>
      <c r="N180" s="63">
        <f t="shared" si="149"/>
        <v>0</v>
      </c>
      <c r="O180" s="63">
        <f t="shared" ref="O180:Q180" si="176">O40/O$41*100</f>
        <v>0</v>
      </c>
      <c r="P180" s="63">
        <f t="shared" si="176"/>
        <v>5.8622436208465945E-4</v>
      </c>
      <c r="Q180" s="63">
        <f t="shared" si="176"/>
        <v>1.0454737305319144E-3</v>
      </c>
      <c r="R180" s="63">
        <f t="shared" ref="R180:T180" si="177">R40/R$41*100</f>
        <v>1.4226554380533853E-3</v>
      </c>
      <c r="S180" s="63">
        <f t="shared" si="177"/>
        <v>1.7387373430681947E-3</v>
      </c>
      <c r="T180" s="63">
        <f t="shared" si="177"/>
        <v>1.5958167080493838E-3</v>
      </c>
    </row>
    <row r="181" spans="1:20" ht="13.5" thickBot="1">
      <c r="A181" s="71" t="str">
        <f>A179</f>
        <v>KZN - Annual Compensation of Employees</v>
      </c>
      <c r="B181" s="65"/>
      <c r="C181" s="65">
        <f t="shared" si="149"/>
        <v>100</v>
      </c>
      <c r="D181" s="65">
        <f t="shared" si="149"/>
        <v>100</v>
      </c>
      <c r="E181" s="65">
        <f t="shared" si="149"/>
        <v>100</v>
      </c>
      <c r="F181" s="65">
        <f t="shared" si="149"/>
        <v>100</v>
      </c>
      <c r="G181" s="65">
        <f t="shared" si="149"/>
        <v>100</v>
      </c>
      <c r="H181" s="65">
        <f t="shared" si="149"/>
        <v>100</v>
      </c>
      <c r="I181" s="65">
        <f t="shared" si="149"/>
        <v>100</v>
      </c>
      <c r="J181" s="65">
        <f t="shared" si="149"/>
        <v>100</v>
      </c>
      <c r="K181" s="65">
        <f t="shared" si="149"/>
        <v>100</v>
      </c>
      <c r="L181" s="65">
        <f t="shared" si="149"/>
        <v>100</v>
      </c>
      <c r="M181" s="65">
        <f t="shared" si="149"/>
        <v>100</v>
      </c>
      <c r="N181" s="65">
        <f t="shared" si="149"/>
        <v>100</v>
      </c>
      <c r="O181" s="65">
        <f t="shared" ref="O181:Q181" si="178">O41/O$41*100</f>
        <v>100</v>
      </c>
      <c r="P181" s="65">
        <f t="shared" si="178"/>
        <v>100</v>
      </c>
      <c r="Q181" s="65">
        <f t="shared" si="178"/>
        <v>100</v>
      </c>
      <c r="R181" s="65">
        <f t="shared" ref="R181:T181" si="179">R41/R$41*100</f>
        <v>100</v>
      </c>
      <c r="S181" s="65">
        <f t="shared" si="179"/>
        <v>100</v>
      </c>
      <c r="T181" s="65">
        <f t="shared" si="179"/>
        <v>100</v>
      </c>
    </row>
  </sheetData>
  <mergeCells count="6">
    <mergeCell ref="A163:P163"/>
    <mergeCell ref="A82:P82"/>
    <mergeCell ref="A3:P3"/>
    <mergeCell ref="A23:P23"/>
    <mergeCell ref="A43:P43"/>
    <mergeCell ref="A62:P62"/>
  </mergeCells>
  <phoneticPr fontId="8" type="noConversion"/>
  <pageMargins left="0.75" right="0.75" top="1" bottom="1" header="0.5" footer="0.5"/>
  <pageSetup paperSize="9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CF121"/>
  <sheetViews>
    <sheetView workbookViewId="0">
      <selection sqref="A1:BY1"/>
    </sheetView>
  </sheetViews>
  <sheetFormatPr defaultRowHeight="12.75"/>
  <cols>
    <col min="1" max="1" width="43.125" customWidth="1"/>
    <col min="2" max="26" width="9.125" bestFit="1" customWidth="1"/>
    <col min="30" max="30" width="9.125" bestFit="1" customWidth="1"/>
    <col min="34" max="34" width="9.125" bestFit="1" customWidth="1"/>
    <col min="38" max="38" width="9.125" bestFit="1" customWidth="1"/>
    <col min="46" max="46" width="9.125" bestFit="1" customWidth="1"/>
    <col min="50" max="50" width="9.125" bestFit="1" customWidth="1"/>
    <col min="59" max="60" width="9.125" bestFit="1" customWidth="1"/>
    <col min="61" max="61" width="9" customWidth="1"/>
  </cols>
  <sheetData>
    <row r="1" spans="1:77" ht="42.75" customHeight="1" thickBot="1">
      <c r="A1" s="209" t="s">
        <v>200</v>
      </c>
      <c r="B1" s="210"/>
      <c r="C1" s="210"/>
      <c r="D1" s="210"/>
      <c r="E1" s="210"/>
      <c r="F1" s="210"/>
      <c r="G1" s="210"/>
      <c r="H1" s="210"/>
      <c r="I1" s="210"/>
      <c r="J1" s="210"/>
      <c r="K1" s="210"/>
      <c r="L1" s="210"/>
      <c r="M1" s="210"/>
      <c r="N1" s="210"/>
      <c r="O1" s="210"/>
      <c r="P1" s="210"/>
      <c r="Q1" s="210"/>
      <c r="R1" s="210"/>
      <c r="S1" s="210"/>
      <c r="T1" s="210"/>
      <c r="U1" s="210"/>
      <c r="V1" s="210"/>
      <c r="W1" s="210"/>
      <c r="X1" s="210"/>
      <c r="Y1" s="210"/>
      <c r="Z1" s="210"/>
      <c r="AA1" s="210"/>
      <c r="AB1" s="210"/>
      <c r="AC1" s="210"/>
      <c r="AD1" s="210"/>
      <c r="AE1" s="210"/>
      <c r="AF1" s="210"/>
      <c r="AG1" s="210"/>
      <c r="AH1" s="210"/>
      <c r="AI1" s="210"/>
      <c r="AJ1" s="210"/>
      <c r="AK1" s="210"/>
      <c r="AL1" s="210"/>
      <c r="AM1" s="210"/>
      <c r="AN1" s="210"/>
      <c r="AO1" s="210"/>
      <c r="AP1" s="210"/>
      <c r="AQ1" s="210"/>
      <c r="AR1" s="210"/>
      <c r="AS1" s="210"/>
      <c r="AT1" s="210"/>
      <c r="AU1" s="210"/>
      <c r="AV1" s="210"/>
      <c r="AW1" s="210"/>
      <c r="AX1" s="210"/>
      <c r="AY1" s="210"/>
      <c r="AZ1" s="210"/>
      <c r="BA1" s="210"/>
      <c r="BB1" s="210"/>
      <c r="BC1" s="210"/>
      <c r="BD1" s="210"/>
      <c r="BE1" s="210"/>
      <c r="BF1" s="210"/>
      <c r="BG1" s="210"/>
      <c r="BH1" s="210"/>
      <c r="BI1" s="210"/>
      <c r="BJ1" s="210"/>
      <c r="BK1" s="210"/>
      <c r="BL1" s="210"/>
      <c r="BM1" s="210"/>
      <c r="BN1" s="210"/>
      <c r="BO1" s="210"/>
      <c r="BP1" s="210"/>
      <c r="BQ1" s="210"/>
      <c r="BR1" s="210"/>
      <c r="BS1" s="210"/>
      <c r="BT1" s="210"/>
      <c r="BU1" s="210"/>
      <c r="BV1" s="210"/>
      <c r="BW1" s="210"/>
      <c r="BX1" s="210"/>
      <c r="BY1" s="211"/>
    </row>
    <row r="3" spans="1:77" ht="18">
      <c r="A3" s="206" t="str">
        <f>Annual!A3</f>
        <v>SA – Annual Compensation of Employees</v>
      </c>
      <c r="B3" s="212"/>
      <c r="C3" s="212"/>
      <c r="D3" s="212"/>
      <c r="E3" s="212"/>
      <c r="F3" s="212"/>
      <c r="G3" s="212"/>
      <c r="H3" s="212"/>
      <c r="I3" s="212"/>
      <c r="J3" s="212"/>
      <c r="K3" s="212"/>
      <c r="L3" s="212"/>
      <c r="M3" s="212"/>
      <c r="N3" s="212"/>
      <c r="O3" s="212"/>
      <c r="P3" s="212"/>
      <c r="Q3" s="212"/>
      <c r="R3" s="212"/>
      <c r="S3" s="212"/>
      <c r="T3" s="212"/>
      <c r="U3" s="212"/>
      <c r="V3" s="212"/>
      <c r="W3" s="212"/>
      <c r="X3" s="212"/>
      <c r="Y3" s="212"/>
      <c r="Z3" s="213"/>
      <c r="AA3" s="213"/>
      <c r="AB3" s="213"/>
      <c r="AC3" s="213"/>
      <c r="AD3" s="213"/>
      <c r="AE3" s="213"/>
      <c r="AF3" s="213"/>
      <c r="AG3" s="213"/>
      <c r="AH3" s="213"/>
      <c r="AI3" s="213"/>
      <c r="AJ3" s="213"/>
      <c r="AK3" s="213"/>
      <c r="AL3" s="213"/>
      <c r="AM3" s="213"/>
      <c r="AN3" s="213"/>
      <c r="AO3" s="213"/>
      <c r="AP3" s="213"/>
      <c r="AQ3" s="213"/>
      <c r="AR3" s="213"/>
      <c r="AS3" s="213"/>
      <c r="AT3" s="213"/>
      <c r="AU3" s="213"/>
      <c r="AV3" s="213"/>
      <c r="AW3" s="213"/>
      <c r="AX3" s="213"/>
      <c r="AY3" s="213"/>
      <c r="AZ3" s="213"/>
      <c r="BA3" s="213"/>
      <c r="BB3" s="213"/>
      <c r="BC3" s="213"/>
      <c r="BD3" s="213"/>
      <c r="BE3" s="213"/>
      <c r="BF3" s="213"/>
      <c r="BG3" s="213"/>
      <c r="BH3" s="213"/>
    </row>
    <row r="4" spans="1:77" ht="13.5" thickBot="1">
      <c r="A4" s="1" t="s">
        <v>180</v>
      </c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</row>
    <row r="5" spans="1:77" ht="13.5" thickBot="1">
      <c r="A5" s="25" t="s">
        <v>23</v>
      </c>
      <c r="B5" s="133" t="s">
        <v>109</v>
      </c>
      <c r="C5" s="132" t="s">
        <v>110</v>
      </c>
      <c r="D5" s="132" t="s">
        <v>111</v>
      </c>
      <c r="E5" s="132" t="s">
        <v>112</v>
      </c>
      <c r="F5" s="132" t="s">
        <v>108</v>
      </c>
      <c r="G5" s="132" t="s">
        <v>113</v>
      </c>
      <c r="H5" s="132" t="s">
        <v>114</v>
      </c>
      <c r="I5" s="132" t="s">
        <v>115</v>
      </c>
      <c r="J5" s="132" t="s">
        <v>116</v>
      </c>
      <c r="K5" s="132" t="s">
        <v>117</v>
      </c>
      <c r="L5" s="132" t="s">
        <v>118</v>
      </c>
      <c r="M5" s="132" t="s">
        <v>119</v>
      </c>
      <c r="N5" s="132" t="s">
        <v>120</v>
      </c>
      <c r="O5" s="132" t="s">
        <v>121</v>
      </c>
      <c r="P5" s="132" t="s">
        <v>122</v>
      </c>
      <c r="Q5" s="132" t="s">
        <v>123</v>
      </c>
      <c r="R5" s="132" t="s">
        <v>124</v>
      </c>
      <c r="S5" s="132" t="s">
        <v>125</v>
      </c>
      <c r="T5" s="132" t="s">
        <v>126</v>
      </c>
      <c r="U5" s="132" t="s">
        <v>127</v>
      </c>
      <c r="V5" s="132" t="s">
        <v>156</v>
      </c>
      <c r="W5" s="132" t="s">
        <v>157</v>
      </c>
      <c r="X5" s="132" t="s">
        <v>158</v>
      </c>
      <c r="Y5" s="132" t="s">
        <v>159</v>
      </c>
      <c r="Z5" s="132" t="s">
        <v>128</v>
      </c>
      <c r="AA5" s="132" t="s">
        <v>129</v>
      </c>
      <c r="AB5" s="132" t="s">
        <v>130</v>
      </c>
      <c r="AC5" s="132" t="s">
        <v>131</v>
      </c>
      <c r="AD5" s="132" t="s">
        <v>132</v>
      </c>
      <c r="AE5" s="132" t="s">
        <v>133</v>
      </c>
      <c r="AF5" s="132" t="s">
        <v>134</v>
      </c>
      <c r="AG5" s="132" t="s">
        <v>135</v>
      </c>
      <c r="AH5" s="132" t="s">
        <v>136</v>
      </c>
      <c r="AI5" s="132" t="s">
        <v>137</v>
      </c>
      <c r="AJ5" s="132" t="s">
        <v>138</v>
      </c>
      <c r="AK5" s="132" t="s">
        <v>139</v>
      </c>
      <c r="AL5" s="132" t="s">
        <v>140</v>
      </c>
      <c r="AM5" s="132" t="s">
        <v>141</v>
      </c>
      <c r="AN5" s="132" t="s">
        <v>142</v>
      </c>
      <c r="AO5" s="132" t="s">
        <v>143</v>
      </c>
      <c r="AP5" s="132" t="s">
        <v>144</v>
      </c>
      <c r="AQ5" s="132" t="s">
        <v>145</v>
      </c>
      <c r="AR5" s="132" t="s">
        <v>146</v>
      </c>
      <c r="AS5" s="132" t="s">
        <v>147</v>
      </c>
      <c r="AT5" s="132" t="s">
        <v>148</v>
      </c>
      <c r="AU5" s="132" t="s">
        <v>149</v>
      </c>
      <c r="AV5" s="132" t="s">
        <v>150</v>
      </c>
      <c r="AW5" s="132" t="s">
        <v>151</v>
      </c>
      <c r="AX5" s="132" t="s">
        <v>152</v>
      </c>
      <c r="AY5" s="132" t="s">
        <v>153</v>
      </c>
      <c r="AZ5" s="132" t="s">
        <v>154</v>
      </c>
      <c r="BA5" s="132" t="s">
        <v>155</v>
      </c>
      <c r="BB5" s="132" t="s">
        <v>71</v>
      </c>
      <c r="BC5" s="132" t="s">
        <v>72</v>
      </c>
      <c r="BD5" s="132" t="s">
        <v>73</v>
      </c>
      <c r="BE5" s="132" t="s">
        <v>74</v>
      </c>
      <c r="BF5" s="132" t="s">
        <v>68</v>
      </c>
      <c r="BG5" s="132" t="s">
        <v>69</v>
      </c>
      <c r="BH5" s="132" t="s">
        <v>70</v>
      </c>
      <c r="BI5" s="132" t="s">
        <v>161</v>
      </c>
      <c r="BJ5" s="132" t="s">
        <v>163</v>
      </c>
      <c r="BK5" s="132" t="s">
        <v>164</v>
      </c>
      <c r="BL5" s="132" t="s">
        <v>165</v>
      </c>
      <c r="BM5" s="132" t="s">
        <v>166</v>
      </c>
      <c r="BN5" s="132" t="s">
        <v>170</v>
      </c>
      <c r="BO5" s="132" t="s">
        <v>171</v>
      </c>
      <c r="BP5" s="132" t="s">
        <v>173</v>
      </c>
      <c r="BQ5" s="132" t="s">
        <v>174</v>
      </c>
      <c r="BR5" s="132" t="s">
        <v>175</v>
      </c>
      <c r="BS5" s="132" t="s">
        <v>176</v>
      </c>
      <c r="BT5" s="132" t="s">
        <v>177</v>
      </c>
      <c r="BU5" s="132" t="s">
        <v>188</v>
      </c>
      <c r="BV5" s="132" t="s">
        <v>212</v>
      </c>
      <c r="BW5" s="132" t="s">
        <v>213</v>
      </c>
      <c r="BX5" s="132" t="s">
        <v>214</v>
      </c>
      <c r="BY5" s="132" t="s">
        <v>215</v>
      </c>
    </row>
    <row r="6" spans="1:77" ht="13.5" thickTop="1">
      <c r="A6" s="2" t="s">
        <v>0</v>
      </c>
      <c r="B6" s="21">
        <f t="shared" ref="B6:Y6" si="0">SUM(B7:B8)</f>
        <v>5864.34</v>
      </c>
      <c r="C6" s="15">
        <f t="shared" si="0"/>
        <v>6059.67</v>
      </c>
      <c r="D6" s="15">
        <f t="shared" si="0"/>
        <v>6372.14</v>
      </c>
      <c r="E6" s="15">
        <f t="shared" si="0"/>
        <v>6562.0599999999995</v>
      </c>
      <c r="F6" s="15">
        <f t="shared" si="0"/>
        <v>6552</v>
      </c>
      <c r="G6" s="15">
        <f t="shared" si="0"/>
        <v>6577.89</v>
      </c>
      <c r="H6" s="15">
        <f t="shared" si="0"/>
        <v>6792.1</v>
      </c>
      <c r="I6" s="15">
        <f t="shared" si="0"/>
        <v>6955.03</v>
      </c>
      <c r="J6" s="15">
        <f t="shared" si="0"/>
        <v>7155.85</v>
      </c>
      <c r="K6" s="15">
        <f t="shared" si="0"/>
        <v>7181.7199999999993</v>
      </c>
      <c r="L6" s="15">
        <f t="shared" si="0"/>
        <v>7473</v>
      </c>
      <c r="M6" s="15">
        <f t="shared" si="0"/>
        <v>7654.97</v>
      </c>
      <c r="N6" s="15">
        <f t="shared" si="0"/>
        <v>7797.8</v>
      </c>
      <c r="O6" s="15">
        <f t="shared" si="0"/>
        <v>7801</v>
      </c>
      <c r="P6" s="15">
        <f t="shared" si="0"/>
        <v>7969.2</v>
      </c>
      <c r="Q6" s="15">
        <f t="shared" si="0"/>
        <v>8242</v>
      </c>
      <c r="R6" s="15">
        <f t="shared" si="0"/>
        <v>8340.25</v>
      </c>
      <c r="S6" s="15">
        <f t="shared" si="0"/>
        <v>8665.35</v>
      </c>
      <c r="T6" s="15">
        <f t="shared" si="0"/>
        <v>8938.15</v>
      </c>
      <c r="U6" s="15">
        <f t="shared" si="0"/>
        <v>8888.25</v>
      </c>
      <c r="V6" s="15">
        <f t="shared" si="0"/>
        <v>9139.73</v>
      </c>
      <c r="W6" s="15">
        <f t="shared" si="0"/>
        <v>9324.7000000000007</v>
      </c>
      <c r="X6" s="15">
        <f t="shared" si="0"/>
        <v>9522.7000000000007</v>
      </c>
      <c r="Y6" s="15">
        <f t="shared" si="0"/>
        <v>9679.869999999999</v>
      </c>
      <c r="Z6" s="15">
        <f t="shared" ref="Z6:AZ6" si="1">SUM(Z7:Z8)</f>
        <v>9963.75</v>
      </c>
      <c r="AA6" s="15">
        <f t="shared" si="1"/>
        <v>10150.75</v>
      </c>
      <c r="AB6" s="15">
        <f t="shared" si="1"/>
        <v>10434.75</v>
      </c>
      <c r="AC6" s="15">
        <f t="shared" si="1"/>
        <v>10710.75</v>
      </c>
      <c r="AD6" s="15">
        <f t="shared" si="1"/>
        <v>11530</v>
      </c>
      <c r="AE6" s="15">
        <f t="shared" si="1"/>
        <v>12082</v>
      </c>
      <c r="AF6" s="15">
        <f t="shared" si="1"/>
        <v>12703</v>
      </c>
      <c r="AG6" s="15">
        <f t="shared" si="1"/>
        <v>12742</v>
      </c>
      <c r="AH6" s="15">
        <f t="shared" si="1"/>
        <v>12004.25</v>
      </c>
      <c r="AI6" s="15">
        <f t="shared" si="1"/>
        <v>11951.25</v>
      </c>
      <c r="AJ6" s="15">
        <f t="shared" si="1"/>
        <v>12348.25</v>
      </c>
      <c r="AK6" s="15">
        <f t="shared" si="1"/>
        <v>12344.25</v>
      </c>
      <c r="AL6" s="15">
        <f t="shared" si="1"/>
        <v>12393.75</v>
      </c>
      <c r="AM6" s="15">
        <f t="shared" si="1"/>
        <v>12651.75</v>
      </c>
      <c r="AN6" s="15">
        <f t="shared" si="1"/>
        <v>12852.75</v>
      </c>
      <c r="AO6" s="15">
        <f t="shared" si="1"/>
        <v>12918.75</v>
      </c>
      <c r="AP6" s="15">
        <f t="shared" si="1"/>
        <v>12575.25</v>
      </c>
      <c r="AQ6" s="15">
        <f t="shared" si="1"/>
        <v>12840.25</v>
      </c>
      <c r="AR6" s="15">
        <f t="shared" si="1"/>
        <v>13712.4</v>
      </c>
      <c r="AS6" s="15">
        <f t="shared" si="1"/>
        <v>13892.1</v>
      </c>
      <c r="AT6" s="15">
        <f t="shared" si="1"/>
        <v>14412</v>
      </c>
      <c r="AU6" s="15">
        <f t="shared" si="1"/>
        <v>14733</v>
      </c>
      <c r="AV6" s="15">
        <f t="shared" si="1"/>
        <v>15699</v>
      </c>
      <c r="AW6" s="15">
        <f t="shared" si="1"/>
        <v>16327</v>
      </c>
      <c r="AX6" s="15">
        <f t="shared" si="1"/>
        <v>16821.2</v>
      </c>
      <c r="AY6" s="15">
        <f t="shared" si="1"/>
        <v>17330.22</v>
      </c>
      <c r="AZ6" s="15">
        <f t="shared" si="1"/>
        <v>18340.099999999999</v>
      </c>
      <c r="BA6" s="15">
        <f t="shared" ref="BA6:BH6" si="2">SUM(BA7:BA8)</f>
        <v>19175.099999999999</v>
      </c>
      <c r="BB6" s="15">
        <f t="shared" si="2"/>
        <v>20126.206999999999</v>
      </c>
      <c r="BC6" s="15">
        <f t="shared" si="2"/>
        <v>20666.311999999998</v>
      </c>
      <c r="BD6" s="15">
        <f t="shared" si="2"/>
        <v>21700.601999999999</v>
      </c>
      <c r="BE6" s="15">
        <f t="shared" si="2"/>
        <v>22484.879000000001</v>
      </c>
      <c r="BF6" s="15">
        <f t="shared" si="2"/>
        <v>22454.584000000003</v>
      </c>
      <c r="BG6" s="15">
        <f t="shared" si="2"/>
        <v>22383.036</v>
      </c>
      <c r="BH6" s="15">
        <f t="shared" si="2"/>
        <v>23277.748</v>
      </c>
      <c r="BI6" s="15">
        <f t="shared" ref="BI6:BN6" si="3">SUM(BI7:BI8)</f>
        <v>23382.632000000001</v>
      </c>
      <c r="BJ6" s="15">
        <f t="shared" si="3"/>
        <v>24342.346000000001</v>
      </c>
      <c r="BK6" s="15">
        <f t="shared" si="3"/>
        <v>24736.756999999998</v>
      </c>
      <c r="BL6" s="15">
        <f t="shared" si="3"/>
        <v>26350.171000000002</v>
      </c>
      <c r="BM6" s="15">
        <f t="shared" si="3"/>
        <v>25900.116000000002</v>
      </c>
      <c r="BN6" s="15">
        <f t="shared" si="3"/>
        <v>26740.059000000001</v>
      </c>
      <c r="BO6" s="15">
        <f t="shared" ref="BO6:BY6" si="4">SUM(BO7:BO8)</f>
        <v>27611.192999999999</v>
      </c>
      <c r="BP6" s="15">
        <f t="shared" si="4"/>
        <v>28565.722999999998</v>
      </c>
      <c r="BQ6" s="15">
        <f t="shared" si="4"/>
        <v>29964.063000000002</v>
      </c>
      <c r="BR6" s="15">
        <f t="shared" si="4"/>
        <v>29871.387999999999</v>
      </c>
      <c r="BS6" s="15">
        <f t="shared" si="4"/>
        <v>30780.131000000001</v>
      </c>
      <c r="BT6" s="15">
        <f t="shared" ref="BT6:BX6" si="5">SUM(BT7:BT8)</f>
        <v>30951.352000000003</v>
      </c>
      <c r="BU6" s="15">
        <f t="shared" si="5"/>
        <v>32443.909</v>
      </c>
      <c r="BV6" s="15">
        <f t="shared" si="5"/>
        <v>32567.525999999998</v>
      </c>
      <c r="BW6" s="15">
        <f t="shared" si="5"/>
        <v>33741.212</v>
      </c>
      <c r="BX6" s="15">
        <f t="shared" si="5"/>
        <v>33669.742777136496</v>
      </c>
      <c r="BY6" s="15">
        <f t="shared" si="4"/>
        <v>35168</v>
      </c>
    </row>
    <row r="7" spans="1:77">
      <c r="A7" s="3" t="s">
        <v>1</v>
      </c>
      <c r="B7" s="34">
        <v>1550.47</v>
      </c>
      <c r="C7" s="35">
        <v>1667.47</v>
      </c>
      <c r="D7" s="35">
        <v>1660.34</v>
      </c>
      <c r="E7" s="35">
        <v>1528.06</v>
      </c>
      <c r="F7" s="35">
        <v>1672</v>
      </c>
      <c r="G7" s="35">
        <v>1797.89</v>
      </c>
      <c r="H7" s="35">
        <v>1790.1</v>
      </c>
      <c r="I7" s="35">
        <v>1648.03</v>
      </c>
      <c r="J7" s="35">
        <v>1791.72</v>
      </c>
      <c r="K7" s="35">
        <v>1927.6</v>
      </c>
      <c r="L7" s="35">
        <v>1919.88</v>
      </c>
      <c r="M7" s="35">
        <v>1765.84</v>
      </c>
      <c r="N7" s="35">
        <v>2011.8</v>
      </c>
      <c r="O7" s="35">
        <v>2165</v>
      </c>
      <c r="P7" s="35">
        <v>2155.1999999999998</v>
      </c>
      <c r="Q7" s="35">
        <v>1982</v>
      </c>
      <c r="R7" s="35">
        <v>2185.25</v>
      </c>
      <c r="S7" s="35">
        <v>2330.25</v>
      </c>
      <c r="T7" s="35">
        <v>2247.25</v>
      </c>
      <c r="U7" s="35">
        <v>2049.25</v>
      </c>
      <c r="V7" s="35">
        <v>2286.98</v>
      </c>
      <c r="W7" s="35">
        <v>2486</v>
      </c>
      <c r="X7" s="35">
        <v>2425.9</v>
      </c>
      <c r="Y7" s="35">
        <v>2210.12</v>
      </c>
      <c r="Z7" s="35">
        <v>2465.75</v>
      </c>
      <c r="AA7" s="35">
        <v>2644.75</v>
      </c>
      <c r="AB7" s="35">
        <v>2549.75</v>
      </c>
      <c r="AC7" s="35">
        <v>2317.75</v>
      </c>
      <c r="AD7" s="35">
        <v>3332</v>
      </c>
      <c r="AE7" s="35">
        <v>3884</v>
      </c>
      <c r="AF7" s="35">
        <v>3907</v>
      </c>
      <c r="AG7" s="35">
        <v>3479</v>
      </c>
      <c r="AH7" s="35">
        <v>3206</v>
      </c>
      <c r="AI7" s="35">
        <v>3559</v>
      </c>
      <c r="AJ7" s="35">
        <v>3527</v>
      </c>
      <c r="AK7" s="35">
        <v>3163</v>
      </c>
      <c r="AL7" s="35">
        <v>3172</v>
      </c>
      <c r="AM7" s="35">
        <v>3383</v>
      </c>
      <c r="AN7" s="35">
        <v>3353</v>
      </c>
      <c r="AO7" s="35">
        <v>3004</v>
      </c>
      <c r="AP7" s="35">
        <v>2946</v>
      </c>
      <c r="AQ7" s="35">
        <v>3167</v>
      </c>
      <c r="AR7" s="35">
        <v>3196.15</v>
      </c>
      <c r="AS7" s="35">
        <v>2833.85</v>
      </c>
      <c r="AT7" s="35">
        <v>3103</v>
      </c>
      <c r="AU7" s="35">
        <v>3329</v>
      </c>
      <c r="AV7" s="35">
        <v>3361</v>
      </c>
      <c r="AW7" s="35">
        <v>3047</v>
      </c>
      <c r="AX7" s="35">
        <v>3559.1</v>
      </c>
      <c r="AY7" s="35">
        <v>3782.1</v>
      </c>
      <c r="AZ7" s="35">
        <v>3830.1</v>
      </c>
      <c r="BA7" s="35">
        <v>3480.1</v>
      </c>
      <c r="BB7" s="35">
        <v>4156.2089999999998</v>
      </c>
      <c r="BC7" s="35">
        <v>4212.2839999999997</v>
      </c>
      <c r="BD7" s="35">
        <v>4225.8729999999996</v>
      </c>
      <c r="BE7" s="35">
        <v>3945.634</v>
      </c>
      <c r="BF7" s="35">
        <v>4622.8450000000003</v>
      </c>
      <c r="BG7" s="35">
        <v>4654.3710000000001</v>
      </c>
      <c r="BH7" s="35">
        <v>4569.5659999999998</v>
      </c>
      <c r="BI7" s="35">
        <v>4132.2179999999998</v>
      </c>
      <c r="BJ7" s="35">
        <v>4784.1459999999997</v>
      </c>
      <c r="BK7" s="35">
        <v>4857.567</v>
      </c>
      <c r="BL7" s="35">
        <v>4747.1710000000003</v>
      </c>
      <c r="BM7" s="35">
        <v>4330.116</v>
      </c>
      <c r="BN7" s="35">
        <v>5020.6099999999997</v>
      </c>
      <c r="BO7" s="35">
        <v>5232.6809999999996</v>
      </c>
      <c r="BP7" s="35">
        <v>5088.0110000000004</v>
      </c>
      <c r="BQ7" s="35">
        <v>4625.8770000000004</v>
      </c>
      <c r="BR7" s="35">
        <v>5390.4030000000002</v>
      </c>
      <c r="BS7" s="35">
        <v>5590.2610000000004</v>
      </c>
      <c r="BT7" s="35">
        <v>5489.6490000000003</v>
      </c>
      <c r="BU7" s="35">
        <v>5021.8670000000002</v>
      </c>
      <c r="BV7" s="35">
        <v>5805.7439999999997</v>
      </c>
      <c r="BW7" s="35">
        <v>6097.6809999999996</v>
      </c>
      <c r="BX7" s="35">
        <v>5967.6840000000002</v>
      </c>
      <c r="BY7" s="35">
        <v>5450</v>
      </c>
    </row>
    <row r="8" spans="1:77">
      <c r="A8" s="68" t="s">
        <v>2</v>
      </c>
      <c r="B8" s="36">
        <v>4313.87</v>
      </c>
      <c r="C8" s="37">
        <v>4392.2</v>
      </c>
      <c r="D8" s="37">
        <v>4711.8</v>
      </c>
      <c r="E8" s="37">
        <v>5034</v>
      </c>
      <c r="F8" s="37">
        <v>4880</v>
      </c>
      <c r="G8" s="37">
        <v>4780</v>
      </c>
      <c r="H8" s="37">
        <v>5002</v>
      </c>
      <c r="I8" s="37">
        <v>5307</v>
      </c>
      <c r="J8" s="37">
        <v>5364.13</v>
      </c>
      <c r="K8" s="37">
        <v>5254.12</v>
      </c>
      <c r="L8" s="37">
        <v>5553.12</v>
      </c>
      <c r="M8" s="37">
        <v>5889.13</v>
      </c>
      <c r="N8" s="37">
        <v>5786</v>
      </c>
      <c r="O8" s="37">
        <v>5636</v>
      </c>
      <c r="P8" s="37">
        <v>5814</v>
      </c>
      <c r="Q8" s="37">
        <v>6260</v>
      </c>
      <c r="R8" s="37">
        <v>6155</v>
      </c>
      <c r="S8" s="37">
        <v>6335.1</v>
      </c>
      <c r="T8" s="37">
        <v>6690.9</v>
      </c>
      <c r="U8" s="37">
        <v>6839</v>
      </c>
      <c r="V8" s="37">
        <v>6852.75</v>
      </c>
      <c r="W8" s="37">
        <v>6838.7</v>
      </c>
      <c r="X8" s="37">
        <v>7096.8</v>
      </c>
      <c r="Y8" s="37">
        <v>7469.75</v>
      </c>
      <c r="Z8" s="37">
        <v>7498</v>
      </c>
      <c r="AA8" s="37">
        <v>7506</v>
      </c>
      <c r="AB8" s="37">
        <v>7885</v>
      </c>
      <c r="AC8" s="37">
        <v>8393</v>
      </c>
      <c r="AD8" s="37">
        <v>8198</v>
      </c>
      <c r="AE8" s="37">
        <v>8198</v>
      </c>
      <c r="AF8" s="37">
        <v>8796</v>
      </c>
      <c r="AG8" s="37">
        <v>9263</v>
      </c>
      <c r="AH8" s="37">
        <v>8798.25</v>
      </c>
      <c r="AI8" s="37">
        <v>8392.25</v>
      </c>
      <c r="AJ8" s="37">
        <v>8821.25</v>
      </c>
      <c r="AK8" s="37">
        <v>9181.25</v>
      </c>
      <c r="AL8" s="37">
        <v>9221.75</v>
      </c>
      <c r="AM8" s="37">
        <v>9268.75</v>
      </c>
      <c r="AN8" s="37">
        <v>9499.75</v>
      </c>
      <c r="AO8" s="37">
        <v>9914.75</v>
      </c>
      <c r="AP8" s="37">
        <v>9629.25</v>
      </c>
      <c r="AQ8" s="37">
        <v>9673.25</v>
      </c>
      <c r="AR8" s="37">
        <v>10516.25</v>
      </c>
      <c r="AS8" s="37">
        <v>11058.25</v>
      </c>
      <c r="AT8" s="37">
        <v>11309</v>
      </c>
      <c r="AU8" s="37">
        <v>11404</v>
      </c>
      <c r="AV8" s="37">
        <v>12338</v>
      </c>
      <c r="AW8" s="37">
        <v>13280</v>
      </c>
      <c r="AX8" s="37">
        <v>13262.1</v>
      </c>
      <c r="AY8" s="37">
        <v>13548.12</v>
      </c>
      <c r="AZ8" s="37">
        <v>14510</v>
      </c>
      <c r="BA8" s="37">
        <v>15695</v>
      </c>
      <c r="BB8" s="37">
        <v>15969.998</v>
      </c>
      <c r="BC8" s="37">
        <v>16454.027999999998</v>
      </c>
      <c r="BD8" s="37">
        <v>17474.728999999999</v>
      </c>
      <c r="BE8" s="37">
        <v>18539.244999999999</v>
      </c>
      <c r="BF8" s="35">
        <v>17831.739000000001</v>
      </c>
      <c r="BG8" s="35">
        <v>17728.665000000001</v>
      </c>
      <c r="BH8" s="35">
        <v>18708.182000000001</v>
      </c>
      <c r="BI8" s="35">
        <v>19250.414000000001</v>
      </c>
      <c r="BJ8" s="35">
        <v>19558.2</v>
      </c>
      <c r="BK8" s="35">
        <v>19879.189999999999</v>
      </c>
      <c r="BL8" s="35">
        <v>21603</v>
      </c>
      <c r="BM8" s="35">
        <v>21570</v>
      </c>
      <c r="BN8" s="35">
        <v>21719.449000000001</v>
      </c>
      <c r="BO8" s="35">
        <v>22378.511999999999</v>
      </c>
      <c r="BP8" s="35">
        <v>23477.712</v>
      </c>
      <c r="BQ8" s="35">
        <v>25338.186000000002</v>
      </c>
      <c r="BR8" s="35">
        <v>24480.985000000001</v>
      </c>
      <c r="BS8" s="35">
        <v>25189.87</v>
      </c>
      <c r="BT8" s="35">
        <v>25461.703000000001</v>
      </c>
      <c r="BU8" s="35">
        <v>27422.042000000001</v>
      </c>
      <c r="BV8" s="35">
        <v>26761.781999999999</v>
      </c>
      <c r="BW8" s="35">
        <v>27643.530999999999</v>
      </c>
      <c r="BX8" s="35">
        <v>27702.058777136499</v>
      </c>
      <c r="BY8" s="35">
        <v>29718</v>
      </c>
    </row>
    <row r="9" spans="1:77">
      <c r="A9" s="2" t="s">
        <v>3</v>
      </c>
      <c r="B9" s="31">
        <f t="shared" ref="B9:Z9" si="6">SUM(B10:B12)</f>
        <v>16808.941868691407</v>
      </c>
      <c r="C9" s="32">
        <f t="shared" si="6"/>
        <v>17055.44154934194</v>
      </c>
      <c r="D9" s="32">
        <f t="shared" si="6"/>
        <v>18019.909580986889</v>
      </c>
      <c r="E9" s="32">
        <f t="shared" si="6"/>
        <v>20451.72895499002</v>
      </c>
      <c r="F9" s="32">
        <f t="shared" si="6"/>
        <v>18344.707036019598</v>
      </c>
      <c r="G9" s="32">
        <f t="shared" si="6"/>
        <v>18410.170761705995</v>
      </c>
      <c r="H9" s="32">
        <f t="shared" si="6"/>
        <v>19442.51009520303</v>
      </c>
      <c r="I9" s="32">
        <f t="shared" si="6"/>
        <v>21280.880727297856</v>
      </c>
      <c r="J9" s="32">
        <f t="shared" si="6"/>
        <v>19260.914848952074</v>
      </c>
      <c r="K9" s="32">
        <f t="shared" si="6"/>
        <v>19826.982682647285</v>
      </c>
      <c r="L9" s="32">
        <f t="shared" si="6"/>
        <v>20626.842051354961</v>
      </c>
      <c r="M9" s="32">
        <f t="shared" si="6"/>
        <v>22765.572539313136</v>
      </c>
      <c r="N9" s="32">
        <f t="shared" si="6"/>
        <v>21213.056</v>
      </c>
      <c r="O9" s="32">
        <f t="shared" si="6"/>
        <v>21961.935000000001</v>
      </c>
      <c r="P9" s="32">
        <f t="shared" si="6"/>
        <v>22705.277999999998</v>
      </c>
      <c r="Q9" s="32">
        <f t="shared" si="6"/>
        <v>25401.731</v>
      </c>
      <c r="R9" s="32">
        <f t="shared" si="6"/>
        <v>22577.747000000003</v>
      </c>
      <c r="S9" s="32">
        <f t="shared" si="6"/>
        <v>23043.022000000001</v>
      </c>
      <c r="T9" s="32">
        <f t="shared" si="6"/>
        <v>23588.562000000002</v>
      </c>
      <c r="U9" s="32">
        <f t="shared" si="6"/>
        <v>26745.669000000002</v>
      </c>
      <c r="V9" s="32">
        <f t="shared" si="6"/>
        <v>24260.541000000001</v>
      </c>
      <c r="W9" s="32">
        <f t="shared" si="6"/>
        <v>25055.307000000001</v>
      </c>
      <c r="X9" s="32">
        <f t="shared" si="6"/>
        <v>25839.846000000001</v>
      </c>
      <c r="Y9" s="32">
        <f t="shared" si="6"/>
        <v>28801.306</v>
      </c>
      <c r="Z9" s="32">
        <f t="shared" si="6"/>
        <v>25950.238000000001</v>
      </c>
      <c r="AA9" s="32">
        <f t="shared" ref="AA9:AZ9" si="7">SUM(AA10:AA12)</f>
        <v>26482.457000000002</v>
      </c>
      <c r="AB9" s="32">
        <f t="shared" si="7"/>
        <v>27158.756000000001</v>
      </c>
      <c r="AC9" s="32">
        <f t="shared" si="7"/>
        <v>30400.548999999999</v>
      </c>
      <c r="AD9" s="32">
        <f t="shared" si="7"/>
        <v>28488</v>
      </c>
      <c r="AE9" s="32">
        <f t="shared" si="7"/>
        <v>29806.899999999998</v>
      </c>
      <c r="AF9" s="32">
        <f t="shared" si="7"/>
        <v>30612.1</v>
      </c>
      <c r="AG9" s="32">
        <f t="shared" si="7"/>
        <v>34140</v>
      </c>
      <c r="AH9" s="32">
        <f t="shared" si="7"/>
        <v>30891</v>
      </c>
      <c r="AI9" s="32">
        <f t="shared" si="7"/>
        <v>31791</v>
      </c>
      <c r="AJ9" s="32">
        <f t="shared" si="7"/>
        <v>32363</v>
      </c>
      <c r="AK9" s="32">
        <f t="shared" si="7"/>
        <v>36274</v>
      </c>
      <c r="AL9" s="32">
        <f t="shared" si="7"/>
        <v>32774.6</v>
      </c>
      <c r="AM9" s="32">
        <f t="shared" si="7"/>
        <v>34263.4</v>
      </c>
      <c r="AN9" s="32">
        <f t="shared" si="7"/>
        <v>34801</v>
      </c>
      <c r="AO9" s="32">
        <f t="shared" si="7"/>
        <v>38954</v>
      </c>
      <c r="AP9" s="32">
        <f t="shared" si="7"/>
        <v>35423.199999999997</v>
      </c>
      <c r="AQ9" s="32">
        <f t="shared" si="7"/>
        <v>36925.199999999997</v>
      </c>
      <c r="AR9" s="32">
        <f t="shared" si="7"/>
        <v>37554.6</v>
      </c>
      <c r="AS9" s="32">
        <f t="shared" si="7"/>
        <v>42586</v>
      </c>
      <c r="AT9" s="32">
        <f t="shared" si="7"/>
        <v>38628</v>
      </c>
      <c r="AU9" s="32">
        <f t="shared" si="7"/>
        <v>41013</v>
      </c>
      <c r="AV9" s="32">
        <f t="shared" si="7"/>
        <v>41695</v>
      </c>
      <c r="AW9" s="32">
        <f t="shared" si="7"/>
        <v>47835</v>
      </c>
      <c r="AX9" s="32">
        <f t="shared" si="7"/>
        <v>44295.9</v>
      </c>
      <c r="AY9" s="32">
        <f t="shared" si="7"/>
        <v>47686.93</v>
      </c>
      <c r="AZ9" s="32">
        <f t="shared" si="7"/>
        <v>49051</v>
      </c>
      <c r="BA9" s="32">
        <f t="shared" ref="BA9:BH9" si="8">SUM(BA10:BA12)</f>
        <v>56591.03</v>
      </c>
      <c r="BB9" s="32">
        <f t="shared" si="8"/>
        <v>50533.292000000001</v>
      </c>
      <c r="BC9" s="32">
        <f t="shared" si="8"/>
        <v>54666.175000000003</v>
      </c>
      <c r="BD9" s="32">
        <f t="shared" si="8"/>
        <v>56828.546999999999</v>
      </c>
      <c r="BE9" s="32">
        <f t="shared" si="8"/>
        <v>64384.985999999997</v>
      </c>
      <c r="BF9" s="17">
        <f t="shared" si="8"/>
        <v>54465.714</v>
      </c>
      <c r="BG9" s="17">
        <f t="shared" si="8"/>
        <v>57223.05</v>
      </c>
      <c r="BH9" s="17">
        <f t="shared" si="8"/>
        <v>61092.928</v>
      </c>
      <c r="BI9" s="17">
        <f t="shared" ref="BI9:BN9" si="9">SUM(BI10:BI12)</f>
        <v>69811.437000000005</v>
      </c>
      <c r="BJ9" s="17">
        <f t="shared" si="9"/>
        <v>59983.550999999999</v>
      </c>
      <c r="BK9" s="17">
        <f t="shared" si="9"/>
        <v>63573.866000000002</v>
      </c>
      <c r="BL9" s="17">
        <f t="shared" si="9"/>
        <v>65703.012000000002</v>
      </c>
      <c r="BM9" s="17">
        <f t="shared" si="9"/>
        <v>76206.251000000004</v>
      </c>
      <c r="BN9" s="17">
        <f t="shared" si="9"/>
        <v>65521.234000000004</v>
      </c>
      <c r="BO9" s="17">
        <f t="shared" ref="BO9:BY9" si="10">SUM(BO10:BO12)</f>
        <v>68350.326000000001</v>
      </c>
      <c r="BP9" s="17">
        <f t="shared" si="10"/>
        <v>70691.891999999993</v>
      </c>
      <c r="BQ9" s="17">
        <f t="shared" si="10"/>
        <v>81696.828999999998</v>
      </c>
      <c r="BR9" s="17">
        <f t="shared" si="10"/>
        <v>71191.013000000006</v>
      </c>
      <c r="BS9" s="17">
        <f t="shared" si="10"/>
        <v>74787.267999999996</v>
      </c>
      <c r="BT9" s="17">
        <f t="shared" ref="BT9:BX9" si="11">SUM(BT10:BT12)</f>
        <v>77132.361000000004</v>
      </c>
      <c r="BU9" s="17">
        <f t="shared" si="11"/>
        <v>89093.516000000003</v>
      </c>
      <c r="BV9" s="17">
        <f t="shared" si="11"/>
        <v>77580.888000000006</v>
      </c>
      <c r="BW9" s="17">
        <f t="shared" si="11"/>
        <v>81543.043000000005</v>
      </c>
      <c r="BX9" s="17">
        <f t="shared" si="11"/>
        <v>83593</v>
      </c>
      <c r="BY9" s="17">
        <f t="shared" si="10"/>
        <v>96210</v>
      </c>
    </row>
    <row r="10" spans="1:77">
      <c r="A10" s="3" t="s">
        <v>4</v>
      </c>
      <c r="B10" s="34">
        <v>13123.4</v>
      </c>
      <c r="C10" s="35">
        <v>13157.4</v>
      </c>
      <c r="D10" s="35">
        <v>14055.28</v>
      </c>
      <c r="E10" s="35">
        <v>16148</v>
      </c>
      <c r="F10" s="35">
        <v>14274.4</v>
      </c>
      <c r="G10" s="35">
        <v>14142.1</v>
      </c>
      <c r="H10" s="35">
        <v>15031</v>
      </c>
      <c r="I10" s="35">
        <v>16518</v>
      </c>
      <c r="J10" s="35">
        <v>14915.6</v>
      </c>
      <c r="K10" s="35">
        <v>15179.6</v>
      </c>
      <c r="L10" s="35">
        <v>15851.6</v>
      </c>
      <c r="M10" s="35">
        <v>17585.61</v>
      </c>
      <c r="N10" s="35">
        <v>16835</v>
      </c>
      <c r="O10" s="35">
        <v>17275</v>
      </c>
      <c r="P10" s="35">
        <v>17880</v>
      </c>
      <c r="Q10" s="35">
        <v>20160</v>
      </c>
      <c r="R10" s="35">
        <v>17773</v>
      </c>
      <c r="S10" s="35">
        <v>18164</v>
      </c>
      <c r="T10" s="35">
        <v>18639</v>
      </c>
      <c r="U10" s="35">
        <v>21106</v>
      </c>
      <c r="V10" s="35">
        <v>19335</v>
      </c>
      <c r="W10" s="35">
        <v>20035</v>
      </c>
      <c r="X10" s="35">
        <v>20602</v>
      </c>
      <c r="Y10" s="35">
        <v>23022</v>
      </c>
      <c r="Z10" s="35">
        <v>20900.400000000001</v>
      </c>
      <c r="AA10" s="35">
        <v>21377.4</v>
      </c>
      <c r="AB10" s="35">
        <v>21871.200000000001</v>
      </c>
      <c r="AC10" s="35">
        <v>24579</v>
      </c>
      <c r="AD10" s="35">
        <v>23064.6</v>
      </c>
      <c r="AE10" s="35">
        <v>24112.6</v>
      </c>
      <c r="AF10" s="35">
        <v>24736.799999999999</v>
      </c>
      <c r="AG10" s="35">
        <v>27528</v>
      </c>
      <c r="AH10" s="35">
        <v>24878</v>
      </c>
      <c r="AI10" s="35">
        <v>25499</v>
      </c>
      <c r="AJ10" s="35">
        <v>25867</v>
      </c>
      <c r="AK10" s="35">
        <v>28963</v>
      </c>
      <c r="AL10" s="35">
        <v>26414</v>
      </c>
      <c r="AM10" s="35">
        <v>27410</v>
      </c>
      <c r="AN10" s="35">
        <v>27778</v>
      </c>
      <c r="AO10" s="35">
        <v>30950</v>
      </c>
      <c r="AP10" s="35">
        <v>28501.599999999999</v>
      </c>
      <c r="AQ10" s="35">
        <v>29143.599999999999</v>
      </c>
      <c r="AR10" s="35">
        <v>29601.8</v>
      </c>
      <c r="AS10" s="35">
        <v>33496</v>
      </c>
      <c r="AT10" s="35">
        <v>30806</v>
      </c>
      <c r="AU10" s="35">
        <v>32254</v>
      </c>
      <c r="AV10" s="35">
        <v>32764</v>
      </c>
      <c r="AW10" s="35">
        <v>37804</v>
      </c>
      <c r="AX10" s="35">
        <v>34882.1</v>
      </c>
      <c r="AY10" s="35">
        <v>36598.1</v>
      </c>
      <c r="AZ10" s="35">
        <v>37576.1</v>
      </c>
      <c r="BA10" s="35">
        <v>43552.03</v>
      </c>
      <c r="BB10" s="35">
        <v>39685</v>
      </c>
      <c r="BC10" s="35">
        <v>41691</v>
      </c>
      <c r="BD10" s="35">
        <v>43151</v>
      </c>
      <c r="BE10" s="35">
        <v>49306</v>
      </c>
      <c r="BF10" s="35">
        <v>42108.82</v>
      </c>
      <c r="BG10" s="35">
        <v>43001.62</v>
      </c>
      <c r="BH10" s="35">
        <v>45921.688999999998</v>
      </c>
      <c r="BI10" s="35">
        <v>52564</v>
      </c>
      <c r="BJ10" s="35">
        <v>46583.661999999997</v>
      </c>
      <c r="BK10" s="35">
        <v>48013.01</v>
      </c>
      <c r="BL10" s="35">
        <v>49598.199000000001</v>
      </c>
      <c r="BM10" s="35">
        <v>58142.129000000001</v>
      </c>
      <c r="BN10" s="35">
        <v>50756.372000000003</v>
      </c>
      <c r="BO10" s="35">
        <v>51686.978999999999</v>
      </c>
      <c r="BP10" s="35">
        <v>52917.250999999997</v>
      </c>
      <c r="BQ10" s="35">
        <v>62149.398999999998</v>
      </c>
      <c r="BR10" s="35">
        <v>55043.131000000001</v>
      </c>
      <c r="BS10" s="35">
        <v>56153.826999999997</v>
      </c>
      <c r="BT10" s="35">
        <v>57753.24</v>
      </c>
      <c r="BU10" s="35">
        <v>67712.801000000007</v>
      </c>
      <c r="BV10" s="35">
        <v>59950.002</v>
      </c>
      <c r="BW10" s="35">
        <v>61414.587</v>
      </c>
      <c r="BX10" s="35">
        <v>63090</v>
      </c>
      <c r="BY10" s="35">
        <v>73310</v>
      </c>
    </row>
    <row r="11" spans="1:77">
      <c r="A11" s="3" t="s">
        <v>5</v>
      </c>
      <c r="B11" s="34">
        <v>1085.7</v>
      </c>
      <c r="C11" s="35">
        <v>1222.7</v>
      </c>
      <c r="D11" s="35">
        <v>1285</v>
      </c>
      <c r="E11" s="35">
        <v>1350</v>
      </c>
      <c r="F11" s="35">
        <v>1343.6</v>
      </c>
      <c r="G11" s="35">
        <v>1498.9</v>
      </c>
      <c r="H11" s="35">
        <v>1581.37</v>
      </c>
      <c r="I11" s="35">
        <v>1674.6</v>
      </c>
      <c r="J11" s="35">
        <v>1476.6</v>
      </c>
      <c r="K11" s="35">
        <v>1650.8</v>
      </c>
      <c r="L11" s="35">
        <v>1720</v>
      </c>
      <c r="M11" s="35">
        <v>1815.6</v>
      </c>
      <c r="N11" s="35">
        <v>1470.4</v>
      </c>
      <c r="O11" s="35">
        <v>1646.4</v>
      </c>
      <c r="P11" s="35">
        <v>1734.1</v>
      </c>
      <c r="Q11" s="35">
        <v>1873.1</v>
      </c>
      <c r="R11" s="35">
        <v>1768.4</v>
      </c>
      <c r="S11" s="35">
        <v>1832.8</v>
      </c>
      <c r="T11" s="35">
        <v>1889.4</v>
      </c>
      <c r="U11" s="35">
        <v>2269.4</v>
      </c>
      <c r="V11" s="35">
        <v>1862</v>
      </c>
      <c r="W11" s="35">
        <v>1948</v>
      </c>
      <c r="X11" s="35">
        <v>2062</v>
      </c>
      <c r="Y11" s="35">
        <v>2294</v>
      </c>
      <c r="Z11" s="35">
        <v>1920</v>
      </c>
      <c r="AA11" s="35">
        <v>1974.4</v>
      </c>
      <c r="AB11" s="35">
        <v>2053.4</v>
      </c>
      <c r="AC11" s="35">
        <v>2260.1999999999998</v>
      </c>
      <c r="AD11" s="35">
        <v>2234.4</v>
      </c>
      <c r="AE11" s="35">
        <v>2437.3000000000002</v>
      </c>
      <c r="AF11" s="35">
        <v>2446.3000000000002</v>
      </c>
      <c r="AG11" s="35">
        <v>2748</v>
      </c>
      <c r="AH11" s="35">
        <v>2496</v>
      </c>
      <c r="AI11" s="35">
        <v>2634</v>
      </c>
      <c r="AJ11" s="35">
        <v>2614</v>
      </c>
      <c r="AK11" s="35">
        <v>2980</v>
      </c>
      <c r="AL11" s="35">
        <v>2514.6</v>
      </c>
      <c r="AM11" s="35">
        <v>2793.4</v>
      </c>
      <c r="AN11" s="35">
        <v>2707</v>
      </c>
      <c r="AO11" s="35">
        <v>3186</v>
      </c>
      <c r="AP11" s="35">
        <v>2763.6</v>
      </c>
      <c r="AQ11" s="35">
        <v>3067.6</v>
      </c>
      <c r="AR11" s="35">
        <v>2969.8</v>
      </c>
      <c r="AS11" s="35">
        <v>3490</v>
      </c>
      <c r="AT11" s="35">
        <v>3075</v>
      </c>
      <c r="AU11" s="35">
        <v>3439</v>
      </c>
      <c r="AV11" s="35">
        <v>3326</v>
      </c>
      <c r="AW11" s="35">
        <v>3819</v>
      </c>
      <c r="AX11" s="35">
        <v>3345.9</v>
      </c>
      <c r="AY11" s="35">
        <v>3761.9</v>
      </c>
      <c r="AZ11" s="35">
        <v>3742.9</v>
      </c>
      <c r="BA11" s="35">
        <v>4335</v>
      </c>
      <c r="BB11" s="35">
        <v>3855.2919999999999</v>
      </c>
      <c r="BC11" s="35">
        <v>4391.1750000000002</v>
      </c>
      <c r="BD11" s="35">
        <v>4444.5469999999996</v>
      </c>
      <c r="BE11" s="35">
        <v>5048.9859999999999</v>
      </c>
      <c r="BF11" s="35">
        <v>4268.8940000000002</v>
      </c>
      <c r="BG11" s="35">
        <v>4656.43</v>
      </c>
      <c r="BH11" s="35">
        <v>5061.2389999999996</v>
      </c>
      <c r="BI11" s="35">
        <v>5731.4369999999999</v>
      </c>
      <c r="BJ11" s="35">
        <v>4715.8890000000001</v>
      </c>
      <c r="BK11" s="35">
        <v>5186.8559999999998</v>
      </c>
      <c r="BL11" s="35">
        <v>5480.8130000000001</v>
      </c>
      <c r="BM11" s="35">
        <v>6260.1220000000003</v>
      </c>
      <c r="BN11" s="35">
        <v>5270.8620000000001</v>
      </c>
      <c r="BO11" s="35">
        <v>5678.3469999999998</v>
      </c>
      <c r="BP11" s="35">
        <v>5958.6409999999996</v>
      </c>
      <c r="BQ11" s="35">
        <v>6949.43</v>
      </c>
      <c r="BR11" s="35">
        <v>5824.8819999999996</v>
      </c>
      <c r="BS11" s="35">
        <v>6337.4409999999998</v>
      </c>
      <c r="BT11" s="35">
        <v>6663.1210000000001</v>
      </c>
      <c r="BU11" s="35">
        <v>7717.7150000000001</v>
      </c>
      <c r="BV11" s="35">
        <v>6434.8860000000004</v>
      </c>
      <c r="BW11" s="35">
        <v>7024.4560000000001</v>
      </c>
      <c r="BX11" s="35">
        <v>7069</v>
      </c>
      <c r="BY11" s="35">
        <v>8443</v>
      </c>
    </row>
    <row r="12" spans="1:77">
      <c r="A12" s="68" t="s">
        <v>6</v>
      </c>
      <c r="B12" s="36">
        <v>2599.8418686914051</v>
      </c>
      <c r="C12" s="37">
        <v>2675.3415493419384</v>
      </c>
      <c r="D12" s="37">
        <v>2679.629580986888</v>
      </c>
      <c r="E12" s="37">
        <v>2953.7289549900211</v>
      </c>
      <c r="F12" s="37">
        <v>2726.707036019598</v>
      </c>
      <c r="G12" s="37">
        <v>2769.170761705996</v>
      </c>
      <c r="H12" s="37">
        <v>2830.1400952030322</v>
      </c>
      <c r="I12" s="37">
        <v>3088.2807272978584</v>
      </c>
      <c r="J12" s="37">
        <v>2868.7148489520723</v>
      </c>
      <c r="K12" s="37">
        <v>2996.5826826472835</v>
      </c>
      <c r="L12" s="37">
        <v>3055.2420513549619</v>
      </c>
      <c r="M12" s="37">
        <v>3364.3625393131365</v>
      </c>
      <c r="N12" s="37">
        <v>2907.6559999999999</v>
      </c>
      <c r="O12" s="37">
        <v>3040.5349999999999</v>
      </c>
      <c r="P12" s="37">
        <v>3091.1779999999999</v>
      </c>
      <c r="Q12" s="37">
        <v>3368.6309999999999</v>
      </c>
      <c r="R12" s="37">
        <v>3036.3470000000002</v>
      </c>
      <c r="S12" s="37">
        <v>3046.2220000000002</v>
      </c>
      <c r="T12" s="37">
        <v>3060.1619999999998</v>
      </c>
      <c r="U12" s="37">
        <v>3370.2689999999998</v>
      </c>
      <c r="V12" s="37">
        <v>3063.5410000000002</v>
      </c>
      <c r="W12" s="37">
        <v>3072.3069999999998</v>
      </c>
      <c r="X12" s="37">
        <v>3175.846</v>
      </c>
      <c r="Y12" s="37">
        <v>3485.306</v>
      </c>
      <c r="Z12" s="37">
        <v>3129.8380000000002</v>
      </c>
      <c r="AA12" s="37">
        <v>3130.6570000000002</v>
      </c>
      <c r="AB12" s="37">
        <v>3234.1559999999999</v>
      </c>
      <c r="AC12" s="37">
        <v>3561.3490000000002</v>
      </c>
      <c r="AD12" s="37">
        <v>3189</v>
      </c>
      <c r="AE12" s="37">
        <v>3257</v>
      </c>
      <c r="AF12" s="37">
        <v>3429</v>
      </c>
      <c r="AG12" s="37">
        <v>3864</v>
      </c>
      <c r="AH12" s="37">
        <v>3517</v>
      </c>
      <c r="AI12" s="37">
        <v>3658</v>
      </c>
      <c r="AJ12" s="37">
        <v>3882</v>
      </c>
      <c r="AK12" s="37">
        <v>4331</v>
      </c>
      <c r="AL12" s="37">
        <v>3846</v>
      </c>
      <c r="AM12" s="37">
        <v>4060</v>
      </c>
      <c r="AN12" s="37">
        <v>4316</v>
      </c>
      <c r="AO12" s="37">
        <v>4818</v>
      </c>
      <c r="AP12" s="37">
        <v>4158</v>
      </c>
      <c r="AQ12" s="37">
        <v>4714</v>
      </c>
      <c r="AR12" s="37">
        <v>4983</v>
      </c>
      <c r="AS12" s="37">
        <v>5600</v>
      </c>
      <c r="AT12" s="37">
        <v>4747</v>
      </c>
      <c r="AU12" s="37">
        <v>5320</v>
      </c>
      <c r="AV12" s="37">
        <v>5605</v>
      </c>
      <c r="AW12" s="37">
        <v>6212</v>
      </c>
      <c r="AX12" s="37">
        <v>6067.9</v>
      </c>
      <c r="AY12" s="37">
        <v>7326.93</v>
      </c>
      <c r="AZ12" s="37">
        <v>7732</v>
      </c>
      <c r="BA12" s="37">
        <v>8704</v>
      </c>
      <c r="BB12" s="37">
        <v>6993</v>
      </c>
      <c r="BC12" s="37">
        <v>8584</v>
      </c>
      <c r="BD12" s="37">
        <v>9233</v>
      </c>
      <c r="BE12" s="37">
        <v>10030</v>
      </c>
      <c r="BF12" s="37">
        <v>8088</v>
      </c>
      <c r="BG12" s="37">
        <v>9565</v>
      </c>
      <c r="BH12" s="37">
        <v>10110</v>
      </c>
      <c r="BI12" s="37">
        <v>11516</v>
      </c>
      <c r="BJ12" s="37">
        <v>8684</v>
      </c>
      <c r="BK12" s="37">
        <v>10374</v>
      </c>
      <c r="BL12" s="37">
        <v>10624</v>
      </c>
      <c r="BM12" s="37">
        <v>11804</v>
      </c>
      <c r="BN12" s="37">
        <v>9494</v>
      </c>
      <c r="BO12" s="37">
        <v>10985</v>
      </c>
      <c r="BP12" s="37">
        <v>11816</v>
      </c>
      <c r="BQ12" s="37">
        <v>12598</v>
      </c>
      <c r="BR12" s="37">
        <v>10323</v>
      </c>
      <c r="BS12" s="37">
        <v>12296</v>
      </c>
      <c r="BT12" s="37">
        <v>12716</v>
      </c>
      <c r="BU12" s="37">
        <v>13663</v>
      </c>
      <c r="BV12" s="37">
        <v>11196</v>
      </c>
      <c r="BW12" s="37">
        <v>13104</v>
      </c>
      <c r="BX12" s="37">
        <v>13434</v>
      </c>
      <c r="BY12" s="37">
        <v>14457</v>
      </c>
    </row>
    <row r="13" spans="1:77">
      <c r="A13" s="2" t="s">
        <v>7</v>
      </c>
      <c r="B13" s="31">
        <f t="shared" ref="B13:Y13" si="12">SUM(B14:B18)</f>
        <v>42036.210000000006</v>
      </c>
      <c r="C13" s="32">
        <f t="shared" si="12"/>
        <v>43659.2425</v>
      </c>
      <c r="D13" s="32">
        <f t="shared" si="12"/>
        <v>44758.342499999999</v>
      </c>
      <c r="E13" s="32">
        <f t="shared" si="12"/>
        <v>47028.532500000001</v>
      </c>
      <c r="F13" s="32">
        <f t="shared" si="12"/>
        <v>47531.872499999998</v>
      </c>
      <c r="G13" s="32">
        <f t="shared" si="12"/>
        <v>50443.552499999998</v>
      </c>
      <c r="H13" s="32">
        <f t="shared" si="12"/>
        <v>51581.082500000004</v>
      </c>
      <c r="I13" s="32">
        <f t="shared" si="12"/>
        <v>54208.4925</v>
      </c>
      <c r="J13" s="32">
        <f t="shared" si="12"/>
        <v>54360.565000000002</v>
      </c>
      <c r="K13" s="32">
        <f t="shared" si="12"/>
        <v>55923.25</v>
      </c>
      <c r="L13" s="32">
        <f t="shared" si="12"/>
        <v>57369.57</v>
      </c>
      <c r="M13" s="32">
        <f t="shared" si="12"/>
        <v>60478.479999999996</v>
      </c>
      <c r="N13" s="32">
        <f t="shared" si="12"/>
        <v>59561.9</v>
      </c>
      <c r="O13" s="32">
        <f t="shared" si="12"/>
        <v>61043.65</v>
      </c>
      <c r="P13" s="32">
        <f t="shared" si="12"/>
        <v>62722.15</v>
      </c>
      <c r="Q13" s="32">
        <f t="shared" si="12"/>
        <v>66122.3</v>
      </c>
      <c r="R13" s="32">
        <f t="shared" si="12"/>
        <v>65154.400000000001</v>
      </c>
      <c r="S13" s="32">
        <f t="shared" si="12"/>
        <v>67572.5</v>
      </c>
      <c r="T13" s="32">
        <f t="shared" si="12"/>
        <v>68871.5</v>
      </c>
      <c r="U13" s="32">
        <f t="shared" si="12"/>
        <v>72031.600000000006</v>
      </c>
      <c r="V13" s="32">
        <f t="shared" si="12"/>
        <v>71691.200000000012</v>
      </c>
      <c r="W13" s="32">
        <f t="shared" si="12"/>
        <v>74234.040000000008</v>
      </c>
      <c r="X13" s="32">
        <f t="shared" si="12"/>
        <v>75631.239999999991</v>
      </c>
      <c r="Y13" s="32">
        <f t="shared" si="12"/>
        <v>79121.320000000007</v>
      </c>
      <c r="Z13" s="32">
        <f t="shared" ref="Z13:AZ13" si="13">SUM(Z14:Z18)</f>
        <v>78186.61</v>
      </c>
      <c r="AA13" s="32">
        <f t="shared" si="13"/>
        <v>79710.25</v>
      </c>
      <c r="AB13" s="32">
        <f t="shared" si="13"/>
        <v>81234.89</v>
      </c>
      <c r="AC13" s="32">
        <f t="shared" si="13"/>
        <v>84612.25</v>
      </c>
      <c r="AD13" s="32">
        <f t="shared" si="13"/>
        <v>84977</v>
      </c>
      <c r="AE13" s="32">
        <f t="shared" si="13"/>
        <v>88029</v>
      </c>
      <c r="AF13" s="32">
        <f t="shared" si="13"/>
        <v>90784</v>
      </c>
      <c r="AG13" s="32">
        <f t="shared" si="13"/>
        <v>92970</v>
      </c>
      <c r="AH13" s="32">
        <f t="shared" si="13"/>
        <v>94438.15</v>
      </c>
      <c r="AI13" s="32">
        <f t="shared" si="13"/>
        <v>98205.15</v>
      </c>
      <c r="AJ13" s="32">
        <f t="shared" si="13"/>
        <v>100777.95</v>
      </c>
      <c r="AK13" s="32">
        <f t="shared" si="13"/>
        <v>105599.75</v>
      </c>
      <c r="AL13" s="32">
        <f t="shared" si="13"/>
        <v>105870</v>
      </c>
      <c r="AM13" s="32">
        <f t="shared" si="13"/>
        <v>108159</v>
      </c>
      <c r="AN13" s="32">
        <f t="shared" si="13"/>
        <v>110872</v>
      </c>
      <c r="AO13" s="32">
        <f t="shared" si="13"/>
        <v>120443</v>
      </c>
      <c r="AP13" s="32">
        <f t="shared" si="13"/>
        <v>114996</v>
      </c>
      <c r="AQ13" s="32">
        <f t="shared" si="13"/>
        <v>119959</v>
      </c>
      <c r="AR13" s="32">
        <f t="shared" si="13"/>
        <v>125555</v>
      </c>
      <c r="AS13" s="32">
        <f t="shared" si="13"/>
        <v>132999</v>
      </c>
      <c r="AT13" s="32">
        <f t="shared" si="13"/>
        <v>129062.39999999999</v>
      </c>
      <c r="AU13" s="32">
        <f t="shared" si="13"/>
        <v>130603.4</v>
      </c>
      <c r="AV13" s="32">
        <f t="shared" si="13"/>
        <v>139757.20000000001</v>
      </c>
      <c r="AW13" s="32">
        <f t="shared" si="13"/>
        <v>147788</v>
      </c>
      <c r="AX13" s="32">
        <f t="shared" si="13"/>
        <v>142343.9</v>
      </c>
      <c r="AY13" s="32">
        <f t="shared" si="13"/>
        <v>148009</v>
      </c>
      <c r="AZ13" s="32">
        <f t="shared" si="13"/>
        <v>155861.9</v>
      </c>
      <c r="BA13" s="32">
        <f t="shared" ref="BA13:BH13" si="14">SUM(BA14:BA18)</f>
        <v>166872.9</v>
      </c>
      <c r="BB13" s="32">
        <f t="shared" si="14"/>
        <v>158916.91399999999</v>
      </c>
      <c r="BC13" s="32">
        <f t="shared" si="14"/>
        <v>164621.962</v>
      </c>
      <c r="BD13" s="32">
        <f t="shared" si="14"/>
        <v>175072.97399999999</v>
      </c>
      <c r="BE13" s="32">
        <f t="shared" si="14"/>
        <v>181869.59000000003</v>
      </c>
      <c r="BF13" s="17">
        <f t="shared" si="14"/>
        <v>174222.38699999999</v>
      </c>
      <c r="BG13" s="17">
        <f t="shared" si="14"/>
        <v>179632.02100000001</v>
      </c>
      <c r="BH13" s="17">
        <f t="shared" si="14"/>
        <v>188952.83</v>
      </c>
      <c r="BI13" s="17">
        <f t="shared" ref="BI13:BN13" si="15">SUM(BI14:BI18)</f>
        <v>206416.122</v>
      </c>
      <c r="BJ13" s="17">
        <f t="shared" si="15"/>
        <v>200915.288</v>
      </c>
      <c r="BK13" s="17">
        <f t="shared" si="15"/>
        <v>203437.52299999999</v>
      </c>
      <c r="BL13" s="17">
        <f t="shared" si="15"/>
        <v>214876.44400000002</v>
      </c>
      <c r="BM13" s="17">
        <f t="shared" si="15"/>
        <v>226985.12600000002</v>
      </c>
      <c r="BN13" s="17">
        <f t="shared" si="15"/>
        <v>221798.03399999999</v>
      </c>
      <c r="BO13" s="17">
        <f t="shared" ref="BO13:BY13" si="16">SUM(BO14:BO18)</f>
        <v>229569.27</v>
      </c>
      <c r="BP13" s="17">
        <f t="shared" si="16"/>
        <v>239546.21799999999</v>
      </c>
      <c r="BQ13" s="17">
        <f t="shared" si="16"/>
        <v>244540.46900000001</v>
      </c>
      <c r="BR13" s="17">
        <f t="shared" si="16"/>
        <v>241454.98799999998</v>
      </c>
      <c r="BS13" s="17">
        <f t="shared" si="16"/>
        <v>248974.46099999998</v>
      </c>
      <c r="BT13" s="17">
        <f t="shared" ref="BT13:BX13" si="17">SUM(BT14:BT18)</f>
        <v>256930.421</v>
      </c>
      <c r="BU13" s="17">
        <f t="shared" si="17"/>
        <v>267991.201</v>
      </c>
      <c r="BV13" s="17">
        <f t="shared" si="17"/>
        <v>258334.83000000002</v>
      </c>
      <c r="BW13" s="17">
        <f t="shared" si="17"/>
        <v>273887.24900000001</v>
      </c>
      <c r="BX13" s="17">
        <f t="shared" si="17"/>
        <v>279343</v>
      </c>
      <c r="BY13" s="17">
        <f t="shared" si="16"/>
        <v>291144</v>
      </c>
    </row>
    <row r="14" spans="1:77">
      <c r="A14" s="3" t="s">
        <v>8</v>
      </c>
      <c r="B14" s="34">
        <v>7998.1374999999998</v>
      </c>
      <c r="C14" s="35">
        <v>8433.2099999999991</v>
      </c>
      <c r="D14" s="35">
        <v>8756.2999999999993</v>
      </c>
      <c r="E14" s="35">
        <v>10154.9</v>
      </c>
      <c r="F14" s="35">
        <v>9156.7000000000007</v>
      </c>
      <c r="G14" s="35">
        <v>9136.75</v>
      </c>
      <c r="H14" s="35">
        <v>9415</v>
      </c>
      <c r="I14" s="35">
        <v>10708.4</v>
      </c>
      <c r="J14" s="35">
        <v>9770.7250000000004</v>
      </c>
      <c r="K14" s="35">
        <v>9999.7250000000004</v>
      </c>
      <c r="L14" s="35">
        <v>10399.725</v>
      </c>
      <c r="M14" s="35">
        <v>11961.725</v>
      </c>
      <c r="N14" s="35">
        <v>10405</v>
      </c>
      <c r="O14" s="35">
        <v>10446</v>
      </c>
      <c r="P14" s="35">
        <v>11373</v>
      </c>
      <c r="Q14" s="35">
        <v>13832</v>
      </c>
      <c r="R14" s="35">
        <v>11925</v>
      </c>
      <c r="S14" s="35">
        <v>13086</v>
      </c>
      <c r="T14" s="35">
        <v>13619</v>
      </c>
      <c r="U14" s="35">
        <v>15830</v>
      </c>
      <c r="V14" s="35">
        <v>13812.8</v>
      </c>
      <c r="W14" s="35">
        <v>14940</v>
      </c>
      <c r="X14" s="35">
        <v>15241</v>
      </c>
      <c r="Y14" s="35">
        <v>17521</v>
      </c>
      <c r="Z14" s="35">
        <v>14533.25</v>
      </c>
      <c r="AA14" s="35">
        <v>14973.25</v>
      </c>
      <c r="AB14" s="35">
        <v>15198.25</v>
      </c>
      <c r="AC14" s="35">
        <v>17308.25</v>
      </c>
      <c r="AD14" s="35">
        <v>15237</v>
      </c>
      <c r="AE14" s="35">
        <v>15960</v>
      </c>
      <c r="AF14" s="35">
        <v>16520</v>
      </c>
      <c r="AG14" s="35">
        <v>19241</v>
      </c>
      <c r="AH14" s="35">
        <v>16746.75</v>
      </c>
      <c r="AI14" s="35">
        <v>17681.75</v>
      </c>
      <c r="AJ14" s="35">
        <v>18344.75</v>
      </c>
      <c r="AK14" s="35">
        <v>21355.75</v>
      </c>
      <c r="AL14" s="35">
        <v>18308</v>
      </c>
      <c r="AM14" s="35">
        <v>19661</v>
      </c>
      <c r="AN14" s="35">
        <v>20333</v>
      </c>
      <c r="AO14" s="35">
        <v>24489</v>
      </c>
      <c r="AP14" s="35">
        <v>20140</v>
      </c>
      <c r="AQ14" s="35">
        <v>21266</v>
      </c>
      <c r="AR14" s="35">
        <v>22908</v>
      </c>
      <c r="AS14" s="35">
        <v>26535</v>
      </c>
      <c r="AT14" s="35">
        <v>22738</v>
      </c>
      <c r="AU14" s="35">
        <v>24019</v>
      </c>
      <c r="AV14" s="35">
        <v>24930</v>
      </c>
      <c r="AW14" s="35">
        <v>29118</v>
      </c>
      <c r="AX14" s="35">
        <v>24173.9</v>
      </c>
      <c r="AY14" s="35">
        <v>25762</v>
      </c>
      <c r="AZ14" s="35">
        <v>27187</v>
      </c>
      <c r="BA14" s="35">
        <v>31563</v>
      </c>
      <c r="BB14" s="35">
        <v>26880.513999999999</v>
      </c>
      <c r="BC14" s="35">
        <v>29228.962</v>
      </c>
      <c r="BD14" s="35">
        <v>30092.274000000001</v>
      </c>
      <c r="BE14" s="35">
        <v>34572.25</v>
      </c>
      <c r="BF14" s="35">
        <v>28864.446</v>
      </c>
      <c r="BG14" s="35">
        <v>30573.538</v>
      </c>
      <c r="BH14" s="35">
        <v>32661.365000000002</v>
      </c>
      <c r="BI14" s="35">
        <v>36568.650999999998</v>
      </c>
      <c r="BJ14" s="35">
        <v>31713.627</v>
      </c>
      <c r="BK14" s="35">
        <v>34173.478999999999</v>
      </c>
      <c r="BL14" s="35">
        <v>36067.500999999997</v>
      </c>
      <c r="BM14" s="35">
        <v>41513.692999999999</v>
      </c>
      <c r="BN14" s="35">
        <v>36174.521000000001</v>
      </c>
      <c r="BO14" s="35">
        <v>38533.457000000002</v>
      </c>
      <c r="BP14" s="35">
        <v>40491.796000000002</v>
      </c>
      <c r="BQ14" s="35">
        <v>46382.555999999997</v>
      </c>
      <c r="BR14" s="35">
        <v>39720.218000000001</v>
      </c>
      <c r="BS14" s="35">
        <v>42058.248</v>
      </c>
      <c r="BT14" s="35">
        <v>43721.872000000003</v>
      </c>
      <c r="BU14" s="35">
        <v>49233.373</v>
      </c>
      <c r="BV14" s="35">
        <v>42709.83</v>
      </c>
      <c r="BW14" s="35">
        <v>44868.249000000003</v>
      </c>
      <c r="BX14" s="35">
        <v>46443</v>
      </c>
      <c r="BY14" s="35">
        <v>52582</v>
      </c>
    </row>
    <row r="15" spans="1:77">
      <c r="A15" s="3" t="s">
        <v>9</v>
      </c>
      <c r="B15" s="34">
        <v>5046</v>
      </c>
      <c r="C15" s="35">
        <v>5525</v>
      </c>
      <c r="D15" s="35">
        <v>5678.21</v>
      </c>
      <c r="E15" s="35">
        <v>6026</v>
      </c>
      <c r="F15" s="35">
        <v>5870</v>
      </c>
      <c r="G15" s="35">
        <v>6275.96</v>
      </c>
      <c r="H15" s="35">
        <v>6388</v>
      </c>
      <c r="I15" s="35">
        <v>6760.6</v>
      </c>
      <c r="J15" s="35">
        <v>6599.57</v>
      </c>
      <c r="K15" s="35">
        <v>6755.6</v>
      </c>
      <c r="L15" s="35">
        <v>6898.6</v>
      </c>
      <c r="M15" s="35">
        <v>7282</v>
      </c>
      <c r="N15" s="35">
        <v>6984.6</v>
      </c>
      <c r="O15" s="35">
        <v>7412.6</v>
      </c>
      <c r="P15" s="35">
        <v>7466.8</v>
      </c>
      <c r="Q15" s="35">
        <v>7858</v>
      </c>
      <c r="R15" s="35">
        <v>7309</v>
      </c>
      <c r="S15" s="35">
        <v>7696</v>
      </c>
      <c r="T15" s="35">
        <v>7854</v>
      </c>
      <c r="U15" s="35">
        <v>8233</v>
      </c>
      <c r="V15" s="35">
        <v>7907</v>
      </c>
      <c r="W15" s="35">
        <v>8367</v>
      </c>
      <c r="X15" s="35">
        <v>8484</v>
      </c>
      <c r="Y15" s="35">
        <v>8868</v>
      </c>
      <c r="Z15" s="35">
        <v>8598</v>
      </c>
      <c r="AA15" s="35">
        <v>8979</v>
      </c>
      <c r="AB15" s="35">
        <v>9047</v>
      </c>
      <c r="AC15" s="35">
        <v>9610</v>
      </c>
      <c r="AD15" s="35">
        <v>8763</v>
      </c>
      <c r="AE15" s="35">
        <v>9279</v>
      </c>
      <c r="AF15" s="35">
        <v>9428</v>
      </c>
      <c r="AG15" s="35">
        <v>10180</v>
      </c>
      <c r="AH15" s="35">
        <v>9705.4</v>
      </c>
      <c r="AI15" s="35">
        <v>10361.4</v>
      </c>
      <c r="AJ15" s="35">
        <v>10442.200000000001</v>
      </c>
      <c r="AK15" s="35">
        <v>11270</v>
      </c>
      <c r="AL15" s="35">
        <v>10066</v>
      </c>
      <c r="AM15" s="35">
        <v>10662</v>
      </c>
      <c r="AN15" s="35">
        <v>11731</v>
      </c>
      <c r="AO15" s="35">
        <v>13582</v>
      </c>
      <c r="AP15" s="35">
        <v>11103</v>
      </c>
      <c r="AQ15" s="35">
        <v>12581</v>
      </c>
      <c r="AR15" s="35">
        <v>13147</v>
      </c>
      <c r="AS15" s="35">
        <v>13684</v>
      </c>
      <c r="AT15" s="35">
        <v>12372</v>
      </c>
      <c r="AU15" s="35">
        <v>13218</v>
      </c>
      <c r="AV15" s="35">
        <v>13737</v>
      </c>
      <c r="AW15" s="35">
        <v>14733</v>
      </c>
      <c r="AX15" s="35">
        <v>13348.9</v>
      </c>
      <c r="AY15" s="35">
        <v>14128.9</v>
      </c>
      <c r="AZ15" s="35">
        <v>14737.9</v>
      </c>
      <c r="BA15" s="35">
        <v>15762.9</v>
      </c>
      <c r="BB15" s="35">
        <v>14215.5</v>
      </c>
      <c r="BC15" s="35">
        <v>15003.5</v>
      </c>
      <c r="BD15" s="35">
        <v>15746.5</v>
      </c>
      <c r="BE15" s="35">
        <v>16420.5</v>
      </c>
      <c r="BF15" s="35">
        <v>14654.081</v>
      </c>
      <c r="BG15" s="35">
        <v>15607.583000000001</v>
      </c>
      <c r="BH15" s="35">
        <v>16594.965</v>
      </c>
      <c r="BI15" s="35">
        <v>17521.370999999999</v>
      </c>
      <c r="BJ15" s="35">
        <v>16738.616000000002</v>
      </c>
      <c r="BK15" s="35">
        <v>17670.423999999999</v>
      </c>
      <c r="BL15" s="35">
        <v>18721.185000000001</v>
      </c>
      <c r="BM15" s="35">
        <v>19915.165000000001</v>
      </c>
      <c r="BN15" s="35">
        <v>18133.202000000001</v>
      </c>
      <c r="BO15" s="35">
        <v>20118.727999999999</v>
      </c>
      <c r="BP15" s="35">
        <v>20759.365000000002</v>
      </c>
      <c r="BQ15" s="35">
        <v>22229.006000000001</v>
      </c>
      <c r="BR15" s="35">
        <v>19481.501</v>
      </c>
      <c r="BS15" s="35">
        <v>21583.973999999998</v>
      </c>
      <c r="BT15" s="35">
        <v>22341.518</v>
      </c>
      <c r="BU15" s="35">
        <v>24127.007000000001</v>
      </c>
      <c r="BV15" s="35">
        <v>21085</v>
      </c>
      <c r="BW15" s="35">
        <v>23157</v>
      </c>
      <c r="BX15" s="35">
        <v>23766</v>
      </c>
      <c r="BY15" s="35">
        <v>25713</v>
      </c>
    </row>
    <row r="16" spans="1:77">
      <c r="A16" s="3" t="s">
        <v>10</v>
      </c>
      <c r="B16" s="34">
        <v>6660.35</v>
      </c>
      <c r="C16" s="35">
        <v>6923</v>
      </c>
      <c r="D16" s="35">
        <v>7160</v>
      </c>
      <c r="E16" s="35">
        <v>7393</v>
      </c>
      <c r="F16" s="35">
        <v>7206.88</v>
      </c>
      <c r="G16" s="35">
        <v>7843</v>
      </c>
      <c r="H16" s="35">
        <v>8075</v>
      </c>
      <c r="I16" s="35">
        <v>8551</v>
      </c>
      <c r="J16" s="35">
        <v>8418.33</v>
      </c>
      <c r="K16" s="35">
        <v>9160.2999999999993</v>
      </c>
      <c r="L16" s="35">
        <v>9246</v>
      </c>
      <c r="M16" s="35">
        <v>9864</v>
      </c>
      <c r="N16" s="35">
        <v>9983</v>
      </c>
      <c r="O16" s="35">
        <v>10571</v>
      </c>
      <c r="P16" s="35">
        <v>10829</v>
      </c>
      <c r="Q16" s="35">
        <v>11002</v>
      </c>
      <c r="R16" s="35">
        <v>11404</v>
      </c>
      <c r="S16" s="35">
        <v>11851</v>
      </c>
      <c r="T16" s="35">
        <v>12041</v>
      </c>
      <c r="U16" s="35">
        <v>12262</v>
      </c>
      <c r="V16" s="35">
        <v>12584</v>
      </c>
      <c r="W16" s="35">
        <v>13160</v>
      </c>
      <c r="X16" s="35">
        <v>13541</v>
      </c>
      <c r="Y16" s="35">
        <v>14002</v>
      </c>
      <c r="Z16" s="35">
        <v>14487</v>
      </c>
      <c r="AA16" s="35">
        <v>15231</v>
      </c>
      <c r="AB16" s="35">
        <v>16207</v>
      </c>
      <c r="AC16" s="35">
        <v>16565</v>
      </c>
      <c r="AD16" s="35">
        <v>16923</v>
      </c>
      <c r="AE16" s="35">
        <v>18248</v>
      </c>
      <c r="AF16" s="35">
        <v>18782</v>
      </c>
      <c r="AG16" s="35">
        <v>18941</v>
      </c>
      <c r="AH16" s="35">
        <v>19187</v>
      </c>
      <c r="AI16" s="35">
        <v>20419</v>
      </c>
      <c r="AJ16" s="35">
        <v>21756</v>
      </c>
      <c r="AK16" s="35">
        <v>22258</v>
      </c>
      <c r="AL16" s="35">
        <v>22315</v>
      </c>
      <c r="AM16" s="35">
        <v>23390</v>
      </c>
      <c r="AN16" s="35">
        <v>25212</v>
      </c>
      <c r="AO16" s="35">
        <v>26028</v>
      </c>
      <c r="AP16" s="35">
        <v>25127</v>
      </c>
      <c r="AQ16" s="35">
        <v>27407</v>
      </c>
      <c r="AR16" s="35">
        <v>29607</v>
      </c>
      <c r="AS16" s="35">
        <v>30793</v>
      </c>
      <c r="AT16" s="35">
        <v>29497</v>
      </c>
      <c r="AU16" s="35">
        <v>31737</v>
      </c>
      <c r="AV16" s="35">
        <v>33340</v>
      </c>
      <c r="AW16" s="35">
        <v>34095</v>
      </c>
      <c r="AX16" s="35">
        <v>34215</v>
      </c>
      <c r="AY16" s="35">
        <v>36703</v>
      </c>
      <c r="AZ16" s="35">
        <v>38499</v>
      </c>
      <c r="BA16" s="35">
        <v>40375</v>
      </c>
      <c r="BB16" s="35">
        <v>39440.199999999997</v>
      </c>
      <c r="BC16" s="35">
        <v>40535.800000000003</v>
      </c>
      <c r="BD16" s="35">
        <v>44342.400000000001</v>
      </c>
      <c r="BE16" s="35">
        <v>43312.04</v>
      </c>
      <c r="BF16" s="35">
        <v>40551.06</v>
      </c>
      <c r="BG16" s="35">
        <v>41307.1</v>
      </c>
      <c r="BH16" s="35">
        <v>45091.1</v>
      </c>
      <c r="BI16" s="35">
        <v>44380.1</v>
      </c>
      <c r="BJ16" s="35">
        <v>45912.800000000003</v>
      </c>
      <c r="BK16" s="35">
        <v>47516.98</v>
      </c>
      <c r="BL16" s="35">
        <v>50012</v>
      </c>
      <c r="BM16" s="35">
        <v>49782</v>
      </c>
      <c r="BN16" s="35">
        <v>51220.2</v>
      </c>
      <c r="BO16" s="35">
        <v>52723.16</v>
      </c>
      <c r="BP16" s="35">
        <v>55446</v>
      </c>
      <c r="BQ16" s="35">
        <v>54817</v>
      </c>
      <c r="BR16" s="35">
        <v>57471.1</v>
      </c>
      <c r="BS16" s="35">
        <v>58750.1</v>
      </c>
      <c r="BT16" s="35">
        <v>58926.1</v>
      </c>
      <c r="BU16" s="35">
        <v>59135.06</v>
      </c>
      <c r="BV16" s="35">
        <v>59650</v>
      </c>
      <c r="BW16" s="35">
        <v>62052</v>
      </c>
      <c r="BX16" s="35">
        <v>63151</v>
      </c>
      <c r="BY16" s="35">
        <v>64850</v>
      </c>
    </row>
    <row r="17" spans="1:79">
      <c r="A17" s="155" t="s">
        <v>11</v>
      </c>
      <c r="B17" s="34">
        <v>4674.7224999999999</v>
      </c>
      <c r="C17" s="35">
        <v>4850.0324999999993</v>
      </c>
      <c r="D17" s="35">
        <v>5056.8325000000004</v>
      </c>
      <c r="E17" s="35">
        <v>5125.6324999999997</v>
      </c>
      <c r="F17" s="35">
        <v>5225.5424999999996</v>
      </c>
      <c r="G17" s="35">
        <v>5440.0924999999997</v>
      </c>
      <c r="H17" s="35">
        <v>5665.0825000000004</v>
      </c>
      <c r="I17" s="35">
        <v>5755.4925000000003</v>
      </c>
      <c r="J17" s="35">
        <v>6041.94</v>
      </c>
      <c r="K17" s="35">
        <v>6255.625</v>
      </c>
      <c r="L17" s="35">
        <v>6486.2450000000008</v>
      </c>
      <c r="M17" s="35">
        <v>6575.7550000000001</v>
      </c>
      <c r="N17" s="35">
        <v>6637.3</v>
      </c>
      <c r="O17" s="35">
        <v>6801.05</v>
      </c>
      <c r="P17" s="35">
        <v>7116.35</v>
      </c>
      <c r="Q17" s="35">
        <v>7205.3</v>
      </c>
      <c r="R17" s="35">
        <v>7467.4</v>
      </c>
      <c r="S17" s="35">
        <v>7630.5</v>
      </c>
      <c r="T17" s="35">
        <v>7971.5</v>
      </c>
      <c r="U17" s="35">
        <v>8052.6</v>
      </c>
      <c r="V17" s="35">
        <v>8561.4</v>
      </c>
      <c r="W17" s="35">
        <v>8911.0400000000009</v>
      </c>
      <c r="X17" s="35">
        <v>9161.24</v>
      </c>
      <c r="Y17" s="35">
        <v>9169.32</v>
      </c>
      <c r="Z17" s="35">
        <v>9749.36</v>
      </c>
      <c r="AA17" s="35">
        <v>9844</v>
      </c>
      <c r="AB17" s="35">
        <v>9908.64</v>
      </c>
      <c r="AC17" s="35">
        <v>9801</v>
      </c>
      <c r="AD17" s="35">
        <v>10646</v>
      </c>
      <c r="AE17" s="35">
        <v>10836</v>
      </c>
      <c r="AF17" s="35">
        <v>10899</v>
      </c>
      <c r="AG17" s="35">
        <v>10873</v>
      </c>
      <c r="AH17" s="35">
        <v>11761</v>
      </c>
      <c r="AI17" s="35">
        <v>12057</v>
      </c>
      <c r="AJ17" s="35">
        <v>12179</v>
      </c>
      <c r="AK17" s="35">
        <v>12457</v>
      </c>
      <c r="AL17" s="35">
        <v>13355</v>
      </c>
      <c r="AM17" s="35">
        <v>13148</v>
      </c>
      <c r="AN17" s="35">
        <v>13150</v>
      </c>
      <c r="AO17" s="35">
        <v>13627</v>
      </c>
      <c r="AP17" s="35">
        <v>14279</v>
      </c>
      <c r="AQ17" s="35">
        <v>14257</v>
      </c>
      <c r="AR17" s="35">
        <v>14372</v>
      </c>
      <c r="AS17" s="35">
        <v>14538</v>
      </c>
      <c r="AT17" s="35">
        <v>15669.4</v>
      </c>
      <c r="AU17" s="35">
        <v>15838.4</v>
      </c>
      <c r="AV17" s="35">
        <v>15963.2</v>
      </c>
      <c r="AW17" s="35">
        <v>16216</v>
      </c>
      <c r="AX17" s="35">
        <v>17490.099999999999</v>
      </c>
      <c r="AY17" s="35">
        <v>17770.099999999999</v>
      </c>
      <c r="AZ17" s="35">
        <v>17856</v>
      </c>
      <c r="BA17" s="35">
        <v>18295</v>
      </c>
      <c r="BB17" s="35">
        <v>19295.7</v>
      </c>
      <c r="BC17" s="35">
        <v>19376.7</v>
      </c>
      <c r="BD17" s="35">
        <v>19593.8</v>
      </c>
      <c r="BE17" s="35">
        <v>19850.8</v>
      </c>
      <c r="BF17" s="35">
        <v>20808.8</v>
      </c>
      <c r="BG17" s="35">
        <v>20943.8</v>
      </c>
      <c r="BH17" s="35">
        <v>21375.4</v>
      </c>
      <c r="BI17" s="35">
        <v>21394</v>
      </c>
      <c r="BJ17" s="35">
        <v>22468.244999999999</v>
      </c>
      <c r="BK17" s="35">
        <v>22631.64</v>
      </c>
      <c r="BL17" s="35">
        <v>23062.758000000002</v>
      </c>
      <c r="BM17" s="35">
        <v>23218.268</v>
      </c>
      <c r="BN17" s="35">
        <v>24510.111000000001</v>
      </c>
      <c r="BO17" s="35">
        <v>24557.924999999999</v>
      </c>
      <c r="BP17" s="35">
        <v>25273.057000000001</v>
      </c>
      <c r="BQ17" s="35">
        <v>25101.906999999999</v>
      </c>
      <c r="BR17" s="35">
        <v>26512.169000000002</v>
      </c>
      <c r="BS17" s="35">
        <v>26451.138999999999</v>
      </c>
      <c r="BT17" s="35">
        <v>27104.931</v>
      </c>
      <c r="BU17" s="35">
        <v>26848.760999999999</v>
      </c>
      <c r="BV17" s="35">
        <v>28232</v>
      </c>
      <c r="BW17" s="35">
        <v>28106</v>
      </c>
      <c r="BX17" s="35">
        <v>28638</v>
      </c>
      <c r="BY17" s="35">
        <v>28677</v>
      </c>
    </row>
    <row r="18" spans="1:79">
      <c r="A18" s="68" t="s">
        <v>12</v>
      </c>
      <c r="B18" s="36">
        <v>17657</v>
      </c>
      <c r="C18" s="37">
        <v>17928</v>
      </c>
      <c r="D18" s="37">
        <v>18107</v>
      </c>
      <c r="E18" s="37">
        <v>18329</v>
      </c>
      <c r="F18" s="37">
        <v>20072.75</v>
      </c>
      <c r="G18" s="37">
        <v>21747.75</v>
      </c>
      <c r="H18" s="37">
        <v>22038</v>
      </c>
      <c r="I18" s="37">
        <v>22433</v>
      </c>
      <c r="J18" s="37">
        <v>23530</v>
      </c>
      <c r="K18" s="37">
        <v>23752</v>
      </c>
      <c r="L18" s="37">
        <v>24339</v>
      </c>
      <c r="M18" s="37">
        <v>24795</v>
      </c>
      <c r="N18" s="37">
        <v>25552</v>
      </c>
      <c r="O18" s="37">
        <v>25813</v>
      </c>
      <c r="P18" s="37">
        <v>25937</v>
      </c>
      <c r="Q18" s="37">
        <v>26225</v>
      </c>
      <c r="R18" s="37">
        <v>27049</v>
      </c>
      <c r="S18" s="37">
        <v>27309</v>
      </c>
      <c r="T18" s="37">
        <v>27386</v>
      </c>
      <c r="U18" s="37">
        <v>27654</v>
      </c>
      <c r="V18" s="37">
        <v>28826</v>
      </c>
      <c r="W18" s="37">
        <v>28856</v>
      </c>
      <c r="X18" s="37">
        <v>29204</v>
      </c>
      <c r="Y18" s="37">
        <v>29561</v>
      </c>
      <c r="Z18" s="37">
        <v>30819</v>
      </c>
      <c r="AA18" s="37">
        <v>30683</v>
      </c>
      <c r="AB18" s="37">
        <v>30874</v>
      </c>
      <c r="AC18" s="37">
        <v>31328</v>
      </c>
      <c r="AD18" s="37">
        <v>33408</v>
      </c>
      <c r="AE18" s="37">
        <v>33706</v>
      </c>
      <c r="AF18" s="37">
        <v>35155</v>
      </c>
      <c r="AG18" s="37">
        <v>33735</v>
      </c>
      <c r="AH18" s="37">
        <v>37038</v>
      </c>
      <c r="AI18" s="37">
        <v>37686</v>
      </c>
      <c r="AJ18" s="37">
        <v>38056</v>
      </c>
      <c r="AK18" s="37">
        <v>38259</v>
      </c>
      <c r="AL18" s="37">
        <v>41826</v>
      </c>
      <c r="AM18" s="37">
        <v>41298</v>
      </c>
      <c r="AN18" s="37">
        <v>40446</v>
      </c>
      <c r="AO18" s="37">
        <v>42717</v>
      </c>
      <c r="AP18" s="37">
        <v>44347</v>
      </c>
      <c r="AQ18" s="37">
        <v>44448</v>
      </c>
      <c r="AR18" s="37">
        <v>45521</v>
      </c>
      <c r="AS18" s="37">
        <v>47449</v>
      </c>
      <c r="AT18" s="37">
        <v>48786</v>
      </c>
      <c r="AU18" s="37">
        <v>45791</v>
      </c>
      <c r="AV18" s="37">
        <v>51787</v>
      </c>
      <c r="AW18" s="37">
        <v>53626</v>
      </c>
      <c r="AX18" s="37">
        <v>53116</v>
      </c>
      <c r="AY18" s="37">
        <v>53645</v>
      </c>
      <c r="AZ18" s="37">
        <v>57582</v>
      </c>
      <c r="BA18" s="37">
        <v>60877</v>
      </c>
      <c r="BB18" s="37">
        <v>59085</v>
      </c>
      <c r="BC18" s="37">
        <v>60477</v>
      </c>
      <c r="BD18" s="37">
        <v>65298</v>
      </c>
      <c r="BE18" s="37">
        <v>67714</v>
      </c>
      <c r="BF18" s="37">
        <v>69344</v>
      </c>
      <c r="BG18" s="37">
        <v>71200</v>
      </c>
      <c r="BH18" s="37">
        <v>73230</v>
      </c>
      <c r="BI18" s="37">
        <v>86552</v>
      </c>
      <c r="BJ18" s="37">
        <v>84082</v>
      </c>
      <c r="BK18" s="37">
        <v>81445</v>
      </c>
      <c r="BL18" s="37">
        <v>87013</v>
      </c>
      <c r="BM18" s="37">
        <v>92556</v>
      </c>
      <c r="BN18" s="37">
        <v>91760</v>
      </c>
      <c r="BO18" s="37">
        <v>93636</v>
      </c>
      <c r="BP18" s="37">
        <v>97576</v>
      </c>
      <c r="BQ18" s="37">
        <v>96010</v>
      </c>
      <c r="BR18" s="37">
        <v>98270</v>
      </c>
      <c r="BS18" s="37">
        <v>100131</v>
      </c>
      <c r="BT18" s="37">
        <v>104836</v>
      </c>
      <c r="BU18" s="37">
        <v>108647</v>
      </c>
      <c r="BV18" s="37">
        <v>106658</v>
      </c>
      <c r="BW18" s="37">
        <v>115704</v>
      </c>
      <c r="BX18" s="37">
        <v>117345</v>
      </c>
      <c r="BY18" s="37">
        <v>119322</v>
      </c>
    </row>
    <row r="19" spans="1:79" hidden="1">
      <c r="A19" s="2" t="s">
        <v>13</v>
      </c>
      <c r="B19" s="31">
        <f t="shared" ref="B19:Y19" si="18">B13+B9+B6</f>
        <v>64709.491868691417</v>
      </c>
      <c r="C19" s="32">
        <f t="shared" si="18"/>
        <v>66774.354049341942</v>
      </c>
      <c r="D19" s="32">
        <f t="shared" si="18"/>
        <v>69150.392080986887</v>
      </c>
      <c r="E19" s="32">
        <f t="shared" si="18"/>
        <v>74042.321454990015</v>
      </c>
      <c r="F19" s="32">
        <f t="shared" si="18"/>
        <v>72428.579536019592</v>
      </c>
      <c r="G19" s="32">
        <f t="shared" si="18"/>
        <v>75431.613261705992</v>
      </c>
      <c r="H19" s="32">
        <f t="shared" si="18"/>
        <v>77815.692595203043</v>
      </c>
      <c r="I19" s="32">
        <f t="shared" si="18"/>
        <v>82444.403227297851</v>
      </c>
      <c r="J19" s="32">
        <f t="shared" si="18"/>
        <v>80777.329848952082</v>
      </c>
      <c r="K19" s="32">
        <f t="shared" si="18"/>
        <v>82931.952682647287</v>
      </c>
      <c r="L19" s="32">
        <f t="shared" si="18"/>
        <v>85469.412051354957</v>
      </c>
      <c r="M19" s="32">
        <f t="shared" si="18"/>
        <v>90899.022539313126</v>
      </c>
      <c r="N19" s="32">
        <f t="shared" si="18"/>
        <v>88572.756000000008</v>
      </c>
      <c r="O19" s="32">
        <f t="shared" si="18"/>
        <v>90806.585000000006</v>
      </c>
      <c r="P19" s="32">
        <f t="shared" si="18"/>
        <v>93396.627999999997</v>
      </c>
      <c r="Q19" s="32">
        <f t="shared" si="18"/>
        <v>99766.031000000003</v>
      </c>
      <c r="R19" s="32">
        <f t="shared" si="18"/>
        <v>96072.396999999997</v>
      </c>
      <c r="S19" s="32">
        <f t="shared" si="18"/>
        <v>99280.872000000003</v>
      </c>
      <c r="T19" s="32">
        <f t="shared" si="18"/>
        <v>101398.212</v>
      </c>
      <c r="U19" s="32">
        <f t="shared" si="18"/>
        <v>107665.519</v>
      </c>
      <c r="V19" s="32">
        <f t="shared" si="18"/>
        <v>105091.47100000001</v>
      </c>
      <c r="W19" s="32">
        <f t="shared" si="18"/>
        <v>108614.04700000001</v>
      </c>
      <c r="X19" s="32">
        <f t="shared" si="18"/>
        <v>110993.78599999999</v>
      </c>
      <c r="Y19" s="32">
        <f t="shared" si="18"/>
        <v>117602.496</v>
      </c>
      <c r="Z19" s="32">
        <f t="shared" ref="Z19:AZ19" si="19">Z13+Z9+Z6</f>
        <v>114100.598</v>
      </c>
      <c r="AA19" s="32">
        <f t="shared" si="19"/>
        <v>116343.45699999999</v>
      </c>
      <c r="AB19" s="32">
        <f t="shared" si="19"/>
        <v>118828.39600000001</v>
      </c>
      <c r="AC19" s="32">
        <f t="shared" si="19"/>
        <v>125723.549</v>
      </c>
      <c r="AD19" s="32">
        <f t="shared" si="19"/>
        <v>124995</v>
      </c>
      <c r="AE19" s="32">
        <f t="shared" si="19"/>
        <v>129917.9</v>
      </c>
      <c r="AF19" s="32">
        <f t="shared" si="19"/>
        <v>134099.1</v>
      </c>
      <c r="AG19" s="32">
        <f t="shared" si="19"/>
        <v>139852</v>
      </c>
      <c r="AH19" s="32">
        <f t="shared" si="19"/>
        <v>137333.4</v>
      </c>
      <c r="AI19" s="32">
        <f t="shared" si="19"/>
        <v>141947.4</v>
      </c>
      <c r="AJ19" s="32">
        <f t="shared" si="19"/>
        <v>145489.20000000001</v>
      </c>
      <c r="AK19" s="32">
        <f t="shared" si="19"/>
        <v>154218</v>
      </c>
      <c r="AL19" s="32">
        <f t="shared" si="19"/>
        <v>151038.35</v>
      </c>
      <c r="AM19" s="32">
        <f t="shared" si="19"/>
        <v>155074.15</v>
      </c>
      <c r="AN19" s="32">
        <f t="shared" si="19"/>
        <v>158525.75</v>
      </c>
      <c r="AO19" s="32">
        <f t="shared" si="19"/>
        <v>172315.75</v>
      </c>
      <c r="AP19" s="32">
        <f t="shared" si="19"/>
        <v>162994.45000000001</v>
      </c>
      <c r="AQ19" s="32">
        <f t="shared" si="19"/>
        <v>169724.45</v>
      </c>
      <c r="AR19" s="32">
        <f t="shared" si="19"/>
        <v>176822</v>
      </c>
      <c r="AS19" s="32">
        <f t="shared" si="19"/>
        <v>189477.1</v>
      </c>
      <c r="AT19" s="32">
        <f t="shared" si="19"/>
        <v>182102.39999999999</v>
      </c>
      <c r="AU19" s="32">
        <f t="shared" si="19"/>
        <v>186349.4</v>
      </c>
      <c r="AV19" s="32">
        <f t="shared" si="19"/>
        <v>197151.2</v>
      </c>
      <c r="AW19" s="32">
        <f t="shared" si="19"/>
        <v>211950</v>
      </c>
      <c r="AX19" s="32">
        <f t="shared" si="19"/>
        <v>203461</v>
      </c>
      <c r="AY19" s="32">
        <f t="shared" si="19"/>
        <v>213026.15</v>
      </c>
      <c r="AZ19" s="32">
        <f t="shared" si="19"/>
        <v>223253</v>
      </c>
      <c r="BA19" s="32">
        <f t="shared" ref="BA19:BH19" si="20">BA13+BA9+BA6</f>
        <v>242639.03</v>
      </c>
      <c r="BB19" s="32">
        <f t="shared" si="20"/>
        <v>229576.413</v>
      </c>
      <c r="BC19" s="32">
        <f t="shared" si="20"/>
        <v>239954.44899999999</v>
      </c>
      <c r="BD19" s="32">
        <f t="shared" si="20"/>
        <v>253602.12299999996</v>
      </c>
      <c r="BE19" s="32">
        <f t="shared" si="20"/>
        <v>268739.45500000002</v>
      </c>
      <c r="BF19" s="17">
        <f t="shared" si="20"/>
        <v>251142.685</v>
      </c>
      <c r="BG19" s="17">
        <f t="shared" si="20"/>
        <v>259238.10699999999</v>
      </c>
      <c r="BH19" s="17">
        <f t="shared" si="20"/>
        <v>273323.50599999999</v>
      </c>
      <c r="BI19" s="17">
        <f t="shared" ref="BI19:BN19" si="21">BI13+BI9+BI6</f>
        <v>299610.19099999999</v>
      </c>
      <c r="BJ19" s="17">
        <f t="shared" si="21"/>
        <v>285241.185</v>
      </c>
      <c r="BK19" s="17">
        <f t="shared" si="21"/>
        <v>291748.14599999995</v>
      </c>
      <c r="BL19" s="17">
        <f t="shared" si="21"/>
        <v>306929.62699999998</v>
      </c>
      <c r="BM19" s="17">
        <f t="shared" si="21"/>
        <v>329091.49300000002</v>
      </c>
      <c r="BN19" s="17">
        <f t="shared" si="21"/>
        <v>314059.32699999999</v>
      </c>
      <c r="BO19" s="17">
        <f t="shared" ref="BO19:BY19" si="22">BO13+BO9+BO6</f>
        <v>325530.78899999999</v>
      </c>
      <c r="BP19" s="17">
        <f t="shared" si="22"/>
        <v>338803.83299999998</v>
      </c>
      <c r="BQ19" s="17">
        <f t="shared" si="22"/>
        <v>356201.36100000003</v>
      </c>
      <c r="BR19" s="17">
        <f t="shared" si="22"/>
        <v>342517.38899999997</v>
      </c>
      <c r="BS19" s="17">
        <f t="shared" si="22"/>
        <v>354541.86</v>
      </c>
      <c r="BT19" s="17">
        <f t="shared" ref="BT19:BX19" si="23">BT13+BT9+BT6</f>
        <v>365014.13400000002</v>
      </c>
      <c r="BU19" s="17">
        <f t="shared" si="23"/>
        <v>389528.62599999999</v>
      </c>
      <c r="BV19" s="17">
        <f t="shared" si="23"/>
        <v>368483.24400000001</v>
      </c>
      <c r="BW19" s="17">
        <f t="shared" si="23"/>
        <v>389171.50400000002</v>
      </c>
      <c r="BX19" s="17">
        <f t="shared" si="23"/>
        <v>396605.7427771365</v>
      </c>
      <c r="BY19" s="17">
        <f t="shared" si="22"/>
        <v>422522</v>
      </c>
    </row>
    <row r="20" spans="1:79" hidden="1">
      <c r="A20" s="3"/>
      <c r="B20" s="34"/>
      <c r="C20" s="35"/>
      <c r="D20" s="35"/>
      <c r="E20" s="35"/>
      <c r="F20" s="35"/>
      <c r="G20" s="35"/>
      <c r="H20" s="35"/>
      <c r="I20" s="35"/>
      <c r="J20" s="35"/>
      <c r="K20" s="35"/>
      <c r="L20" s="35"/>
      <c r="M20" s="35"/>
      <c r="N20" s="35"/>
      <c r="O20" s="35"/>
      <c r="P20" s="35"/>
      <c r="Q20" s="35"/>
      <c r="R20" s="35"/>
      <c r="S20" s="35"/>
      <c r="T20" s="35"/>
      <c r="U20" s="35"/>
      <c r="V20" s="35"/>
      <c r="W20" s="35"/>
      <c r="X20" s="35"/>
      <c r="Y20" s="35"/>
      <c r="Z20" s="35"/>
      <c r="AA20" s="35"/>
      <c r="AB20" s="35"/>
      <c r="AC20" s="35"/>
      <c r="AD20" s="35"/>
      <c r="AE20" s="35"/>
      <c r="AF20" s="35"/>
      <c r="AG20" s="35"/>
      <c r="AH20" s="35"/>
      <c r="AI20" s="35"/>
      <c r="AJ20" s="35"/>
      <c r="AK20" s="35"/>
      <c r="AL20" s="35"/>
      <c r="AM20" s="35"/>
      <c r="AN20" s="35"/>
      <c r="AO20" s="35"/>
      <c r="AP20" s="35"/>
      <c r="AQ20" s="35"/>
      <c r="AR20" s="35"/>
      <c r="AS20" s="35"/>
      <c r="AT20" s="35"/>
      <c r="AU20" s="35"/>
      <c r="AV20" s="35"/>
      <c r="AW20" s="35"/>
      <c r="AX20" s="35"/>
      <c r="AY20" s="35"/>
      <c r="AZ20" s="35"/>
      <c r="BA20" s="35"/>
      <c r="BB20" s="35"/>
      <c r="BC20" s="35"/>
      <c r="BD20" s="35"/>
      <c r="BE20" s="35"/>
      <c r="BF20" s="35"/>
      <c r="BG20" s="35"/>
      <c r="BH20" s="35"/>
      <c r="BI20" s="35"/>
      <c r="BJ20" s="35"/>
      <c r="BK20" s="35"/>
      <c r="BL20" s="35"/>
      <c r="BM20" s="35"/>
      <c r="BN20" s="35"/>
      <c r="BO20" s="35"/>
      <c r="BP20" s="35"/>
      <c r="BQ20" s="35"/>
      <c r="BR20" s="35"/>
      <c r="BS20" s="35"/>
      <c r="BT20" s="35"/>
      <c r="BU20" s="35"/>
      <c r="BV20" s="35"/>
      <c r="BW20" s="35"/>
      <c r="BX20" s="35"/>
      <c r="BY20" s="35"/>
    </row>
    <row r="21" spans="1:79" ht="13.5" thickBot="1">
      <c r="A21" s="67" t="s">
        <v>211</v>
      </c>
      <c r="B21" s="23">
        <f t="shared" ref="B21:U21" si="24">B19+B20</f>
        <v>64709.491868691417</v>
      </c>
      <c r="C21" s="24">
        <f t="shared" si="24"/>
        <v>66774.354049341942</v>
      </c>
      <c r="D21" s="24">
        <f t="shared" si="24"/>
        <v>69150.392080986887</v>
      </c>
      <c r="E21" s="24">
        <f t="shared" si="24"/>
        <v>74042.321454990015</v>
      </c>
      <c r="F21" s="24">
        <f t="shared" si="24"/>
        <v>72428.579536019592</v>
      </c>
      <c r="G21" s="24">
        <f t="shared" si="24"/>
        <v>75431.613261705992</v>
      </c>
      <c r="H21" s="24">
        <f t="shared" si="24"/>
        <v>77815.692595203043</v>
      </c>
      <c r="I21" s="24">
        <f t="shared" si="24"/>
        <v>82444.403227297851</v>
      </c>
      <c r="J21" s="24">
        <f t="shared" si="24"/>
        <v>80777.329848952082</v>
      </c>
      <c r="K21" s="24">
        <f t="shared" si="24"/>
        <v>82931.952682647287</v>
      </c>
      <c r="L21" s="24">
        <f t="shared" si="24"/>
        <v>85469.412051354957</v>
      </c>
      <c r="M21" s="24">
        <f t="shared" si="24"/>
        <v>90899.022539313126</v>
      </c>
      <c r="N21" s="24">
        <f t="shared" si="24"/>
        <v>88572.756000000008</v>
      </c>
      <c r="O21" s="24">
        <f t="shared" si="24"/>
        <v>90806.585000000006</v>
      </c>
      <c r="P21" s="24">
        <f t="shared" si="24"/>
        <v>93396.627999999997</v>
      </c>
      <c r="Q21" s="24">
        <f t="shared" si="24"/>
        <v>99766.031000000003</v>
      </c>
      <c r="R21" s="24">
        <f t="shared" si="24"/>
        <v>96072.396999999997</v>
      </c>
      <c r="S21" s="24">
        <f t="shared" si="24"/>
        <v>99280.872000000003</v>
      </c>
      <c r="T21" s="24">
        <f t="shared" si="24"/>
        <v>101398.212</v>
      </c>
      <c r="U21" s="24">
        <f t="shared" si="24"/>
        <v>107665.519</v>
      </c>
      <c r="V21" s="24">
        <f t="shared" ref="V21:AA21" si="25">V19+V20</f>
        <v>105091.47100000001</v>
      </c>
      <c r="W21" s="24">
        <f t="shared" si="25"/>
        <v>108614.04700000001</v>
      </c>
      <c r="X21" s="24">
        <f t="shared" si="25"/>
        <v>110993.78599999999</v>
      </c>
      <c r="Y21" s="24">
        <f t="shared" si="25"/>
        <v>117602.496</v>
      </c>
      <c r="Z21" s="24">
        <f t="shared" si="25"/>
        <v>114100.598</v>
      </c>
      <c r="AA21" s="24">
        <f t="shared" si="25"/>
        <v>116343.45699999999</v>
      </c>
      <c r="AB21" s="24">
        <f t="shared" ref="AB21:BH21" si="26">AB19+AB20</f>
        <v>118828.39600000001</v>
      </c>
      <c r="AC21" s="24">
        <f t="shared" si="26"/>
        <v>125723.549</v>
      </c>
      <c r="AD21" s="24">
        <f t="shared" si="26"/>
        <v>124995</v>
      </c>
      <c r="AE21" s="24">
        <f t="shared" si="26"/>
        <v>129917.9</v>
      </c>
      <c r="AF21" s="24">
        <f t="shared" si="26"/>
        <v>134099.1</v>
      </c>
      <c r="AG21" s="24">
        <f t="shared" si="26"/>
        <v>139852</v>
      </c>
      <c r="AH21" s="24">
        <f t="shared" si="26"/>
        <v>137333.4</v>
      </c>
      <c r="AI21" s="24">
        <f t="shared" si="26"/>
        <v>141947.4</v>
      </c>
      <c r="AJ21" s="24">
        <f t="shared" si="26"/>
        <v>145489.20000000001</v>
      </c>
      <c r="AK21" s="24">
        <f t="shared" si="26"/>
        <v>154218</v>
      </c>
      <c r="AL21" s="24">
        <f t="shared" si="26"/>
        <v>151038.35</v>
      </c>
      <c r="AM21" s="24">
        <f t="shared" si="26"/>
        <v>155074.15</v>
      </c>
      <c r="AN21" s="24">
        <f t="shared" si="26"/>
        <v>158525.75</v>
      </c>
      <c r="AO21" s="24">
        <f t="shared" si="26"/>
        <v>172315.75</v>
      </c>
      <c r="AP21" s="24">
        <f t="shared" si="26"/>
        <v>162994.45000000001</v>
      </c>
      <c r="AQ21" s="24">
        <f t="shared" si="26"/>
        <v>169724.45</v>
      </c>
      <c r="AR21" s="24">
        <f t="shared" si="26"/>
        <v>176822</v>
      </c>
      <c r="AS21" s="24">
        <f t="shared" si="26"/>
        <v>189477.1</v>
      </c>
      <c r="AT21" s="24">
        <f t="shared" si="26"/>
        <v>182102.39999999999</v>
      </c>
      <c r="AU21" s="24">
        <f t="shared" si="26"/>
        <v>186349.4</v>
      </c>
      <c r="AV21" s="24">
        <f t="shared" si="26"/>
        <v>197151.2</v>
      </c>
      <c r="AW21" s="24">
        <f t="shared" si="26"/>
        <v>211950</v>
      </c>
      <c r="AX21" s="24">
        <f t="shared" si="26"/>
        <v>203461</v>
      </c>
      <c r="AY21" s="24">
        <f t="shared" si="26"/>
        <v>213026.15</v>
      </c>
      <c r="AZ21" s="24">
        <f t="shared" si="26"/>
        <v>223253</v>
      </c>
      <c r="BA21" s="24">
        <f t="shared" si="26"/>
        <v>242639.03</v>
      </c>
      <c r="BB21" s="24">
        <f t="shared" si="26"/>
        <v>229576.413</v>
      </c>
      <c r="BC21" s="24">
        <f t="shared" si="26"/>
        <v>239954.44899999999</v>
      </c>
      <c r="BD21" s="24">
        <f t="shared" si="26"/>
        <v>253602.12299999996</v>
      </c>
      <c r="BE21" s="24">
        <f t="shared" si="26"/>
        <v>268739.45500000002</v>
      </c>
      <c r="BF21" s="24">
        <f t="shared" si="26"/>
        <v>251142.685</v>
      </c>
      <c r="BG21" s="24">
        <f t="shared" si="26"/>
        <v>259238.10699999999</v>
      </c>
      <c r="BH21" s="24">
        <f t="shared" si="26"/>
        <v>273323.50599999999</v>
      </c>
      <c r="BI21" s="24">
        <f t="shared" ref="BI21:BN21" si="27">BI19+BI20</f>
        <v>299610.19099999999</v>
      </c>
      <c r="BJ21" s="24">
        <f t="shared" si="27"/>
        <v>285241.185</v>
      </c>
      <c r="BK21" s="24">
        <f t="shared" si="27"/>
        <v>291748.14599999995</v>
      </c>
      <c r="BL21" s="24">
        <f t="shared" si="27"/>
        <v>306929.62699999998</v>
      </c>
      <c r="BM21" s="24">
        <f t="shared" si="27"/>
        <v>329091.49300000002</v>
      </c>
      <c r="BN21" s="24">
        <f t="shared" si="27"/>
        <v>314059.32699999999</v>
      </c>
      <c r="BO21" s="24">
        <f t="shared" ref="BO21:BY21" si="28">BO19+BO20</f>
        <v>325530.78899999999</v>
      </c>
      <c r="BP21" s="24">
        <f t="shared" si="28"/>
        <v>338803.83299999998</v>
      </c>
      <c r="BQ21" s="24">
        <f t="shared" si="28"/>
        <v>356201.36100000003</v>
      </c>
      <c r="BR21" s="24">
        <f t="shared" si="28"/>
        <v>342517.38899999997</v>
      </c>
      <c r="BS21" s="24">
        <f t="shared" si="28"/>
        <v>354541.86</v>
      </c>
      <c r="BT21" s="24">
        <f t="shared" ref="BT21:BX21" si="29">BT19+BT20</f>
        <v>365014.13400000002</v>
      </c>
      <c r="BU21" s="24">
        <f t="shared" si="29"/>
        <v>389528.62599999999</v>
      </c>
      <c r="BV21" s="24">
        <f t="shared" si="29"/>
        <v>368483.24400000001</v>
      </c>
      <c r="BW21" s="24">
        <f t="shared" si="29"/>
        <v>389171.50400000002</v>
      </c>
      <c r="BX21" s="24">
        <f t="shared" si="29"/>
        <v>396605.7427771365</v>
      </c>
      <c r="BY21" s="24">
        <f t="shared" si="28"/>
        <v>422522</v>
      </c>
      <c r="CA21" s="8"/>
    </row>
    <row r="23" spans="1:79" ht="18">
      <c r="A23" s="206" t="str">
        <f>Annual!A23</f>
        <v>KZN – Annual Compensation of Employees</v>
      </c>
      <c r="B23" s="212"/>
      <c r="C23" s="212"/>
      <c r="D23" s="212"/>
      <c r="E23" s="212"/>
      <c r="F23" s="212"/>
      <c r="G23" s="212"/>
      <c r="H23" s="212"/>
      <c r="I23" s="212"/>
      <c r="J23" s="212"/>
      <c r="K23" s="212"/>
      <c r="L23" s="212"/>
      <c r="M23" s="212"/>
      <c r="N23" s="212"/>
      <c r="O23" s="212"/>
      <c r="P23" s="212"/>
      <c r="Q23" s="212"/>
      <c r="R23" s="212"/>
      <c r="S23" s="212"/>
      <c r="T23" s="212"/>
      <c r="U23" s="212"/>
      <c r="V23" s="212"/>
      <c r="W23" s="212"/>
      <c r="X23" s="212"/>
      <c r="Y23" s="212"/>
      <c r="Z23" s="213"/>
      <c r="AA23" s="213"/>
      <c r="AB23" s="213"/>
      <c r="AC23" s="213"/>
      <c r="AD23" s="213"/>
      <c r="AE23" s="213"/>
      <c r="AF23" s="213"/>
      <c r="AG23" s="213"/>
      <c r="AH23" s="213"/>
      <c r="AI23" s="213"/>
      <c r="AJ23" s="213"/>
      <c r="AK23" s="213"/>
      <c r="AL23" s="213"/>
      <c r="AM23" s="213"/>
      <c r="AN23" s="213"/>
      <c r="AO23" s="213"/>
      <c r="AP23" s="213"/>
      <c r="AQ23" s="213"/>
      <c r="AR23" s="213"/>
      <c r="AS23" s="213"/>
      <c r="AT23" s="213"/>
      <c r="AU23" s="213"/>
      <c r="AV23" s="213"/>
      <c r="AW23" s="213"/>
      <c r="AX23" s="213"/>
      <c r="AY23" s="213"/>
      <c r="AZ23" s="213"/>
      <c r="BA23" s="213"/>
      <c r="BB23" s="213"/>
      <c r="BC23" s="213"/>
      <c r="BD23" s="213"/>
      <c r="BE23" s="213"/>
      <c r="BF23" s="213"/>
      <c r="BG23" s="213"/>
      <c r="BH23" s="213"/>
    </row>
    <row r="24" spans="1:79" ht="13.5" thickBot="1">
      <c r="A24" s="1" t="s">
        <v>180</v>
      </c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</row>
    <row r="25" spans="1:79" ht="13.5" thickBot="1">
      <c r="A25" s="52" t="s">
        <v>24</v>
      </c>
      <c r="B25" s="133" t="str">
        <f>B5</f>
        <v>1995q1</v>
      </c>
      <c r="C25" s="132" t="str">
        <f t="shared" ref="C25:AG25" si="30">C5</f>
        <v>1995q2</v>
      </c>
      <c r="D25" s="132" t="str">
        <f t="shared" si="30"/>
        <v>1995q3</v>
      </c>
      <c r="E25" s="132" t="str">
        <f t="shared" si="30"/>
        <v>1995q4</v>
      </c>
      <c r="F25" s="132" t="str">
        <f t="shared" si="30"/>
        <v>1996q1</v>
      </c>
      <c r="G25" s="132" t="str">
        <f t="shared" si="30"/>
        <v>1996q2</v>
      </c>
      <c r="H25" s="132" t="str">
        <f t="shared" si="30"/>
        <v>1996q3</v>
      </c>
      <c r="I25" s="132" t="str">
        <f t="shared" si="30"/>
        <v>1996q4</v>
      </c>
      <c r="J25" s="132" t="str">
        <f t="shared" si="30"/>
        <v>1997q1</v>
      </c>
      <c r="K25" s="132" t="str">
        <f t="shared" si="30"/>
        <v>1997q2</v>
      </c>
      <c r="L25" s="132" t="str">
        <f t="shared" si="30"/>
        <v>1997q3</v>
      </c>
      <c r="M25" s="132" t="str">
        <f t="shared" si="30"/>
        <v>1997q4</v>
      </c>
      <c r="N25" s="132" t="str">
        <f t="shared" si="30"/>
        <v>1998q1</v>
      </c>
      <c r="O25" s="132" t="str">
        <f t="shared" si="30"/>
        <v>1998q2</v>
      </c>
      <c r="P25" s="132" t="str">
        <f t="shared" si="30"/>
        <v>1998q3</v>
      </c>
      <c r="Q25" s="132" t="str">
        <f t="shared" si="30"/>
        <v>1998q4</v>
      </c>
      <c r="R25" s="132" t="str">
        <f t="shared" si="30"/>
        <v>1999q1</v>
      </c>
      <c r="S25" s="132" t="str">
        <f t="shared" si="30"/>
        <v>1999q2</v>
      </c>
      <c r="T25" s="132" t="str">
        <f t="shared" si="30"/>
        <v>1999q3</v>
      </c>
      <c r="U25" s="132" t="str">
        <f t="shared" si="30"/>
        <v>1999q4</v>
      </c>
      <c r="V25" s="132" t="str">
        <f>V5</f>
        <v>2000q1</v>
      </c>
      <c r="W25" s="132" t="str">
        <f>W5</f>
        <v>2000q2</v>
      </c>
      <c r="X25" s="132" t="str">
        <f>X5</f>
        <v>2000q3</v>
      </c>
      <c r="Y25" s="132" t="str">
        <f>Y5</f>
        <v>2000q4</v>
      </c>
      <c r="Z25" s="132" t="str">
        <f t="shared" si="30"/>
        <v>2001q1</v>
      </c>
      <c r="AA25" s="132" t="str">
        <f t="shared" si="30"/>
        <v>2001q2</v>
      </c>
      <c r="AB25" s="132" t="str">
        <f t="shared" si="30"/>
        <v>2001q3</v>
      </c>
      <c r="AC25" s="132" t="str">
        <f t="shared" si="30"/>
        <v>2001q4</v>
      </c>
      <c r="AD25" s="132" t="str">
        <f t="shared" si="30"/>
        <v>2002q1</v>
      </c>
      <c r="AE25" s="132" t="str">
        <f t="shared" si="30"/>
        <v>2002q2</v>
      </c>
      <c r="AF25" s="132" t="str">
        <f t="shared" si="30"/>
        <v>2002q3</v>
      </c>
      <c r="AG25" s="132" t="str">
        <f t="shared" si="30"/>
        <v>2002q4</v>
      </c>
      <c r="AH25" s="132" t="str">
        <f t="shared" ref="AH25:BQ25" si="31">AH5</f>
        <v>2003q1</v>
      </c>
      <c r="AI25" s="132" t="str">
        <f t="shared" si="31"/>
        <v>2003q2</v>
      </c>
      <c r="AJ25" s="132" t="str">
        <f t="shared" si="31"/>
        <v>2003q3</v>
      </c>
      <c r="AK25" s="132" t="str">
        <f t="shared" si="31"/>
        <v>2003q4</v>
      </c>
      <c r="AL25" s="132" t="str">
        <f t="shared" si="31"/>
        <v>2004q1</v>
      </c>
      <c r="AM25" s="132" t="str">
        <f t="shared" si="31"/>
        <v>2004q2</v>
      </c>
      <c r="AN25" s="132" t="str">
        <f t="shared" si="31"/>
        <v>2004q3</v>
      </c>
      <c r="AO25" s="132" t="str">
        <f t="shared" si="31"/>
        <v>2004q4</v>
      </c>
      <c r="AP25" s="132" t="str">
        <f t="shared" si="31"/>
        <v>2005q1</v>
      </c>
      <c r="AQ25" s="132" t="str">
        <f t="shared" si="31"/>
        <v>2005q2</v>
      </c>
      <c r="AR25" s="132" t="str">
        <f t="shared" si="31"/>
        <v>2005q3</v>
      </c>
      <c r="AS25" s="132" t="str">
        <f t="shared" si="31"/>
        <v>2005q4</v>
      </c>
      <c r="AT25" s="132" t="str">
        <f t="shared" si="31"/>
        <v>2006q1</v>
      </c>
      <c r="AU25" s="132" t="str">
        <f t="shared" si="31"/>
        <v>2006q2</v>
      </c>
      <c r="AV25" s="132" t="str">
        <f t="shared" si="31"/>
        <v>2006q3</v>
      </c>
      <c r="AW25" s="132" t="str">
        <f t="shared" si="31"/>
        <v>2006q4</v>
      </c>
      <c r="AX25" s="132" t="str">
        <f t="shared" si="31"/>
        <v>2007q1</v>
      </c>
      <c r="AY25" s="132" t="str">
        <f t="shared" si="31"/>
        <v>2007q2</v>
      </c>
      <c r="AZ25" s="132" t="str">
        <f t="shared" si="31"/>
        <v>2007q3</v>
      </c>
      <c r="BA25" s="132" t="str">
        <f t="shared" si="31"/>
        <v>2007q4</v>
      </c>
      <c r="BB25" s="132" t="str">
        <f t="shared" si="31"/>
        <v>2008q1</v>
      </c>
      <c r="BC25" s="132" t="str">
        <f t="shared" si="31"/>
        <v>2008q2</v>
      </c>
      <c r="BD25" s="132" t="str">
        <f t="shared" si="31"/>
        <v>2008q3</v>
      </c>
      <c r="BE25" s="132" t="str">
        <f t="shared" si="31"/>
        <v>2008q4</v>
      </c>
      <c r="BF25" s="132" t="str">
        <f t="shared" si="31"/>
        <v>2009q1</v>
      </c>
      <c r="BG25" s="132" t="str">
        <f t="shared" si="31"/>
        <v>2009q2</v>
      </c>
      <c r="BH25" s="132" t="str">
        <f t="shared" si="31"/>
        <v>2009q3</v>
      </c>
      <c r="BI25" s="132" t="str">
        <f t="shared" si="31"/>
        <v>2009q4</v>
      </c>
      <c r="BJ25" s="132" t="str">
        <f t="shared" si="31"/>
        <v>2010q1</v>
      </c>
      <c r="BK25" s="132" t="str">
        <f t="shared" si="31"/>
        <v>2010q2</v>
      </c>
      <c r="BL25" s="132" t="str">
        <f t="shared" si="31"/>
        <v>2010q3</v>
      </c>
      <c r="BM25" s="132" t="str">
        <f t="shared" si="31"/>
        <v>2010q4</v>
      </c>
      <c r="BN25" s="132" t="str">
        <f t="shared" si="31"/>
        <v>2011q1</v>
      </c>
      <c r="BO25" s="132" t="str">
        <f t="shared" si="31"/>
        <v>2011q2</v>
      </c>
      <c r="BP25" s="132" t="str">
        <f t="shared" si="31"/>
        <v>2011q3</v>
      </c>
      <c r="BQ25" s="132" t="str">
        <f t="shared" si="31"/>
        <v>2011q4</v>
      </c>
      <c r="BR25" s="132" t="str">
        <f t="shared" ref="BR25" si="32">BR5</f>
        <v>2012q1</v>
      </c>
      <c r="BS25" s="132" t="str">
        <f t="shared" ref="BS25:BY25" si="33">BS5</f>
        <v>2012q2</v>
      </c>
      <c r="BT25" s="132" t="str">
        <f t="shared" si="33"/>
        <v>2012q3</v>
      </c>
      <c r="BU25" s="132" t="str">
        <f t="shared" si="33"/>
        <v>2012q4</v>
      </c>
      <c r="BV25" s="132" t="str">
        <f t="shared" si="33"/>
        <v>2013q1</v>
      </c>
      <c r="BW25" s="132" t="str">
        <f t="shared" si="33"/>
        <v>2013q2</v>
      </c>
      <c r="BX25" s="132" t="str">
        <f t="shared" ref="BX25" si="34">BX5</f>
        <v>2013q3</v>
      </c>
      <c r="BY25" s="132" t="str">
        <f t="shared" si="33"/>
        <v>2013q4</v>
      </c>
    </row>
    <row r="26" spans="1:79" ht="13.5" thickTop="1">
      <c r="A26" s="53" t="s">
        <v>0</v>
      </c>
      <c r="B26" s="21">
        <f t="shared" ref="B26" si="35">SUM(B27:B28)</f>
        <v>672.51781200690573</v>
      </c>
      <c r="C26" s="15">
        <f t="shared" ref="C26:F26" si="36">SUM(C27:C28)</f>
        <v>712.4671316274738</v>
      </c>
      <c r="D26" s="15">
        <f t="shared" si="36"/>
        <v>724.20372783335642</v>
      </c>
      <c r="E26" s="15">
        <f t="shared" si="36"/>
        <v>696.98222556049143</v>
      </c>
      <c r="F26" s="15">
        <f t="shared" si="36"/>
        <v>789.08036921586699</v>
      </c>
      <c r="G26" s="15">
        <f t="shared" ref="G26:J26" si="37">SUM(G27:G28)</f>
        <v>819.81871651624033</v>
      </c>
      <c r="H26" s="15">
        <f t="shared" si="37"/>
        <v>831.15537201120958</v>
      </c>
      <c r="I26" s="15">
        <f t="shared" si="37"/>
        <v>808.25343541080929</v>
      </c>
      <c r="J26" s="15">
        <f t="shared" si="37"/>
        <v>845.37646967060778</v>
      </c>
      <c r="K26" s="15">
        <f t="shared" ref="K26:N26" si="38">SUM(K27:K28)</f>
        <v>877.97019514371345</v>
      </c>
      <c r="L26" s="15">
        <f t="shared" si="38"/>
        <v>893.97164707446723</v>
      </c>
      <c r="M26" s="15">
        <f t="shared" si="38"/>
        <v>869.90776931506343</v>
      </c>
      <c r="N26" s="185">
        <f t="shared" si="38"/>
        <v>968.48065162189596</v>
      </c>
      <c r="O26" s="185">
        <f t="shared" ref="O26:R26" si="39">SUM(O27:O28)</f>
        <v>1006.664209071213</v>
      </c>
      <c r="P26" s="185">
        <f t="shared" si="39"/>
        <v>1014.3631364793508</v>
      </c>
      <c r="Q26" s="185">
        <f t="shared" si="39"/>
        <v>987.8409000453712</v>
      </c>
      <c r="R26" s="185">
        <f t="shared" si="39"/>
        <v>889.87991797854488</v>
      </c>
      <c r="S26" s="185">
        <f t="shared" ref="S26:V26" si="40">SUM(S27:S28)</f>
        <v>938.82366162300195</v>
      </c>
      <c r="T26" s="185">
        <f t="shared" si="40"/>
        <v>931.11487053560995</v>
      </c>
      <c r="U26" s="185">
        <f t="shared" si="40"/>
        <v>881.71829389014204</v>
      </c>
      <c r="V26" s="185">
        <f t="shared" si="40"/>
        <v>939.1280051011604</v>
      </c>
      <c r="W26" s="15">
        <f t="shared" ref="W26:BH26" si="41">SUM(W27:W28)</f>
        <v>994.24614411709445</v>
      </c>
      <c r="X26" s="15">
        <f t="shared" si="41"/>
        <v>988.66740151427621</v>
      </c>
      <c r="Y26" s="15">
        <f t="shared" si="41"/>
        <v>944.50075043468428</v>
      </c>
      <c r="Z26" s="15">
        <f t="shared" si="41"/>
        <v>1021.9483235815669</v>
      </c>
      <c r="AA26" s="39">
        <f t="shared" si="41"/>
        <v>1073.9305423977639</v>
      </c>
      <c r="AB26" s="39">
        <f t="shared" si="41"/>
        <v>1062.2102051662159</v>
      </c>
      <c r="AC26" s="39">
        <f t="shared" si="41"/>
        <v>1016.2992518704655</v>
      </c>
      <c r="AD26" s="39">
        <f t="shared" si="41"/>
        <v>1245.0213476304928</v>
      </c>
      <c r="AE26" s="39">
        <f t="shared" si="41"/>
        <v>1401.5411238478573</v>
      </c>
      <c r="AF26" s="39">
        <f t="shared" si="41"/>
        <v>1429.9630674792311</v>
      </c>
      <c r="AG26" s="39">
        <f t="shared" si="41"/>
        <v>1325.7062627816349</v>
      </c>
      <c r="AH26" s="39">
        <f t="shared" si="41"/>
        <v>1279.6220984570573</v>
      </c>
      <c r="AI26" s="39">
        <f t="shared" si="41"/>
        <v>1368.9643098263928</v>
      </c>
      <c r="AJ26" s="39">
        <f t="shared" si="41"/>
        <v>1375.572387751203</v>
      </c>
      <c r="AK26" s="15">
        <f t="shared" si="41"/>
        <v>1281.246744145652</v>
      </c>
      <c r="AL26" s="15">
        <f t="shared" si="41"/>
        <v>1281.9134253795444</v>
      </c>
      <c r="AM26" s="15">
        <f t="shared" si="41"/>
        <v>1345.8418784906632</v>
      </c>
      <c r="AN26" s="15">
        <f t="shared" si="41"/>
        <v>1345.7087740300788</v>
      </c>
      <c r="AO26" s="15">
        <f t="shared" si="41"/>
        <v>1258.5364878405724</v>
      </c>
      <c r="AP26" s="15">
        <f t="shared" si="41"/>
        <v>1131.5456367101178</v>
      </c>
      <c r="AQ26" s="15">
        <f t="shared" si="41"/>
        <v>1192.7121109378174</v>
      </c>
      <c r="AR26" s="15">
        <f t="shared" si="41"/>
        <v>1230.0524378341811</v>
      </c>
      <c r="AS26" s="15">
        <f t="shared" si="41"/>
        <v>1151.2512024225857</v>
      </c>
      <c r="AT26" s="15">
        <f t="shared" si="41"/>
        <v>1274.7667363201194</v>
      </c>
      <c r="AU26" s="15">
        <f t="shared" si="41"/>
        <v>1342.838640403784</v>
      </c>
      <c r="AV26" s="15">
        <f t="shared" si="41"/>
        <v>1383.7735549310357</v>
      </c>
      <c r="AW26" s="15">
        <f t="shared" si="41"/>
        <v>1325.7088623907309</v>
      </c>
      <c r="AX26" s="15">
        <f t="shared" si="41"/>
        <v>1497.534414611378</v>
      </c>
      <c r="AY26" s="15">
        <f t="shared" si="41"/>
        <v>1572.3710434559607</v>
      </c>
      <c r="AZ26" s="15">
        <f t="shared" si="41"/>
        <v>1619.8592780667705</v>
      </c>
      <c r="BA26" s="15">
        <f t="shared" si="41"/>
        <v>1559.3515719313023</v>
      </c>
      <c r="BB26" s="39">
        <f t="shared" si="41"/>
        <v>1744.1578752155315</v>
      </c>
      <c r="BC26" s="39">
        <f t="shared" si="41"/>
        <v>1776.9614538384328</v>
      </c>
      <c r="BD26" s="39">
        <f t="shared" si="41"/>
        <v>1816.0990342501882</v>
      </c>
      <c r="BE26" s="39">
        <f t="shared" si="41"/>
        <v>1772.420928667445</v>
      </c>
      <c r="BF26" s="15">
        <f t="shared" si="41"/>
        <v>1919.0333373559668</v>
      </c>
      <c r="BG26" s="15">
        <f t="shared" si="41"/>
        <v>1924.4465685547971</v>
      </c>
      <c r="BH26" s="15">
        <f t="shared" si="41"/>
        <v>1933.8699230492298</v>
      </c>
      <c r="BI26" s="15">
        <f t="shared" ref="BI26:BN26" si="42">SUM(BI27:BI28)</f>
        <v>1828.4561633118051</v>
      </c>
      <c r="BJ26" s="15">
        <f t="shared" si="42"/>
        <v>2074.1850422354619</v>
      </c>
      <c r="BK26" s="15">
        <f t="shared" si="42"/>
        <v>2106.7538361727111</v>
      </c>
      <c r="BL26" s="15">
        <f t="shared" si="42"/>
        <v>2135.8128552488674</v>
      </c>
      <c r="BM26" s="15">
        <f t="shared" si="42"/>
        <v>2014.1251856032595</v>
      </c>
      <c r="BN26" s="15">
        <f t="shared" si="42"/>
        <v>2325.9147455347547</v>
      </c>
      <c r="BO26" s="15">
        <f t="shared" ref="BO26:BR26" si="43">SUM(BO27:BO28)</f>
        <v>2414.0869174311847</v>
      </c>
      <c r="BP26" s="15">
        <f t="shared" si="43"/>
        <v>2414.3307950202029</v>
      </c>
      <c r="BQ26" s="15">
        <f t="shared" si="43"/>
        <v>2350.7390449291634</v>
      </c>
      <c r="BR26" s="15">
        <f t="shared" si="43"/>
        <v>2543.1319965827788</v>
      </c>
      <c r="BS26" s="15">
        <f t="shared" ref="BS26:BY26" si="44">SUM(BS27:BS28)</f>
        <v>2629.9118423350733</v>
      </c>
      <c r="BT26" s="15">
        <f t="shared" si="44"/>
        <v>2609.9798969345375</v>
      </c>
      <c r="BU26" s="15">
        <f t="shared" si="44"/>
        <v>2543.62488331844</v>
      </c>
      <c r="BV26" s="15">
        <f t="shared" si="44"/>
        <v>2818.9077523510919</v>
      </c>
      <c r="BW26" s="15">
        <f t="shared" si="44"/>
        <v>2942.5633809061846</v>
      </c>
      <c r="BX26" s="15">
        <f t="shared" ref="BX26" si="45">SUM(BX27:BX28)</f>
        <v>2905.0929934715105</v>
      </c>
      <c r="BY26" s="15">
        <f t="shared" si="44"/>
        <v>2825.3956497581398</v>
      </c>
    </row>
    <row r="27" spans="1:79">
      <c r="A27" s="54" t="s">
        <v>1</v>
      </c>
      <c r="B27" s="55">
        <f>B7*Annual!$B46/100</f>
        <v>484.05495467693299</v>
      </c>
      <c r="C27" s="56">
        <f>C7*Annual!$B46/100</f>
        <v>520.5822204074542</v>
      </c>
      <c r="D27" s="56">
        <f>D7*Annual!$B46/100</f>
        <v>518.35624258985911</v>
      </c>
      <c r="E27" s="56">
        <f>E7*Annual!$B46/100</f>
        <v>477.05857839470235</v>
      </c>
      <c r="F27" s="56">
        <f>F7*Annual!$C46/100</f>
        <v>489.72274234062337</v>
      </c>
      <c r="G27" s="56">
        <f>G7*Annual!$C46/100</f>
        <v>526.59546724089921</v>
      </c>
      <c r="H27" s="56">
        <f>H7*Annual!$C46/100</f>
        <v>524.3138044640848</v>
      </c>
      <c r="I27" s="56">
        <f>I7*Annual!$C46/100</f>
        <v>482.70201618398175</v>
      </c>
      <c r="J27" s="56">
        <f>J7*Annual!$D46/100</f>
        <v>518.24660351061095</v>
      </c>
      <c r="K27" s="56">
        <f>K7*Annual!$D46/100</f>
        <v>557.54925598143336</v>
      </c>
      <c r="L27" s="56">
        <f>L7*Annual!$D46/100</f>
        <v>555.31628220254936</v>
      </c>
      <c r="M27" s="56">
        <f>M7*Annual!$D46/100</f>
        <v>510.76093493580316</v>
      </c>
      <c r="N27" s="56">
        <f>N7*Annual!$E46/100</f>
        <v>620.04265647441036</v>
      </c>
      <c r="O27" s="56">
        <f>O7*Annual!$E46/100</f>
        <v>667.25934549512795</v>
      </c>
      <c r="P27" s="56">
        <f>P7*Annual!$E46/100</f>
        <v>664.23895677187056</v>
      </c>
      <c r="Q27" s="56">
        <f>Q7*Annual!$E46/100</f>
        <v>610.8582091322603</v>
      </c>
      <c r="R27" s="56">
        <f>R7*Annual!$F46/100</f>
        <v>617.50340858927621</v>
      </c>
      <c r="S27" s="56">
        <f>S7*Annual!$F46/100</f>
        <v>658.47720758044204</v>
      </c>
      <c r="T27" s="56">
        <f>T7*Annual!$F46/100</f>
        <v>635.02323988205058</v>
      </c>
      <c r="U27" s="56">
        <f>U7*Annual!$F46/100</f>
        <v>579.07281091480354</v>
      </c>
      <c r="V27" s="56">
        <f>V7*Annual!$G46/100</f>
        <v>640.41172478534202</v>
      </c>
      <c r="W27" s="56">
        <f>W7*Annual!$G46/100</f>
        <v>696.14231336363252</v>
      </c>
      <c r="X27" s="56">
        <f>X7*Annual!$G46/100</f>
        <v>679.31280691425434</v>
      </c>
      <c r="Y27" s="56">
        <f>Y7*Annual!$G46/100</f>
        <v>618.88899823460633</v>
      </c>
      <c r="Z27" s="56">
        <f>Z7*Annual!H46/100</f>
        <v>711.49953373388041</v>
      </c>
      <c r="AA27" s="56">
        <f>AA7*Annual!H46/100</f>
        <v>763.1505188452519</v>
      </c>
      <c r="AB27" s="56">
        <f>AB7*Annual!H46/100</f>
        <v>735.73798484759664</v>
      </c>
      <c r="AC27" s="56">
        <f>AC7*Annual!H46/100</f>
        <v>668.79369129542783</v>
      </c>
      <c r="AD27" s="56">
        <f>AD7*Annual!$I46/100</f>
        <v>944.78966368887302</v>
      </c>
      <c r="AE27" s="56">
        <f>AE7*Annual!$I46/100</f>
        <v>1101.3094399062375</v>
      </c>
      <c r="AF27" s="56">
        <f>AF7*Annual!$I46/100</f>
        <v>1107.8310972486274</v>
      </c>
      <c r="AG27" s="56">
        <f>AG7*Annual!$I46/100</f>
        <v>986.47156061632325</v>
      </c>
      <c r="AH27" s="56">
        <f>AH7*Annual!$J46/100</f>
        <v>949.69313978566834</v>
      </c>
      <c r="AI27" s="56">
        <f>AI7*Annual!$J46/100</f>
        <v>1054.2601012155937</v>
      </c>
      <c r="AJ27" s="56">
        <f>AJ7*Annual!$J46/100</f>
        <v>1044.7809432389433</v>
      </c>
      <c r="AK27" s="56">
        <f>AK7*Annual!$J46/100</f>
        <v>936.95552125454424</v>
      </c>
      <c r="AL27" s="56">
        <f>AL7*Annual!$K46/100</f>
        <v>934.42338239353649</v>
      </c>
      <c r="AM27" s="56">
        <f>AM7*Annual!$K46/100</f>
        <v>996.58080158806229</v>
      </c>
      <c r="AN27" s="56">
        <f>AN7*Annual!$K46/100</f>
        <v>987.74325383528617</v>
      </c>
      <c r="AO27" s="56">
        <f>AO7*Annual!$K46/100</f>
        <v>884.9331149779897</v>
      </c>
      <c r="AP27" s="56">
        <f>AP7*Annual!$L46/100</f>
        <v>794.86040754665316</v>
      </c>
      <c r="AQ27" s="56">
        <f>AQ7*Annual!$L46/100</f>
        <v>854.48842861515629</v>
      </c>
      <c r="AR27" s="56">
        <f>AR7*Annual!$L46/100</f>
        <v>862.35339157509691</v>
      </c>
      <c r="AS27" s="56">
        <f>AS7*Annual!$L46/100</f>
        <v>764.60121042976346</v>
      </c>
      <c r="AT27" s="56">
        <f>AT7*Annual!$M46/100</f>
        <v>890.28825527373158</v>
      </c>
      <c r="AU27" s="56">
        <f>AU7*Annual!$M46/100</f>
        <v>955.13039052731312</v>
      </c>
      <c r="AV27" s="56">
        <f>AV7*Annual!$M46/100</f>
        <v>964.31157781985564</v>
      </c>
      <c r="AW27" s="56">
        <f>AW7*Annual!$M46/100</f>
        <v>874.22117751178212</v>
      </c>
      <c r="AX27" s="56">
        <f>AX7*Annual!$N46/100</f>
        <v>1035.2925048000645</v>
      </c>
      <c r="AY27" s="56">
        <f>AY7*Annual!$N46/100</f>
        <v>1100.1600917097928</v>
      </c>
      <c r="AZ27" s="56">
        <f>AZ7*Annual!$N46/100</f>
        <v>1114.122621627582</v>
      </c>
      <c r="BA27" s="56">
        <f>BA7*Annual!$N46/100</f>
        <v>1012.3125076437033</v>
      </c>
      <c r="BB27" s="56">
        <f>BB7*Annual!$O46/100</f>
        <v>1192.8273236861805</v>
      </c>
      <c r="BC27" s="56">
        <f>BC7*Annual!$O46/100</f>
        <v>1208.9207858233597</v>
      </c>
      <c r="BD27" s="56">
        <f>BD7*Annual!$O46/100</f>
        <v>1212.8208135894251</v>
      </c>
      <c r="BE27" s="56">
        <f>BE7*Annual!$O46/100</f>
        <v>1132.3925347510676</v>
      </c>
      <c r="BF27" s="56">
        <f>BF7*Annual!P46/100</f>
        <v>1309.9982896180534</v>
      </c>
      <c r="BG27" s="56">
        <f>BG7*Annual!P46/100</f>
        <v>1318.9319670566217</v>
      </c>
      <c r="BH27" s="56">
        <f>BH7*Annual!P46/100</f>
        <v>1294.9003577443782</v>
      </c>
      <c r="BI27" s="56">
        <f>BI7*Annual!P46/100</f>
        <v>1170.9669072462807</v>
      </c>
      <c r="BJ27" s="56">
        <f>BJ7*Annual!Q46/100</f>
        <v>1382.5235994028342</v>
      </c>
      <c r="BK27" s="56">
        <f>BK7*Annual!Q46/100</f>
        <v>1403.7408166850314</v>
      </c>
      <c r="BL27" s="56">
        <f>BL7*Annual!Q46/100</f>
        <v>1371.8385554915658</v>
      </c>
      <c r="BM27" s="56">
        <f>BM7*Annual!Q46/100</f>
        <v>1251.3179067176884</v>
      </c>
      <c r="BN27" s="56">
        <f>BN7*Annual!$R46/100</f>
        <v>1478.9991288087401</v>
      </c>
      <c r="BO27" s="56">
        <f>BO7*Annual!$R46/100</f>
        <v>1541.4721797419129</v>
      </c>
      <c r="BP27" s="56">
        <f>BP7*Annual!$R46/100</f>
        <v>1498.8544890699113</v>
      </c>
      <c r="BQ27" s="56">
        <f>BQ7*Annual!$R46/100</f>
        <v>1362.7164932102651</v>
      </c>
      <c r="BR27" s="56">
        <f>BR7*Annual!$S46/100</f>
        <v>1618.1497166949071</v>
      </c>
      <c r="BS27" s="56">
        <f>BS7*Annual!$S46/100</f>
        <v>1678.1452617551208</v>
      </c>
      <c r="BT27" s="56">
        <f>BT7*Annual!$S46/100</f>
        <v>1647.9424588670795</v>
      </c>
      <c r="BU27" s="56">
        <f>BU7*Annual!$S46/100</f>
        <v>1507.5185776146056</v>
      </c>
      <c r="BV27" s="56">
        <f>BV7*Annual!$T46/100</f>
        <v>1775.3743226026136</v>
      </c>
      <c r="BW27" s="56">
        <f>BW7*Annual!$T46/100</f>
        <v>1864.6475412663435</v>
      </c>
      <c r="BX27" s="56">
        <f>BX7*Annual!$T46/100</f>
        <v>1824.8949555830322</v>
      </c>
      <c r="BY27" s="56">
        <f>BY7*Annual!$T46/100</f>
        <v>1666.5891672426899</v>
      </c>
      <c r="CA27" s="121"/>
    </row>
    <row r="28" spans="1:79">
      <c r="A28" s="57" t="s">
        <v>2</v>
      </c>
      <c r="B28" s="58">
        <f>B8*Annual!$B47/100</f>
        <v>188.46285732997273</v>
      </c>
      <c r="C28" s="184">
        <f>C8*Annual!$B47/100</f>
        <v>191.88491122001963</v>
      </c>
      <c r="D28" s="184">
        <f>D8*Annual!$B47/100</f>
        <v>205.84748524349726</v>
      </c>
      <c r="E28" s="184">
        <f>E8*Annual!$B47/100</f>
        <v>219.92364716578911</v>
      </c>
      <c r="F28" s="184">
        <f>F8*Annual!$C47/100</f>
        <v>299.35762687524368</v>
      </c>
      <c r="G28" s="184">
        <f>G8*Annual!$C47/100</f>
        <v>293.22324927534117</v>
      </c>
      <c r="H28" s="184">
        <f>H8*Annual!$C47/100</f>
        <v>306.84156754712478</v>
      </c>
      <c r="I28" s="184">
        <f>I8*Annual!$C47/100</f>
        <v>325.55141922682748</v>
      </c>
      <c r="J28" s="184">
        <f>J8*Annual!$D47/100</f>
        <v>327.12986615999677</v>
      </c>
      <c r="K28" s="184">
        <f>K8*Annual!$D47/100</f>
        <v>320.42093916228015</v>
      </c>
      <c r="L28" s="184">
        <f>L8*Annual!$D47/100</f>
        <v>338.65536487191793</v>
      </c>
      <c r="M28" s="184">
        <f>M8*Annual!$D47/100</f>
        <v>359.14683437926033</v>
      </c>
      <c r="N28" s="184">
        <f>N8*Annual!$E47/100</f>
        <v>348.43799514748554</v>
      </c>
      <c r="O28" s="184">
        <f>O8*Annual!$E47/100</f>
        <v>339.40486357608512</v>
      </c>
      <c r="P28" s="184">
        <f>P8*Annual!$E47/100</f>
        <v>350.12417970748027</v>
      </c>
      <c r="Q28" s="184">
        <f>Q8*Annual!$E47/100</f>
        <v>376.98269091311084</v>
      </c>
      <c r="R28" s="184">
        <f>R8*Annual!$F47/100</f>
        <v>272.37650938926868</v>
      </c>
      <c r="S28" s="184">
        <f>S8*Annual!$F47/100</f>
        <v>280.34645404255986</v>
      </c>
      <c r="T28" s="184">
        <f>T8*Annual!$F47/100</f>
        <v>296.09163065355932</v>
      </c>
      <c r="U28" s="184">
        <f>U8*Annual!$F47/100</f>
        <v>302.6454829753385</v>
      </c>
      <c r="V28" s="184">
        <f>V8*Annual!$G47/100</f>
        <v>298.71628031581832</v>
      </c>
      <c r="W28" s="59">
        <f>W8*Annual!$G47/100</f>
        <v>298.10383075346198</v>
      </c>
      <c r="X28" s="59">
        <f>X8*Annual!$G47/100</f>
        <v>309.35459460002181</v>
      </c>
      <c r="Y28" s="59">
        <f>Y8*Annual!$G47/100</f>
        <v>325.61175220007789</v>
      </c>
      <c r="Z28" s="59">
        <f>Z8*Annual!H47/100</f>
        <v>310.44878984768644</v>
      </c>
      <c r="AA28" s="59">
        <f>AA8*Annual!H47/100</f>
        <v>310.78002355251192</v>
      </c>
      <c r="AB28" s="59">
        <f>AB8*Annual!H47/100</f>
        <v>326.47222031861929</v>
      </c>
      <c r="AC28" s="59">
        <f>AC8*Annual!H47/100</f>
        <v>347.50556057503769</v>
      </c>
      <c r="AD28" s="59">
        <f>AD8*Annual!$I47/100</f>
        <v>300.23168394161979</v>
      </c>
      <c r="AE28" s="59">
        <f>AE8*Annual!$I47/100</f>
        <v>300.23168394161979</v>
      </c>
      <c r="AF28" s="59">
        <f>AF8*Annual!$I47/100</f>
        <v>322.13197023060354</v>
      </c>
      <c r="AG28" s="59">
        <f>AG8*Annual!$I47/100</f>
        <v>339.2347021653116</v>
      </c>
      <c r="AH28" s="59">
        <f>AH8*Annual!$J47/100</f>
        <v>329.92895867138884</v>
      </c>
      <c r="AI28" s="59">
        <f>AI8*Annual!$J47/100</f>
        <v>314.70420861079907</v>
      </c>
      <c r="AJ28" s="59">
        <f>AJ8*Annual!$J47/100</f>
        <v>330.79144451225972</v>
      </c>
      <c r="AK28" s="59">
        <f>AK8*Annual!$J47/100</f>
        <v>344.29122289110774</v>
      </c>
      <c r="AL28" s="59">
        <f>AL8*Annual!$K47/100</f>
        <v>347.49004298600784</v>
      </c>
      <c r="AM28" s="59">
        <f>AM8*Annual!$K47/100</f>
        <v>349.26107690260096</v>
      </c>
      <c r="AN28" s="59">
        <f>AN8*Annual!$K47/100</f>
        <v>357.96552019479253</v>
      </c>
      <c r="AO28" s="59">
        <f>AO8*Annual!$K47/100</f>
        <v>373.6033728625826</v>
      </c>
      <c r="AP28" s="59">
        <f>AP8*Annual!$L47/100</f>
        <v>336.68522916346461</v>
      </c>
      <c r="AQ28" s="59">
        <f>AQ8*Annual!$L47/100</f>
        <v>338.22368232266109</v>
      </c>
      <c r="AR28" s="59">
        <f>AR8*Annual!$L47/100</f>
        <v>367.69904625908407</v>
      </c>
      <c r="AS28" s="59">
        <f>AS8*Annual!$L47/100</f>
        <v>386.64999199282215</v>
      </c>
      <c r="AT28" s="59">
        <f>AT8*Annual!$M47/100</f>
        <v>384.47848104638797</v>
      </c>
      <c r="AU28" s="59">
        <f>AU8*Annual!$M47/100</f>
        <v>387.7082498764708</v>
      </c>
      <c r="AV28" s="59">
        <f>AV8*Annual!$M47/100</f>
        <v>419.46197711118003</v>
      </c>
      <c r="AW28" s="59">
        <f>AW8*Annual!$M47/100</f>
        <v>451.48768487894887</v>
      </c>
      <c r="AX28" s="59">
        <f>AX8*Annual!$N47/100</f>
        <v>462.24190981131352</v>
      </c>
      <c r="AY28" s="59">
        <f>AY8*Annual!$N47/100</f>
        <v>472.21095174616789</v>
      </c>
      <c r="AZ28" s="59">
        <f>AZ8*Annual!$N47/100</f>
        <v>505.73665643918832</v>
      </c>
      <c r="BA28" s="59">
        <f>BA8*Annual!$N47/100</f>
        <v>547.03906428759899</v>
      </c>
      <c r="BB28" s="59">
        <f>BB8*Annual!$O47/100</f>
        <v>551.33055152935094</v>
      </c>
      <c r="BC28" s="59">
        <f>BC8*Annual!$O47/100</f>
        <v>568.04066801507315</v>
      </c>
      <c r="BD28" s="59">
        <f>BD8*Annual!$O47/100</f>
        <v>603.27822066076294</v>
      </c>
      <c r="BE28" s="59">
        <f>BE8*Annual!$O47/100</f>
        <v>640.02839391637747</v>
      </c>
      <c r="BF28" s="184">
        <f>BF8*Annual!P47/100</f>
        <v>609.03504773791337</v>
      </c>
      <c r="BG28" s="59">
        <f>BG8*Annual!P47/100</f>
        <v>605.51460149817535</v>
      </c>
      <c r="BH28" s="59">
        <f>BH8*Annual!P47/100</f>
        <v>638.96956530485159</v>
      </c>
      <c r="BI28" s="59">
        <f>BI8*Annual!P47/100</f>
        <v>657.48925606552427</v>
      </c>
      <c r="BJ28" s="59">
        <f>BJ8*Annual!Q47/100</f>
        <v>691.6614428326277</v>
      </c>
      <c r="BK28" s="59">
        <f>BK8*Annual!Q47/100</f>
        <v>703.0130194876798</v>
      </c>
      <c r="BL28" s="59">
        <f>BL8*Annual!Q47/100</f>
        <v>763.97429975730154</v>
      </c>
      <c r="BM28" s="59">
        <f>BM8*Annual!Q47/100</f>
        <v>762.80727888557112</v>
      </c>
      <c r="BN28" s="184">
        <f>BN8*Annual!$T47/100</f>
        <v>846.91561672601472</v>
      </c>
      <c r="BO28" s="184">
        <f>BO8*Annual!$T47/100</f>
        <v>872.61473768927203</v>
      </c>
      <c r="BP28" s="184">
        <f>BP8*Annual!$T47/100</f>
        <v>915.4763059502917</v>
      </c>
      <c r="BQ28" s="56">
        <f>BQ8*Annual!$T47/100</f>
        <v>988.02255171889828</v>
      </c>
      <c r="BR28" s="56">
        <f>BR8*Annual!$S47/100</f>
        <v>924.98227988787187</v>
      </c>
      <c r="BS28" s="56">
        <f>BS8*Annual!$S47/100</f>
        <v>951.76658057995246</v>
      </c>
      <c r="BT28" s="56">
        <f>BT8*Annual!$S47/100</f>
        <v>962.03743806745797</v>
      </c>
      <c r="BU28" s="56">
        <f>BU8*Annual!$S47/100</f>
        <v>1036.1063057038341</v>
      </c>
      <c r="BV28" s="56">
        <f>BV8*Annual!$T47/100</f>
        <v>1043.5334297484783</v>
      </c>
      <c r="BW28" s="56">
        <f>BW8*Annual!$T47/100</f>
        <v>1077.9158396398409</v>
      </c>
      <c r="BX28" s="56">
        <f>BX8*Annual!$T47/100</f>
        <v>1080.1980378884782</v>
      </c>
      <c r="BY28" s="56">
        <f>BY8*Annual!$T47/100</f>
        <v>1158.8064825154499</v>
      </c>
    </row>
    <row r="29" spans="1:79">
      <c r="A29" s="53" t="s">
        <v>3</v>
      </c>
      <c r="B29" s="38">
        <f t="shared" ref="B29" si="46">SUM(B30:B32)</f>
        <v>3403.3148035526028</v>
      </c>
      <c r="C29" s="39">
        <f t="shared" ref="C29:F29" si="47">SUM(C30:C32)</f>
        <v>3447.8651555534334</v>
      </c>
      <c r="D29" s="39">
        <f t="shared" si="47"/>
        <v>3647.3473918653217</v>
      </c>
      <c r="E29" s="39">
        <f t="shared" si="47"/>
        <v>4145.9308397100922</v>
      </c>
      <c r="F29" s="39">
        <f t="shared" si="47"/>
        <v>3704.6557479791909</v>
      </c>
      <c r="G29" s="39">
        <f t="shared" ref="G29:J29" si="48">SUM(G30:G32)</f>
        <v>3711.3299720866698</v>
      </c>
      <c r="H29" s="39">
        <f t="shared" si="48"/>
        <v>3922.9265173517661</v>
      </c>
      <c r="I29" s="39">
        <f t="shared" si="48"/>
        <v>4296.2028887624901</v>
      </c>
      <c r="J29" s="39">
        <f t="shared" si="48"/>
        <v>3895.4561546163854</v>
      </c>
      <c r="K29" s="39">
        <f t="shared" ref="K29:N29" si="49">SUM(K30:K32)</f>
        <v>4003.7865276005223</v>
      </c>
      <c r="L29" s="39">
        <f t="shared" si="49"/>
        <v>4167.2318221896221</v>
      </c>
      <c r="M29" s="39">
        <f t="shared" si="49"/>
        <v>4602.5667961634972</v>
      </c>
      <c r="N29" s="39">
        <f t="shared" si="49"/>
        <v>4266.365796027796</v>
      </c>
      <c r="O29" s="39">
        <f t="shared" ref="O29:R29" si="50">SUM(O30:O32)</f>
        <v>4411.3199982297556</v>
      </c>
      <c r="P29" s="39">
        <f t="shared" si="50"/>
        <v>4561.6949468301191</v>
      </c>
      <c r="Q29" s="39">
        <f t="shared" si="50"/>
        <v>5109.5722849670165</v>
      </c>
      <c r="R29" s="39">
        <f t="shared" si="50"/>
        <v>4552.5716756431393</v>
      </c>
      <c r="S29" s="39">
        <f t="shared" ref="S29:V29" si="51">SUM(S30:S32)</f>
        <v>4648.0820101058771</v>
      </c>
      <c r="T29" s="39">
        <f t="shared" si="51"/>
        <v>4760.6373056984812</v>
      </c>
      <c r="U29" s="39">
        <f t="shared" si="51"/>
        <v>5398.2854415213151</v>
      </c>
      <c r="V29" s="39">
        <f t="shared" si="51"/>
        <v>4922.8813271141616</v>
      </c>
      <c r="W29" s="39">
        <f t="shared" ref="W29:BH29" si="52">SUM(W30:W32)</f>
        <v>5088.373493840304</v>
      </c>
      <c r="X29" s="39">
        <f t="shared" si="52"/>
        <v>5245.5626193633343</v>
      </c>
      <c r="Y29" s="39">
        <f t="shared" si="52"/>
        <v>5849.8884263125819</v>
      </c>
      <c r="Z29" s="39">
        <f t="shared" si="52"/>
        <v>5416.2377574449438</v>
      </c>
      <c r="AA29" s="39">
        <f t="shared" si="52"/>
        <v>5527.6185453565859</v>
      </c>
      <c r="AB29" s="39">
        <f t="shared" si="52"/>
        <v>5667.7929291580049</v>
      </c>
      <c r="AC29" s="39">
        <f t="shared" si="52"/>
        <v>6345.9449549526362</v>
      </c>
      <c r="AD29" s="39">
        <f t="shared" si="52"/>
        <v>5799.8937519312158</v>
      </c>
      <c r="AE29" s="39">
        <f t="shared" si="52"/>
        <v>6071.8917878825323</v>
      </c>
      <c r="AF29" s="39">
        <f t="shared" si="52"/>
        <v>6231.5622011161277</v>
      </c>
      <c r="AG29" s="39">
        <f t="shared" si="52"/>
        <v>6946.9938883228051</v>
      </c>
      <c r="AH29" s="39">
        <f t="shared" si="52"/>
        <v>6232.2805717755555</v>
      </c>
      <c r="AI29" s="39">
        <f t="shared" si="52"/>
        <v>6408.4650230882216</v>
      </c>
      <c r="AJ29" s="39">
        <f t="shared" si="52"/>
        <v>6516.1143495488923</v>
      </c>
      <c r="AK29" s="39">
        <f t="shared" si="52"/>
        <v>7302.7547067387086</v>
      </c>
      <c r="AL29" s="39">
        <f t="shared" si="52"/>
        <v>6603.5497187122801</v>
      </c>
      <c r="AM29" s="39">
        <f t="shared" si="52"/>
        <v>6894.025303880846</v>
      </c>
      <c r="AN29" s="39">
        <f t="shared" si="52"/>
        <v>6994.9584345168587</v>
      </c>
      <c r="AO29" s="39">
        <f t="shared" si="52"/>
        <v>7824.0298862714199</v>
      </c>
      <c r="AP29" s="39">
        <f t="shared" si="52"/>
        <v>7147.2952338806208</v>
      </c>
      <c r="AQ29" s="39">
        <f t="shared" si="52"/>
        <v>7418.6583781343834</v>
      </c>
      <c r="AR29" s="39">
        <f t="shared" si="52"/>
        <v>7539.0727961727935</v>
      </c>
      <c r="AS29" s="39">
        <f t="shared" si="52"/>
        <v>8547.464595502428</v>
      </c>
      <c r="AT29" s="39">
        <f t="shared" si="52"/>
        <v>7734.4509715132463</v>
      </c>
      <c r="AU29" s="39">
        <f t="shared" si="52"/>
        <v>8186.4389249356655</v>
      </c>
      <c r="AV29" s="39">
        <f t="shared" si="52"/>
        <v>8316.1357364859869</v>
      </c>
      <c r="AW29" s="39">
        <f t="shared" si="52"/>
        <v>9555.23587539244</v>
      </c>
      <c r="AX29" s="39">
        <f t="shared" si="52"/>
        <v>8833.8624118268108</v>
      </c>
      <c r="AY29" s="39">
        <f t="shared" si="52"/>
        <v>9450.0484593847304</v>
      </c>
      <c r="AZ29" s="39">
        <f t="shared" si="52"/>
        <v>9712.1449288926287</v>
      </c>
      <c r="BA29" s="39">
        <f t="shared" si="52"/>
        <v>11219.067965278296</v>
      </c>
      <c r="BB29" s="39">
        <f t="shared" si="52"/>
        <v>10059.508887715934</v>
      </c>
      <c r="BC29" s="39">
        <f t="shared" si="52"/>
        <v>10804.42418618507</v>
      </c>
      <c r="BD29" s="39">
        <f t="shared" si="52"/>
        <v>11215.860806905201</v>
      </c>
      <c r="BE29" s="39">
        <f t="shared" si="52"/>
        <v>12735.730931563521</v>
      </c>
      <c r="BF29" s="39">
        <f t="shared" si="52"/>
        <v>10805.837879147819</v>
      </c>
      <c r="BG29" s="39">
        <f t="shared" si="52"/>
        <v>11273.471133084415</v>
      </c>
      <c r="BH29" s="39">
        <f t="shared" si="52"/>
        <v>12038.58848468338</v>
      </c>
      <c r="BI29" s="39">
        <f t="shared" ref="BI29:BN29" si="53">SUM(BI30:BI32)</f>
        <v>13761.452598943761</v>
      </c>
      <c r="BJ29" s="39">
        <f t="shared" si="53"/>
        <v>11969.772447733783</v>
      </c>
      <c r="BK29" s="39">
        <f t="shared" si="53"/>
        <v>12598.992296411558</v>
      </c>
      <c r="BL29" s="39">
        <f t="shared" si="53"/>
        <v>13021.683285204126</v>
      </c>
      <c r="BM29" s="39">
        <f t="shared" si="53"/>
        <v>15142.595993223922</v>
      </c>
      <c r="BN29" s="39">
        <f t="shared" si="53"/>
        <v>13140.434018590335</v>
      </c>
      <c r="BO29" s="39">
        <f t="shared" ref="BO29:BR29" si="54">SUM(BO30:BO32)</f>
        <v>13629.193026860778</v>
      </c>
      <c r="BP29" s="39">
        <f t="shared" si="54"/>
        <v>14062.50842798542</v>
      </c>
      <c r="BQ29" s="183">
        <f t="shared" si="54"/>
        <v>16316.02034850268</v>
      </c>
      <c r="BR29" s="183">
        <f t="shared" si="54"/>
        <v>14323.50593672686</v>
      </c>
      <c r="BS29" s="183">
        <f t="shared" ref="BS29:BY29" si="55">SUM(BS30:BS32)</f>
        <v>14939.337836971787</v>
      </c>
      <c r="BT29" s="183">
        <f t="shared" si="55"/>
        <v>15398.846469694232</v>
      </c>
      <c r="BU29" s="183">
        <f t="shared" si="55"/>
        <v>17853.657509551253</v>
      </c>
      <c r="BV29" s="183">
        <f t="shared" si="55"/>
        <v>15678.36812836609</v>
      </c>
      <c r="BW29" s="183">
        <f t="shared" si="55"/>
        <v>16376.504192675864</v>
      </c>
      <c r="BX29" s="183">
        <f t="shared" ref="BX29" si="56">SUM(BX30:BX32)</f>
        <v>16795.383699453803</v>
      </c>
      <c r="BY29" s="183">
        <f t="shared" si="55"/>
        <v>19379.986071326264</v>
      </c>
    </row>
    <row r="30" spans="1:79">
      <c r="A30" s="54" t="s">
        <v>4</v>
      </c>
      <c r="B30" s="55">
        <f>B10*Annual!$B49/100</f>
        <v>2745.945352132821</v>
      </c>
      <c r="C30" s="56">
        <f>C10*Annual!$B49/100</f>
        <v>2753.0595254394734</v>
      </c>
      <c r="D30" s="56">
        <f>D10*Annual!$B49/100</f>
        <v>2940.9322880446684</v>
      </c>
      <c r="E30" s="56">
        <f>E10*Annual!$B49/100</f>
        <v>3378.813839876922</v>
      </c>
      <c r="F30" s="56">
        <f>F10*Annual!$C49/100</f>
        <v>2997.031136401657</v>
      </c>
      <c r="G30" s="56">
        <f>G10*Annual!$C49/100</f>
        <v>2969.2536312633724</v>
      </c>
      <c r="H30" s="56">
        <f>H10*Annual!$C49/100</f>
        <v>3155.8857122718514</v>
      </c>
      <c r="I30" s="56">
        <f>I10*Annual!$C49/100</f>
        <v>3468.0939521859113</v>
      </c>
      <c r="J30" s="56">
        <f>J10*Annual!$D49/100</f>
        <v>3130.1617602999031</v>
      </c>
      <c r="K30" s="56">
        <f>K10*Annual!$D49/100</f>
        <v>3185.5643391247022</v>
      </c>
      <c r="L30" s="56">
        <f>L10*Annual!$D49/100</f>
        <v>3326.589085224191</v>
      </c>
      <c r="M30" s="56">
        <f>M10*Annual!$D49/100</f>
        <v>3690.4853947241536</v>
      </c>
      <c r="N30" s="56">
        <f>N10*Annual!$E49/100</f>
        <v>3524.1078238454643</v>
      </c>
      <c r="O30" s="56">
        <f>O10*Annual!$E49/100</f>
        <v>3616.2139980356633</v>
      </c>
      <c r="P30" s="56">
        <f>P10*Annual!$E49/100</f>
        <v>3742.8599875471873</v>
      </c>
      <c r="Q30" s="56">
        <f>Q10*Annual!$E49/100</f>
        <v>4220.1374356236738</v>
      </c>
      <c r="R30" s="56">
        <f>R10*Annual!$F49/100</f>
        <v>3757.5631026658348</v>
      </c>
      <c r="S30" s="56">
        <f>S10*Annual!$F49/100</f>
        <v>3840.2282224060218</v>
      </c>
      <c r="T30" s="56">
        <f>T10*Annual!$F49/100</f>
        <v>3940.6526006070158</v>
      </c>
      <c r="U30" s="56">
        <f>U10*Annual!$F49/100</f>
        <v>4462.2251080214428</v>
      </c>
      <c r="V30" s="56">
        <f>V10*Annual!$G49/100</f>
        <v>4106.3281703358462</v>
      </c>
      <c r="W30" s="56">
        <f>W10*Annual!$G49/100</f>
        <v>4254.9927536942678</v>
      </c>
      <c r="X30" s="56">
        <f>X10*Annual!$G49/100</f>
        <v>4375.4110662145904</v>
      </c>
      <c r="Y30" s="56">
        <f>Y10*Annual!$G49/100</f>
        <v>4889.365768682278</v>
      </c>
      <c r="Z30" s="56">
        <f>Z10*Annual!H49/100</f>
        <v>4429.155488933151</v>
      </c>
      <c r="AA30" s="56">
        <f>AA10*Annual!H49/100</f>
        <v>4530.240021679946</v>
      </c>
      <c r="AB30" s="56">
        <f>AB10*Annual!H49/100</f>
        <v>4634.8847643851177</v>
      </c>
      <c r="AC30" s="56">
        <f>AC10*Annual!H49/100</f>
        <v>5208.7143194622067</v>
      </c>
      <c r="AD30" s="56">
        <f>AD10*Annual!$I49/100</f>
        <v>4879.9703957047204</v>
      </c>
      <c r="AE30" s="56">
        <f>AE10*Annual!$I49/100</f>
        <v>5101.7045239661493</v>
      </c>
      <c r="AF30" s="56">
        <f>AF10*Annual!$I49/100</f>
        <v>5233.771740436363</v>
      </c>
      <c r="AG30" s="56">
        <f>AG10*Annual!$I49/100</f>
        <v>5824.3292774624133</v>
      </c>
      <c r="AH30" s="56">
        <f>AH10*Annual!$J49/100</f>
        <v>5295.0792651904185</v>
      </c>
      <c r="AI30" s="56">
        <f>AI10*Annual!$J49/100</f>
        <v>5427.2540470733375</v>
      </c>
      <c r="AJ30" s="56">
        <f>AJ10*Annual!$J49/100</f>
        <v>5505.5798437446974</v>
      </c>
      <c r="AK30" s="56">
        <f>AK10*Annual!$J49/100</f>
        <v>6164.5381766102628</v>
      </c>
      <c r="AL30" s="56">
        <f>AL10*Annual!$K49/100</f>
        <v>5611.5817674099862</v>
      </c>
      <c r="AM30" s="56">
        <f>AM10*Annual!$K49/100</f>
        <v>5823.1792324035641</v>
      </c>
      <c r="AN30" s="56">
        <f>AN10*Annual!$K49/100</f>
        <v>5901.3598218791021</v>
      </c>
      <c r="AO30" s="56">
        <f>AO10*Annual!$K49/100</f>
        <v>6575.242511597603</v>
      </c>
      <c r="AP30" s="56">
        <f>AP10*Annual!$L49/100</f>
        <v>6053.0696726085907</v>
      </c>
      <c r="AQ30" s="56">
        <f>AQ10*Annual!$L49/100</f>
        <v>6189.4153770537696</v>
      </c>
      <c r="AR30" s="56">
        <f>AR10*Annual!$L49/100</f>
        <v>6286.7262832481319</v>
      </c>
      <c r="AS30" s="56">
        <f>AS10*Annual!$L49/100</f>
        <v>7113.762797656881</v>
      </c>
      <c r="AT30" s="56">
        <f>AT10*Annual!$M49/100</f>
        <v>6517.7592166751865</v>
      </c>
      <c r="AU30" s="56">
        <f>AU10*Annual!$M49/100</f>
        <v>6824.118865631418</v>
      </c>
      <c r="AV30" s="56">
        <f>AV10*Annual!$M49/100</f>
        <v>6932.021780664345</v>
      </c>
      <c r="AW30" s="56">
        <f>AW10*Annual!$M49/100</f>
        <v>7998.3564704015043</v>
      </c>
      <c r="AX30" s="56">
        <f>AX10*Annual!$N49/100</f>
        <v>7384.0180670528343</v>
      </c>
      <c r="AY30" s="56">
        <f>AY10*Annual!$N49/100</f>
        <v>7747.2695628934716</v>
      </c>
      <c r="AZ30" s="56">
        <f>AZ10*Annual!$N49/100</f>
        <v>7954.2975133201271</v>
      </c>
      <c r="BA30" s="56">
        <f>BA10*Annual!$N49/100</f>
        <v>9219.3123801843085</v>
      </c>
      <c r="BB30" s="56">
        <f>BB10*Annual!$O49/100</f>
        <v>8394.7016160349358</v>
      </c>
      <c r="BC30" s="56">
        <f>BC10*Annual!$O49/100</f>
        <v>8819.0375475396868</v>
      </c>
      <c r="BD30" s="56">
        <f>BD10*Annual!$O49/100</f>
        <v>9127.8762613965846</v>
      </c>
      <c r="BE30" s="56">
        <f>BE10*Annual!$O49/100</f>
        <v>10429.864127005632</v>
      </c>
      <c r="BF30" s="56">
        <f>BF10*Annual!P49/100</f>
        <v>8924.4931077016845</v>
      </c>
      <c r="BG30" s="56">
        <f>BG10*Annual!P49/100</f>
        <v>9113.7120752851042</v>
      </c>
      <c r="BH30" s="56">
        <f>BH10*Annual!P49/100</f>
        <v>9732.5880177720537</v>
      </c>
      <c r="BI30" s="56">
        <f>BI10*Annual!P49/100</f>
        <v>11140.351491996958</v>
      </c>
      <c r="BJ30" s="56">
        <f>BJ10*Annual!Q49/100</f>
        <v>9922.0824878924595</v>
      </c>
      <c r="BK30" s="56">
        <f>BK10*Annual!Q49/100</f>
        <v>10226.526324014751</v>
      </c>
      <c r="BL30" s="56">
        <f>BL10*Annual!Q49/100</f>
        <v>10564.163498543874</v>
      </c>
      <c r="BM30" s="56">
        <f>BM10*Annual!Q49/100</f>
        <v>12383.977025242979</v>
      </c>
      <c r="BN30" s="56">
        <f>BN10*Annual!$R49/100</f>
        <v>10864.451915863037</v>
      </c>
      <c r="BO30" s="56">
        <f>BO10*Annual!$R49/100</f>
        <v>11063.649269922653</v>
      </c>
      <c r="BP30" s="56">
        <f>BP10*Annual!$R49/100</f>
        <v>11326.990215320258</v>
      </c>
      <c r="BQ30" s="56">
        <f>BQ10*Annual!$R49/100</f>
        <v>13303.140678283435</v>
      </c>
      <c r="BR30" s="56">
        <f>BR10*Annual!$S49/100</f>
        <v>11840.167635788865</v>
      </c>
      <c r="BS30" s="56">
        <f>BS10*Annual!$S49/100</f>
        <v>12079.086218243778</v>
      </c>
      <c r="BT30" s="56">
        <f>BT10*Annual!$S49/100</f>
        <v>12423.131291531125</v>
      </c>
      <c r="BU30" s="56">
        <f>BU10*Annual!$S49/100</f>
        <v>14565.503458166504</v>
      </c>
      <c r="BV30" s="56">
        <f>BV10*Annual!$T49/100</f>
        <v>12958.983175105392</v>
      </c>
      <c r="BW30" s="56">
        <f>BW10*Annual!$T49/100</f>
        <v>13275.572528572164</v>
      </c>
      <c r="BX30" s="56">
        <f>BX10*Annual!$T49/100</f>
        <v>13637.735133309907</v>
      </c>
      <c r="BY30" s="56">
        <f>BY10*Annual!$T49/100</f>
        <v>15846.922850260726</v>
      </c>
    </row>
    <row r="31" spans="1:79">
      <c r="A31" s="54" t="s">
        <v>5</v>
      </c>
      <c r="B31" s="55">
        <f>B11*Annual!$B50/100</f>
        <v>188.8512656568704</v>
      </c>
      <c r="C31" s="56">
        <f>C11*Annual!$B50/100</f>
        <v>212.68162707806522</v>
      </c>
      <c r="D31" s="56">
        <f>D11*Annual!$B50/100</f>
        <v>223.51835347617063</v>
      </c>
      <c r="E31" s="56">
        <f>E11*Annual!$B50/100</f>
        <v>234.8247293329419</v>
      </c>
      <c r="F31" s="56">
        <f>F11*Annual!$C50/100</f>
        <v>234.28956273048308</v>
      </c>
      <c r="G31" s="56">
        <f>G11*Annual!$C50/100</f>
        <v>261.36992079243907</v>
      </c>
      <c r="H31" s="56">
        <f>H11*Annual!$C50/100</f>
        <v>275.75058485792204</v>
      </c>
      <c r="I31" s="56">
        <f>I11*Annual!$C50/100</f>
        <v>292.00751841951995</v>
      </c>
      <c r="J31" s="56">
        <f>J11*Annual!$D50/100</f>
        <v>256.34923749049278</v>
      </c>
      <c r="K31" s="56">
        <f>K11*Annual!$D50/100</f>
        <v>286.59171153278169</v>
      </c>
      <c r="L31" s="56">
        <f>L11*Annual!$D50/100</f>
        <v>298.60536941869674</v>
      </c>
      <c r="M31" s="56">
        <f>M11*Annual!$D50/100</f>
        <v>315.20227250964285</v>
      </c>
      <c r="N31" s="56">
        <f>N11*Annual!$E50/100</f>
        <v>255.78625139312126</v>
      </c>
      <c r="O31" s="56">
        <f>O11*Annual!$E50/100</f>
        <v>286.40266886128597</v>
      </c>
      <c r="P31" s="56">
        <f>P11*Annual!$E50/100</f>
        <v>301.65869052013846</v>
      </c>
      <c r="Q31" s="56">
        <f>Q11*Annual!$E50/100</f>
        <v>325.83870204329122</v>
      </c>
      <c r="R31" s="56">
        <f>R11*Annual!$F50/100</f>
        <v>309.35287073990565</v>
      </c>
      <c r="S31" s="56">
        <f>S11*Annual!$F50/100</f>
        <v>320.61860523190398</v>
      </c>
      <c r="T31" s="56">
        <f>T11*Annual!$F50/100</f>
        <v>330.51985635375348</v>
      </c>
      <c r="U31" s="56">
        <f>U11*Annual!$F50/100</f>
        <v>396.99468720716004</v>
      </c>
      <c r="V31" s="56">
        <f>V11*Annual!$G50/100</f>
        <v>334.47051085430184</v>
      </c>
      <c r="W31" s="56">
        <f>W11*Annual!$G50/100</f>
        <v>349.91866549096665</v>
      </c>
      <c r="X31" s="56">
        <f>X11*Annual!$G50/100</f>
        <v>370.39645186980152</v>
      </c>
      <c r="Y31" s="56">
        <f>Y11*Annual!$G50/100</f>
        <v>412.07054344778112</v>
      </c>
      <c r="Z31" s="56">
        <f>Z11*Annual!H50/100</f>
        <v>357.58345179236017</v>
      </c>
      <c r="AA31" s="56">
        <f>AA11*Annual!H50/100</f>
        <v>367.71498292647703</v>
      </c>
      <c r="AB31" s="56">
        <f>AB11*Annual!H50/100</f>
        <v>382.42805203668354</v>
      </c>
      <c r="AC31" s="56">
        <f>AC11*Annual!H50/100</f>
        <v>420.94276965681894</v>
      </c>
      <c r="AD31" s="56">
        <f>AD11*Annual!$I50/100</f>
        <v>441.08101441960207</v>
      </c>
      <c r="AE31" s="56">
        <f>AE11*Annual!$I50/100</f>
        <v>481.13442375800935</v>
      </c>
      <c r="AF31" s="56">
        <f>AF11*Annual!$I50/100</f>
        <v>482.91106586764795</v>
      </c>
      <c r="AG31" s="56">
        <f>AG11*Annual!$I50/100</f>
        <v>542.4680574763097</v>
      </c>
      <c r="AH31" s="56">
        <f>AH11*Annual!$J50/100</f>
        <v>423.51406489146308</v>
      </c>
      <c r="AI31" s="56">
        <f>AI11*Annual!$J50/100</f>
        <v>446.92950597921225</v>
      </c>
      <c r="AJ31" s="56">
        <f>AJ11*Annual!$J50/100</f>
        <v>443.53596379258192</v>
      </c>
      <c r="AK31" s="56">
        <f>AK11*Annual!$J50/100</f>
        <v>505.63778580791666</v>
      </c>
      <c r="AL31" s="56">
        <f>AL11*Annual!$K50/100</f>
        <v>428.80130303111019</v>
      </c>
      <c r="AM31" s="56">
        <f>AM11*Annual!$K50/100</f>
        <v>476.34357746246059</v>
      </c>
      <c r="AN31" s="56">
        <f>AN11*Annual!$K50/100</f>
        <v>461.61024707914396</v>
      </c>
      <c r="AO31" s="56">
        <f>AO11*Annual!$K50/100</f>
        <v>543.29155788479966</v>
      </c>
      <c r="AP31" s="56">
        <f>AP11*Annual!$L50/100</f>
        <v>476.47297577051046</v>
      </c>
      <c r="AQ31" s="56">
        <f>AQ11*Annual!$L50/100</f>
        <v>528.88569274627946</v>
      </c>
      <c r="AR31" s="56">
        <f>AR11*Annual!$L50/100</f>
        <v>512.02396998236441</v>
      </c>
      <c r="AS31" s="56">
        <f>AS11*Annual!$L50/100</f>
        <v>601.71178370208486</v>
      </c>
      <c r="AT31" s="56">
        <f>AT11*Annual!$M50/100</f>
        <v>529.55803945848504</v>
      </c>
      <c r="AU31" s="56">
        <f>AU11*Annual!$M50/100</f>
        <v>592.24393421064394</v>
      </c>
      <c r="AV31" s="56">
        <f>AV11*Annual!$M50/100</f>
        <v>572.78375259802317</v>
      </c>
      <c r="AW31" s="56">
        <f>AW11*Annual!$M50/100</f>
        <v>657.68525290795264</v>
      </c>
      <c r="AX31" s="56">
        <f>AX11*Annual!$N50/100</f>
        <v>575.93301178907177</v>
      </c>
      <c r="AY31" s="56">
        <f>AY11*Annual!$N50/100</f>
        <v>647.53949521782158</v>
      </c>
      <c r="AZ31" s="56">
        <f>AZ11*Annual!$N50/100</f>
        <v>644.26900679198934</v>
      </c>
      <c r="BA31" s="56">
        <f>BA11*Annual!$N50/100</f>
        <v>746.18775399911135</v>
      </c>
      <c r="BB31" s="56">
        <f>BB11*Annual!$O50/100</f>
        <v>657.36917470821061</v>
      </c>
      <c r="BC31" s="56">
        <f>BC11*Annual!$O50/100</f>
        <v>748.74304871053278</v>
      </c>
      <c r="BD31" s="56">
        <f>BD11*Annual!$O50/100</f>
        <v>757.84355461061148</v>
      </c>
      <c r="BE31" s="56">
        <f>BE11*Annual!$O50/100</f>
        <v>860.90697149095581</v>
      </c>
      <c r="BF31" s="56">
        <f>BF11*Annual!P50/100</f>
        <v>709.4232588298695</v>
      </c>
      <c r="BG31" s="56">
        <f>BG11*Annual!P50/100</f>
        <v>773.82566658089172</v>
      </c>
      <c r="BH31" s="56">
        <f>BH11*Annual!P50/100</f>
        <v>841.09857614099326</v>
      </c>
      <c r="BI31" s="56">
        <f>BI11*Annual!P50/100</f>
        <v>952.47497696548339</v>
      </c>
      <c r="BJ31" s="56">
        <f>BJ11*Annual!Q50/100</f>
        <v>778.17670455001144</v>
      </c>
      <c r="BK31" s="56">
        <f>BK11*Annual!Q50/100</f>
        <v>855.89175424940117</v>
      </c>
      <c r="BL31" s="56">
        <f>BL11*Annual!Q50/100</f>
        <v>904.39808880040687</v>
      </c>
      <c r="BM31" s="56">
        <f>BM11*Annual!Q50/100</f>
        <v>1032.9931658783798</v>
      </c>
      <c r="BN31" s="56">
        <f>BN11*Annual!$T50/100</f>
        <v>851.2109999705882</v>
      </c>
      <c r="BO31" s="56">
        <f>BO11*Annual!$T50/100</f>
        <v>917.01725980494075</v>
      </c>
      <c r="BP31" s="56">
        <f>BP11*Annual!$T50/100</f>
        <v>962.28297460182887</v>
      </c>
      <c r="BQ31" s="56">
        <f>BQ11*Annual!$T50/100</f>
        <v>1122.2891548907189</v>
      </c>
      <c r="BR31" s="56">
        <f>BR11*Annual!$S50/100</f>
        <v>947.51232196745548</v>
      </c>
      <c r="BS31" s="56">
        <f>BS11*Annual!$S50/100</f>
        <v>1030.8884261074736</v>
      </c>
      <c r="BT31" s="56">
        <f>BT11*Annual!$S50/100</f>
        <v>1083.8656045324378</v>
      </c>
      <c r="BU31" s="56">
        <f>BU11*Annual!$S50/100</f>
        <v>1255.4125662859885</v>
      </c>
      <c r="BV31" s="56">
        <f>BV11*Annual!$T50/100</f>
        <v>1039.193541162098</v>
      </c>
      <c r="BW31" s="56">
        <f>BW11*Annual!$T50/100</f>
        <v>1134.4053811329907</v>
      </c>
      <c r="BX31" s="56">
        <f>BX11*Annual!$T50/100</f>
        <v>1141.5989564500242</v>
      </c>
      <c r="BY31" s="56">
        <f>BY11*Annual!$T50/100</f>
        <v>1363.4912985298565</v>
      </c>
    </row>
    <row r="32" spans="1:79">
      <c r="A32" s="57" t="s">
        <v>6</v>
      </c>
      <c r="B32" s="58">
        <f>B12*Annual!$B51/100</f>
        <v>468.51818576291123</v>
      </c>
      <c r="C32" s="184">
        <f>C12*Annual!$B51/100</f>
        <v>482.1240030358947</v>
      </c>
      <c r="D32" s="184">
        <f>D12*Annual!$B51/100</f>
        <v>482.89675034448271</v>
      </c>
      <c r="E32" s="184">
        <f>E12*Annual!$B51/100</f>
        <v>532.29227050022826</v>
      </c>
      <c r="F32" s="184">
        <f>F12*Annual!$C51/100</f>
        <v>473.33504884705093</v>
      </c>
      <c r="G32" s="184">
        <f>G12*Annual!$C51/100</f>
        <v>480.70642003085806</v>
      </c>
      <c r="H32" s="184">
        <f>H12*Annual!$C51/100</f>
        <v>491.2902202219924</v>
      </c>
      <c r="I32" s="184">
        <f>I12*Annual!$C51/100</f>
        <v>536.10141815705913</v>
      </c>
      <c r="J32" s="184">
        <f>J12*Annual!$D51/100</f>
        <v>508.94515682598967</v>
      </c>
      <c r="K32" s="184">
        <f>K12*Annual!$D51/100</f>
        <v>531.63047694303839</v>
      </c>
      <c r="L32" s="184">
        <f>L12*Annual!$D51/100</f>
        <v>542.03736754673457</v>
      </c>
      <c r="M32" s="184">
        <f>M12*Annual!$D51/100</f>
        <v>596.87912892970007</v>
      </c>
      <c r="N32" s="184">
        <f>N12*Annual!$E51/100</f>
        <v>486.47172078921045</v>
      </c>
      <c r="O32" s="184">
        <f>O12*Annual!$E51/100</f>
        <v>508.70333133280621</v>
      </c>
      <c r="P32" s="184">
        <f>P12*Annual!$E51/100</f>
        <v>517.17626876279382</v>
      </c>
      <c r="Q32" s="184">
        <f>Q12*Annual!$E51/100</f>
        <v>563.5961473000516</v>
      </c>
      <c r="R32" s="184">
        <f>R12*Annual!$F51/100</f>
        <v>485.65570223739951</v>
      </c>
      <c r="S32" s="184">
        <f>S12*Annual!$F51/100</f>
        <v>487.23518246795101</v>
      </c>
      <c r="T32" s="184">
        <f>T12*Annual!$F51/100</f>
        <v>489.46484873771175</v>
      </c>
      <c r="U32" s="184">
        <f>U12*Annual!$F51/100</f>
        <v>539.06564629271236</v>
      </c>
      <c r="V32" s="184">
        <f>V12*Annual!$G51/100</f>
        <v>482.08264592401355</v>
      </c>
      <c r="W32" s="59">
        <f>W12*Annual!$G51/100</f>
        <v>483.46207465507013</v>
      </c>
      <c r="X32" s="59">
        <f>X12*Annual!$G51/100</f>
        <v>499.75510127894313</v>
      </c>
      <c r="Y32" s="59">
        <f>Y12*Annual!$G51/100</f>
        <v>548.45211418252268</v>
      </c>
      <c r="Z32" s="59">
        <f>Z12*Annual!H51/100</f>
        <v>629.4988167194324</v>
      </c>
      <c r="AA32" s="59">
        <f>AA12*Annual!H51/100</f>
        <v>629.66354075016284</v>
      </c>
      <c r="AB32" s="59">
        <f>AB12*Annual!H51/100</f>
        <v>650.48011273620307</v>
      </c>
      <c r="AC32" s="59">
        <f>AC12*Annual!H51/100</f>
        <v>716.28786583360989</v>
      </c>
      <c r="AD32" s="59">
        <f>AD12*Annual!$I51/100</f>
        <v>478.84234180689367</v>
      </c>
      <c r="AE32" s="59">
        <f>AE12*Annual!$I51/100</f>
        <v>489.05284015837339</v>
      </c>
      <c r="AF32" s="59">
        <f>AF12*Annual!$I51/100</f>
        <v>514.87939481211617</v>
      </c>
      <c r="AG32" s="59">
        <f>AG12*Annual!$I51/100</f>
        <v>580.19655338408188</v>
      </c>
      <c r="AH32" s="59">
        <f>AH12*Annual!$J51/100</f>
        <v>513.68724169367385</v>
      </c>
      <c r="AI32" s="59">
        <f>AI12*Annual!$J51/100</f>
        <v>534.28147003567221</v>
      </c>
      <c r="AJ32" s="59">
        <f>AJ12*Annual!$J51/100</f>
        <v>566.9985420116127</v>
      </c>
      <c r="AK32" s="59">
        <f>AK12*Annual!$J51/100</f>
        <v>632.57874432052927</v>
      </c>
      <c r="AL32" s="59">
        <f>AL12*Annual!$K51/100</f>
        <v>563.16664827118302</v>
      </c>
      <c r="AM32" s="59">
        <f>AM12*Annual!$K51/100</f>
        <v>594.50249401482142</v>
      </c>
      <c r="AN32" s="59">
        <f>AN12*Annual!$K51/100</f>
        <v>631.98836555861305</v>
      </c>
      <c r="AO32" s="59">
        <f>AO12*Annual!$K51/100</f>
        <v>705.49581678901711</v>
      </c>
      <c r="AP32" s="59">
        <f>AP12*Annual!$L51/100</f>
        <v>617.75258550151966</v>
      </c>
      <c r="AQ32" s="59">
        <f>AQ12*Annual!$L51/100</f>
        <v>700.35730833433479</v>
      </c>
      <c r="AR32" s="59">
        <f>AR12*Annual!$L51/100</f>
        <v>740.32254294229745</v>
      </c>
      <c r="AS32" s="59">
        <f>AS12*Annual!$L51/100</f>
        <v>831.99001414346105</v>
      </c>
      <c r="AT32" s="59">
        <f>AT12*Annual!$M51/100</f>
        <v>687.1337153795746</v>
      </c>
      <c r="AU32" s="59">
        <f>AU12*Annual!$M51/100</f>
        <v>770.07612509360365</v>
      </c>
      <c r="AV32" s="59">
        <f>AV12*Annual!$M51/100</f>
        <v>811.33020322361813</v>
      </c>
      <c r="AW32" s="59">
        <f>AW12*Annual!$M51/100</f>
        <v>899.19415208298233</v>
      </c>
      <c r="AX32" s="59">
        <f>AX12*Annual!$N51/100</f>
        <v>873.91133298490433</v>
      </c>
      <c r="AY32" s="59">
        <f>AY12*Annual!$N51/100</f>
        <v>1055.2394012734364</v>
      </c>
      <c r="AZ32" s="59">
        <f>AZ12*Annual!$N51/100</f>
        <v>1113.5784087805139</v>
      </c>
      <c r="BA32" s="59">
        <f>BA12*Annual!$N51/100</f>
        <v>1253.5678310948774</v>
      </c>
      <c r="BB32" s="59">
        <f>BB12*Annual!$O51/100</f>
        <v>1007.4380969727873</v>
      </c>
      <c r="BC32" s="59">
        <f>BC12*Annual!$O51/100</f>
        <v>1236.6435899348501</v>
      </c>
      <c r="BD32" s="59">
        <f>BD12*Annual!$O51/100</f>
        <v>1330.1409908980045</v>
      </c>
      <c r="BE32" s="59">
        <f>BE12*Annual!$O51/100</f>
        <v>1444.9598330669323</v>
      </c>
      <c r="BF32" s="184">
        <f>BF12*Annual!P51/100</f>
        <v>1171.921512616266</v>
      </c>
      <c r="BG32" s="59">
        <f>BG12*Annual!P51/100</f>
        <v>1385.9333912184202</v>
      </c>
      <c r="BH32" s="59">
        <f>BH12*Annual!P51/100</f>
        <v>1464.9018907703326</v>
      </c>
      <c r="BI32" s="56">
        <f>BI12*Annual!P51/100</f>
        <v>1668.6261299813204</v>
      </c>
      <c r="BJ32" s="56">
        <f>BJ12*Annual!Q51/100</f>
        <v>1269.5132552913124</v>
      </c>
      <c r="BK32" s="56">
        <f>BK12*Annual!Q51/100</f>
        <v>1516.5742181474061</v>
      </c>
      <c r="BL32" s="56">
        <f>BL12*Annual!Q51/100</f>
        <v>1553.1216978598461</v>
      </c>
      <c r="BM32" s="56">
        <f>BM12*Annual!Q51/100</f>
        <v>1725.6258021025624</v>
      </c>
      <c r="BN32" s="184">
        <f>BN12*Annual!$T51/100</f>
        <v>1424.7711027567088</v>
      </c>
      <c r="BO32" s="184">
        <f>BO12*Annual!$T51/100</f>
        <v>1648.526497133184</v>
      </c>
      <c r="BP32" s="184">
        <f>BP12*Annual!$T51/100</f>
        <v>1773.235238063332</v>
      </c>
      <c r="BQ32" s="184">
        <f>BQ12*Annual!$T51/100</f>
        <v>1890.5905153285253</v>
      </c>
      <c r="BR32" s="56">
        <f>BR12*Annual!$S51/100</f>
        <v>1535.825978970541</v>
      </c>
      <c r="BS32" s="56">
        <f>BS12*Annual!$S51/100</f>
        <v>1829.3631926205337</v>
      </c>
      <c r="BT32" s="56">
        <f>BT12*Annual!$S51/100</f>
        <v>1891.8495736306693</v>
      </c>
      <c r="BU32" s="56">
        <f>BU12*Annual!$S51/100</f>
        <v>2032.7414850987602</v>
      </c>
      <c r="BV32" s="184">
        <f>BV12*Annual!$T51/100</f>
        <v>1680.1914120986007</v>
      </c>
      <c r="BW32" s="184">
        <f>BW12*Annual!$T51/100</f>
        <v>1966.5262829707094</v>
      </c>
      <c r="BX32" s="184">
        <f>BX12*Annual!$T51/100</f>
        <v>2016.049609693873</v>
      </c>
      <c r="BY32" s="184">
        <f>BY12*Annual!$T51/100</f>
        <v>2169.5719225356793</v>
      </c>
    </row>
    <row r="33" spans="1:84">
      <c r="A33" s="53" t="s">
        <v>7</v>
      </c>
      <c r="B33" s="38">
        <f t="shared" ref="B33" si="57">SUM(B34:B38)</f>
        <v>6580.98401442049</v>
      </c>
      <c r="C33" s="39">
        <f t="shared" ref="C33:F33" si="58">SUM(C34:C38)</f>
        <v>6865.5882804201929</v>
      </c>
      <c r="D33" s="39">
        <f t="shared" si="58"/>
        <v>7045.1370997042413</v>
      </c>
      <c r="E33" s="39">
        <f t="shared" si="58"/>
        <v>7427.1780133148395</v>
      </c>
      <c r="F33" s="39">
        <f t="shared" si="58"/>
        <v>7465.5060028527505</v>
      </c>
      <c r="G33" s="39">
        <f t="shared" ref="G33:J33" si="59">SUM(G34:G38)</f>
        <v>7912.3950697336677</v>
      </c>
      <c r="H33" s="39">
        <f t="shared" si="59"/>
        <v>8092.2393878591856</v>
      </c>
      <c r="I33" s="39">
        <f t="shared" si="59"/>
        <v>8520.8315167567653</v>
      </c>
      <c r="J33" s="39">
        <f t="shared" si="59"/>
        <v>8378.458914801944</v>
      </c>
      <c r="K33" s="39">
        <f t="shared" ref="K33:N33" si="60">SUM(K34:K38)</f>
        <v>8618.3339175836863</v>
      </c>
      <c r="L33" s="39">
        <f t="shared" si="60"/>
        <v>8843.2996363788443</v>
      </c>
      <c r="M33" s="39">
        <f t="shared" si="60"/>
        <v>9341.8075563081766</v>
      </c>
      <c r="N33" s="39">
        <f t="shared" si="60"/>
        <v>9226.9061245590456</v>
      </c>
      <c r="O33" s="39">
        <f t="shared" ref="O33:R33" si="61">SUM(O34:O38)</f>
        <v>9473.6647310635162</v>
      </c>
      <c r="P33" s="39">
        <f t="shared" si="61"/>
        <v>9738.3307729355711</v>
      </c>
      <c r="Q33" s="39">
        <f t="shared" si="61"/>
        <v>10296.309903043593</v>
      </c>
      <c r="R33" s="39">
        <f t="shared" si="61"/>
        <v>9962.5540633356868</v>
      </c>
      <c r="S33" s="39">
        <f t="shared" ref="S33:V33" si="62">SUM(S34:S38)</f>
        <v>10356.416002436865</v>
      </c>
      <c r="T33" s="39">
        <f t="shared" si="62"/>
        <v>10568.578638038165</v>
      </c>
      <c r="U33" s="39">
        <f t="shared" si="62"/>
        <v>11083.400873810493</v>
      </c>
      <c r="V33" s="39">
        <f t="shared" si="62"/>
        <v>10940.248165279529</v>
      </c>
      <c r="W33" s="39">
        <f t="shared" ref="W33:BH33" si="63">SUM(W34:W38)</f>
        <v>11359.357125851635</v>
      </c>
      <c r="X33" s="39">
        <f t="shared" si="63"/>
        <v>11572.991135159973</v>
      </c>
      <c r="Y33" s="39">
        <f t="shared" si="63"/>
        <v>12131.752173590123</v>
      </c>
      <c r="Z33" s="39">
        <f t="shared" si="63"/>
        <v>12070.893022616365</v>
      </c>
      <c r="AA33" s="39">
        <f t="shared" si="63"/>
        <v>12322.830074803453</v>
      </c>
      <c r="AB33" s="39">
        <f t="shared" si="63"/>
        <v>12543.536823208917</v>
      </c>
      <c r="AC33" s="39">
        <f t="shared" si="63"/>
        <v>13111.590626573368</v>
      </c>
      <c r="AD33" s="39">
        <f t="shared" si="63"/>
        <v>13025.322835479568</v>
      </c>
      <c r="AE33" s="39">
        <f t="shared" si="63"/>
        <v>13505.660745735917</v>
      </c>
      <c r="AF33" s="39">
        <f t="shared" si="63"/>
        <v>13912.574775400248</v>
      </c>
      <c r="AG33" s="39">
        <f t="shared" si="63"/>
        <v>14353.08609483466</v>
      </c>
      <c r="AH33" s="39">
        <f t="shared" si="63"/>
        <v>14489.586200954811</v>
      </c>
      <c r="AI33" s="39">
        <f t="shared" si="63"/>
        <v>15091.420364954847</v>
      </c>
      <c r="AJ33" s="39">
        <f t="shared" si="63"/>
        <v>15471.294611985129</v>
      </c>
      <c r="AK33" s="39">
        <f t="shared" si="63"/>
        <v>16300.868838139533</v>
      </c>
      <c r="AL33" s="39">
        <f t="shared" si="63"/>
        <v>16133.598492740879</v>
      </c>
      <c r="AM33" s="39">
        <f t="shared" si="63"/>
        <v>16529.638438276466</v>
      </c>
      <c r="AN33" s="39">
        <f t="shared" si="63"/>
        <v>17001.453635428126</v>
      </c>
      <c r="AO33" s="39">
        <f t="shared" si="63"/>
        <v>18599.776472082209</v>
      </c>
      <c r="AP33" s="39">
        <f t="shared" si="63"/>
        <v>17691.149809140094</v>
      </c>
      <c r="AQ33" s="39">
        <f t="shared" si="63"/>
        <v>18529.766883660886</v>
      </c>
      <c r="AR33" s="39">
        <f t="shared" si="63"/>
        <v>19403.141340355982</v>
      </c>
      <c r="AS33" s="39">
        <f t="shared" si="63"/>
        <v>20588.109017102528</v>
      </c>
      <c r="AT33" s="39">
        <f t="shared" si="63"/>
        <v>19789.834125220324</v>
      </c>
      <c r="AU33" s="39">
        <f t="shared" si="63"/>
        <v>20118.019438629017</v>
      </c>
      <c r="AV33" s="39">
        <f t="shared" si="63"/>
        <v>21442.639696931466</v>
      </c>
      <c r="AW33" s="39">
        <f t="shared" si="63"/>
        <v>22763.560741841051</v>
      </c>
      <c r="AX33" s="39">
        <f t="shared" si="63"/>
        <v>21813.660932428946</v>
      </c>
      <c r="AY33" s="39">
        <f t="shared" si="63"/>
        <v>22713.422317469085</v>
      </c>
      <c r="AZ33" s="39">
        <f t="shared" si="63"/>
        <v>23886.502328014714</v>
      </c>
      <c r="BA33" s="39">
        <f t="shared" si="63"/>
        <v>25632.593895661303</v>
      </c>
      <c r="BB33" s="39">
        <f t="shared" si="63"/>
        <v>24326.076682570871</v>
      </c>
      <c r="BC33" s="39">
        <f t="shared" si="63"/>
        <v>25251.634335774143</v>
      </c>
      <c r="BD33" s="39">
        <f t="shared" si="63"/>
        <v>26780.275285899086</v>
      </c>
      <c r="BE33" s="39">
        <f t="shared" si="63"/>
        <v>27919.749400142617</v>
      </c>
      <c r="BF33" s="39">
        <f t="shared" si="63"/>
        <v>26733.418343134654</v>
      </c>
      <c r="BG33" s="39">
        <f t="shared" si="63"/>
        <v>27618.022612425069</v>
      </c>
      <c r="BH33" s="39">
        <f t="shared" si="63"/>
        <v>29068.103113181947</v>
      </c>
      <c r="BI33" s="166">
        <f t="shared" ref="BI33:BN33" si="64">SUM(BI34:BI38)</f>
        <v>31677.452711627971</v>
      </c>
      <c r="BJ33" s="166">
        <f t="shared" si="64"/>
        <v>30809.116585878364</v>
      </c>
      <c r="BK33" s="166">
        <f t="shared" si="64"/>
        <v>31326.735369012047</v>
      </c>
      <c r="BL33" s="166">
        <f t="shared" si="64"/>
        <v>33069.119256044258</v>
      </c>
      <c r="BM33" s="166">
        <f t="shared" si="64"/>
        <v>35029.945973452974</v>
      </c>
      <c r="BN33" s="166">
        <f t="shared" si="64"/>
        <v>34254.279125581787</v>
      </c>
      <c r="BO33" s="166">
        <f t="shared" ref="BO33:BR33" si="65">SUM(BO34:BO38)</f>
        <v>35586.293423574185</v>
      </c>
      <c r="BP33" s="166">
        <f t="shared" si="65"/>
        <v>37114.489231429456</v>
      </c>
      <c r="BQ33" s="166">
        <f t="shared" si="65"/>
        <v>38133.352861116931</v>
      </c>
      <c r="BR33" s="166">
        <f t="shared" si="65"/>
        <v>37238.040371840303</v>
      </c>
      <c r="BS33" s="166">
        <f t="shared" ref="BS33:BY33" si="66">SUM(BS34:BS38)</f>
        <v>38538.649472867975</v>
      </c>
      <c r="BT33" s="166">
        <f t="shared" si="66"/>
        <v>39779.277998394908</v>
      </c>
      <c r="BU33" s="166">
        <f t="shared" si="66"/>
        <v>41650.032897560246</v>
      </c>
      <c r="BV33" s="166">
        <f t="shared" si="66"/>
        <v>39978.579440639762</v>
      </c>
      <c r="BW33" s="166">
        <f t="shared" si="66"/>
        <v>42387.180025032278</v>
      </c>
      <c r="BX33" s="166">
        <f t="shared" ref="BX33" si="67">SUM(BX34:BX38)</f>
        <v>43267.985646756933</v>
      </c>
      <c r="BY33" s="166">
        <f t="shared" si="66"/>
        <v>45295.405844169189</v>
      </c>
    </row>
    <row r="34" spans="1:84">
      <c r="A34" s="60" t="s">
        <v>8</v>
      </c>
      <c r="B34" s="55">
        <f>B14*Annual!$B53/100</f>
        <v>1297.4289390021377</v>
      </c>
      <c r="C34" s="56">
        <f>C14*Annual!$B53/100</f>
        <v>1368.004826458937</v>
      </c>
      <c r="D34" s="56">
        <f>D14*Annual!$B53/100</f>
        <v>1420.415317764219</v>
      </c>
      <c r="E34" s="56">
        <f>E14*Annual!$B53/100</f>
        <v>1647.2911515553224</v>
      </c>
      <c r="F34" s="56">
        <f>F14*Annual!$C53/100</f>
        <v>1464.5547284429783</v>
      </c>
      <c r="G34" s="56">
        <f>G14*Annual!$C53/100</f>
        <v>1461.3638554393372</v>
      </c>
      <c r="H34" s="56">
        <f>H14*Annual!$C53/100</f>
        <v>1505.8681368059056</v>
      </c>
      <c r="I34" s="56">
        <f>I14*Annual!$C53/100</f>
        <v>1712.7390712875581</v>
      </c>
      <c r="J34" s="56">
        <f>J14*Annual!$D53/100</f>
        <v>1565.164640005283</v>
      </c>
      <c r="K34" s="56">
        <f>K14*Annual!$D53/100</f>
        <v>1601.8479672467322</v>
      </c>
      <c r="L34" s="56">
        <f>L14*Annual!$D53/100</f>
        <v>1665.9236480178226</v>
      </c>
      <c r="M34" s="56">
        <f>M14*Annual!$D53/100</f>
        <v>1916.1391814289309</v>
      </c>
      <c r="N34" s="56">
        <f>N14*Annual!$E53/100</f>
        <v>1659.8735513797437</v>
      </c>
      <c r="O34" s="56">
        <f>O14*Annual!$E53/100</f>
        <v>1666.4141391362616</v>
      </c>
      <c r="P34" s="56">
        <f>P14*Annual!$E53/100</f>
        <v>1814.2952330458265</v>
      </c>
      <c r="Q34" s="56">
        <f>Q14*Annual!$E53/100</f>
        <v>2206.5709719062584</v>
      </c>
      <c r="R34" s="56">
        <f>R14*Annual!$F53/100</f>
        <v>1894.4587223682943</v>
      </c>
      <c r="S34" s="56">
        <f>S14*Annual!$F53/100</f>
        <v>2078.9003640177357</v>
      </c>
      <c r="T34" s="56">
        <f>T14*Annual!$F53/100</f>
        <v>2163.5751228456015</v>
      </c>
      <c r="U34" s="56">
        <f>U14*Annual!$F53/100</f>
        <v>2514.8244507413083</v>
      </c>
      <c r="V34" s="56">
        <f>V14*Annual!$G53/100</f>
        <v>2197.2911005777241</v>
      </c>
      <c r="W34" s="56">
        <f>W14*Annual!$G53/100</f>
        <v>2376.6020678378891</v>
      </c>
      <c r="X34" s="56">
        <f>X14*Annual!$G53/100</f>
        <v>2424.4840773706337</v>
      </c>
      <c r="Y34" s="56">
        <f>Y14*Annual!$G53/100</f>
        <v>2787.1783688479022</v>
      </c>
      <c r="Z34" s="56">
        <f>Z14*Annual!H53/100</f>
        <v>2446.0273927924304</v>
      </c>
      <c r="AA34" s="56">
        <f>AA14*Annual!H53/100</f>
        <v>2520.081857748904</v>
      </c>
      <c r="AB34" s="56">
        <f>AB14*Annual!H53/100</f>
        <v>2557.9506182380101</v>
      </c>
      <c r="AC34" s="56">
        <f>AC14*Annual!H53/100</f>
        <v>2913.0754388247356</v>
      </c>
      <c r="AD34" s="56">
        <f>AD14*Annual!$I53/100</f>
        <v>2568.2218733978648</v>
      </c>
      <c r="AE34" s="56">
        <f>AE14*Annual!$I53/100</f>
        <v>2690.0847344903805</v>
      </c>
      <c r="AF34" s="56">
        <f>AF14*Annual!$I53/100</f>
        <v>2784.4736725426746</v>
      </c>
      <c r="AG34" s="56">
        <f>AG14*Annual!$I53/100</f>
        <v>3243.1027804717678</v>
      </c>
      <c r="AH34" s="56">
        <f>AH14*Annual!$J53/100</f>
        <v>2844.7637829429032</v>
      </c>
      <c r="AI34" s="56">
        <f>AI14*Annual!$J53/100</f>
        <v>3003.591862244954</v>
      </c>
      <c r="AJ34" s="56">
        <f>AJ14*Annual!$J53/100</f>
        <v>3116.2154093864078</v>
      </c>
      <c r="AK34" s="56">
        <f>AK14*Annual!$J53/100</f>
        <v>3627.69278562007</v>
      </c>
      <c r="AL34" s="56">
        <f>AL14*Annual!$K53/100</f>
        <v>3111.1219128550215</v>
      </c>
      <c r="AM34" s="56">
        <f>AM14*Annual!$K53/100</f>
        <v>3341.0404155911397</v>
      </c>
      <c r="AN34" s="56">
        <f>AN14*Annual!$K53/100</f>
        <v>3455.2349712738232</v>
      </c>
      <c r="AO34" s="56">
        <f>AO14*Annual!$K53/100</f>
        <v>4161.473919811373</v>
      </c>
      <c r="AP34" s="56">
        <f>AP14*Annual!$L53/100</f>
        <v>3403.9305256800021</v>
      </c>
      <c r="AQ34" s="56">
        <f>AQ14*Annual!$L53/100</f>
        <v>3594.239650402727</v>
      </c>
      <c r="AR34" s="56">
        <f>AR14*Annual!$L53/100</f>
        <v>3871.7597061706792</v>
      </c>
      <c r="AS34" s="56">
        <f>AS14*Annual!$L53/100</f>
        <v>4484.7714249711453</v>
      </c>
      <c r="AT34" s="56">
        <f>AT14*Annual!$M53/100</f>
        <v>3859.0663338482209</v>
      </c>
      <c r="AU34" s="56">
        <f>AU14*Annual!$M53/100</f>
        <v>4076.476131264862</v>
      </c>
      <c r="AV34" s="56">
        <f>AV14*Annual!$M53/100</f>
        <v>4231.0899684596779</v>
      </c>
      <c r="AW34" s="56">
        <f>AW14*Annual!$M53/100</f>
        <v>4941.8723506461656</v>
      </c>
      <c r="AX34" s="56">
        <f>AX14*Annual!$N53/100</f>
        <v>4113.7840176918753</v>
      </c>
      <c r="AY34" s="56">
        <f>AY14*Annual!$N53/100</f>
        <v>4384.0383166877536</v>
      </c>
      <c r="AZ34" s="56">
        <f>AZ14*Annual!$N53/100</f>
        <v>4626.5371367048347</v>
      </c>
      <c r="BA34" s="56">
        <f>BA14*Annual!$N53/100</f>
        <v>5371.2212324204474</v>
      </c>
      <c r="BB34" s="56">
        <f>BB14*Annual!$O53/100</f>
        <v>4577.7283252109819</v>
      </c>
      <c r="BC34" s="56">
        <f>BC14*Annual!$O53/100</f>
        <v>4977.6669919301185</v>
      </c>
      <c r="BD34" s="56">
        <f>BD14*Annual!$O53/100</f>
        <v>5124.6882801351931</v>
      </c>
      <c r="BE34" s="56">
        <f>BE14*Annual!$O53/100</f>
        <v>5887.6243248650444</v>
      </c>
      <c r="BF34" s="56">
        <f>BF14*Annual!P53/100</f>
        <v>4979.3949518178342</v>
      </c>
      <c r="BG34" s="56">
        <f>BG14*Annual!P53/100</f>
        <v>5274.2297834647761</v>
      </c>
      <c r="BH34" s="56">
        <f>BH14*Annual!P53/100</f>
        <v>5634.4000505147305</v>
      </c>
      <c r="BI34" s="56">
        <f>BI14*Annual!P53/100</f>
        <v>6308.4445197454397</v>
      </c>
      <c r="BJ34" s="56">
        <f>BJ14*Annual!Q53/100</f>
        <v>5489.9003766482638</v>
      </c>
      <c r="BK34" s="56">
        <f>BK14*Annual!Q53/100</f>
        <v>5915.721819944516</v>
      </c>
      <c r="BL34" s="56">
        <f>BL14*Annual!Q53/100</f>
        <v>6243.5932454102967</v>
      </c>
      <c r="BM34" s="56">
        <f>BM14*Annual!Q53/100</f>
        <v>7186.3757127735771</v>
      </c>
      <c r="BN34" s="56">
        <f>BN14*Annual!$R53/100</f>
        <v>6283.7853489437284</v>
      </c>
      <c r="BO34" s="56">
        <f>BO14*Annual!$R53/100</f>
        <v>6693.5502073615053</v>
      </c>
      <c r="BP34" s="56">
        <f>BP14*Annual!$R53/100</f>
        <v>7033.7283652551541</v>
      </c>
      <c r="BQ34" s="56">
        <f>BQ14*Annual!$R53/100</f>
        <v>8056.9975159964661</v>
      </c>
      <c r="BR34" s="56">
        <f>BR14*Annual!$S53/100</f>
        <v>6923.48913670621</v>
      </c>
      <c r="BS34" s="56">
        <f>BS14*Annual!$S53/100</f>
        <v>7331.0227838350656</v>
      </c>
      <c r="BT34" s="56">
        <f>BT14*Annual!$S53/100</f>
        <v>7621.0031331766468</v>
      </c>
      <c r="BU34" s="56">
        <f>BU14*Annual!$S53/100</f>
        <v>8581.6931601157085</v>
      </c>
      <c r="BV34" s="56">
        <f>BV14*Annual!$T53/100</f>
        <v>7470.1779331172447</v>
      </c>
      <c r="BW34" s="56">
        <f>BW14*Annual!$T53/100</f>
        <v>7847.6969722757012</v>
      </c>
      <c r="BX34" s="56">
        <f>BX14*Annual!$T53/100</f>
        <v>8123.1293533072876</v>
      </c>
      <c r="BY34" s="56">
        <f>BY14*Annual!$T53/100</f>
        <v>9196.8733211808831</v>
      </c>
    </row>
    <row r="35" spans="1:84">
      <c r="A35" s="60" t="s">
        <v>9</v>
      </c>
      <c r="B35" s="55">
        <f>B15*Annual!$B54/100</f>
        <v>1175.6632870366943</v>
      </c>
      <c r="C35" s="56">
        <f>C15*Annual!$B54/100</f>
        <v>1287.2650933170305</v>
      </c>
      <c r="D35" s="56">
        <f>D15*Annual!$B54/100</f>
        <v>1322.9613620857367</v>
      </c>
      <c r="E35" s="56">
        <f>E15*Annual!$B54/100</f>
        <v>1403.9926610549187</v>
      </c>
      <c r="F35" s="56">
        <f>F15*Annual!$C54/100</f>
        <v>1346.5992486755581</v>
      </c>
      <c r="G35" s="56">
        <f>G15*Annual!$C54/100</f>
        <v>1439.727942200657</v>
      </c>
      <c r="H35" s="56">
        <f>H15*Annual!$C54/100</f>
        <v>1465.4303237716297</v>
      </c>
      <c r="I35" s="56">
        <f>I15*Annual!$C54/100</f>
        <v>1550.9061125376456</v>
      </c>
      <c r="J35" s="56">
        <f>J15*Annual!$D54/100</f>
        <v>1485.2601820560112</v>
      </c>
      <c r="K35" s="56">
        <f>K15*Annual!$D54/100</f>
        <v>1520.3753708040961</v>
      </c>
      <c r="L35" s="56">
        <f>L15*Annual!$D54/100</f>
        <v>1552.5581048358604</v>
      </c>
      <c r="M35" s="56">
        <f>M15*Annual!$D54/100</f>
        <v>1638.8438406944501</v>
      </c>
      <c r="N35" s="56">
        <f>N15*Annual!$E54/100</f>
        <v>1557.4399423289804</v>
      </c>
      <c r="O35" s="56">
        <f>O15*Annual!$E54/100</f>
        <v>1652.8762300643984</v>
      </c>
      <c r="P35" s="56">
        <f>P15*Annual!$E54/100</f>
        <v>1664.9618534178089</v>
      </c>
      <c r="Q35" s="56">
        <f>Q15*Annual!$E54/100</f>
        <v>1752.1924042638268</v>
      </c>
      <c r="R35" s="56">
        <f>R15*Annual!$F54/100</f>
        <v>1604.236823565738</v>
      </c>
      <c r="S35" s="56">
        <f>S15*Annual!$F54/100</f>
        <v>1689.1786282886742</v>
      </c>
      <c r="T35" s="56">
        <f>T15*Annual!$F54/100</f>
        <v>1723.8577113538524</v>
      </c>
      <c r="U35" s="56">
        <f>U15*Annual!$F54/100</f>
        <v>1807.0436131367794</v>
      </c>
      <c r="V35" s="56">
        <f>V15*Annual!$G54/100</f>
        <v>1705.915944962499</v>
      </c>
      <c r="W35" s="56">
        <f>W15*Annual!$G54/100</f>
        <v>1805.1598218668557</v>
      </c>
      <c r="X35" s="56">
        <f>X15*Annual!$G54/100</f>
        <v>1830.4022862099205</v>
      </c>
      <c r="Y35" s="56">
        <f>Y15*Annual!$G54/100</f>
        <v>1913.2493486692097</v>
      </c>
      <c r="Z35" s="56">
        <f>Z15*Annual!H54/100</f>
        <v>1827.2128050057595</v>
      </c>
      <c r="AA35" s="56">
        <f>AA15*Annual!H54/100</f>
        <v>1908.1814115081081</v>
      </c>
      <c r="AB35" s="56">
        <f>AB15*Annual!H54/100</f>
        <v>1922.6325013825431</v>
      </c>
      <c r="AC35" s="56">
        <f>AC15*Annual!H54/100</f>
        <v>2042.2790249017621</v>
      </c>
      <c r="AD35" s="56">
        <f>AD15*Annual!$I54/100</f>
        <v>1868.3455890607759</v>
      </c>
      <c r="AE35" s="56">
        <f>AE15*Annual!$I54/100</f>
        <v>1978.3611458284763</v>
      </c>
      <c r="AF35" s="56">
        <f>AF15*Annual!$I54/100</f>
        <v>2010.1292038873667</v>
      </c>
      <c r="AG35" s="56">
        <f>AG15*Annual!$I54/100</f>
        <v>2170.4619532852557</v>
      </c>
      <c r="AH35" s="56">
        <f>AH15*Annual!$J54/100</f>
        <v>2081.7883969158211</v>
      </c>
      <c r="AI35" s="56">
        <f>AI15*Annual!$J54/100</f>
        <v>2222.4990516417242</v>
      </c>
      <c r="AJ35" s="56">
        <f>AJ15*Annual!$J54/100</f>
        <v>2239.8304859433292</v>
      </c>
      <c r="AK35" s="56">
        <f>AK15*Annual!$J54/100</f>
        <v>2417.3918883550709</v>
      </c>
      <c r="AL35" s="56">
        <f>AL15*Annual!$K54/100</f>
        <v>2150.7298175949663</v>
      </c>
      <c r="AM35" s="56">
        <f>AM15*Annual!$K54/100</f>
        <v>2278.0728507050994</v>
      </c>
      <c r="AN35" s="56">
        <f>AN15*Annual!$K54/100</f>
        <v>2506.4783916358583</v>
      </c>
      <c r="AO35" s="56">
        <f>AO15*Annual!$K54/100</f>
        <v>2901.9682478218588</v>
      </c>
      <c r="AP35" s="56">
        <f>AP15*Annual!$L54/100</f>
        <v>2386.2952749725764</v>
      </c>
      <c r="AQ35" s="56">
        <f>AQ15*Annual!$L54/100</f>
        <v>2703.9521619769421</v>
      </c>
      <c r="AR35" s="56">
        <f>AR15*Annual!$L54/100</f>
        <v>2825.5988453629166</v>
      </c>
      <c r="AS35" s="56">
        <f>AS15*Annual!$L54/100</f>
        <v>2941.0127481513769</v>
      </c>
      <c r="AT35" s="56">
        <f>AT15*Annual!$M54/100</f>
        <v>2661.1669565815118</v>
      </c>
      <c r="AU35" s="56">
        <f>AU15*Annual!$M54/100</f>
        <v>2843.1381209258338</v>
      </c>
      <c r="AV35" s="56">
        <f>AV15*Annual!$M54/100</f>
        <v>2954.7729132363584</v>
      </c>
      <c r="AW35" s="56">
        <f>AW15*Annual!$M54/100</f>
        <v>3169.0084684218727</v>
      </c>
      <c r="AX35" s="56">
        <f>AX15*Annual!$N54/100</f>
        <v>2885.5216154279597</v>
      </c>
      <c r="AY35" s="56">
        <f>AY15*Annual!$N54/100</f>
        <v>3054.1277822307534</v>
      </c>
      <c r="AZ35" s="56">
        <f>AZ15*Annual!$N54/100</f>
        <v>3185.7702893883188</v>
      </c>
      <c r="BA35" s="56">
        <f>BA15*Annual!$N54/100</f>
        <v>3407.3360855073743</v>
      </c>
      <c r="BB35" s="56">
        <f>BB15*Annual!$O54/100</f>
        <v>3078.7763343388133</v>
      </c>
      <c r="BC35" s="56">
        <f>BC15*Annual!$O54/100</f>
        <v>3249.440451074699</v>
      </c>
      <c r="BD35" s="56">
        <f>BD15*Annual!$O54/100</f>
        <v>3410.3585205350582</v>
      </c>
      <c r="BE35" s="56">
        <f>BE15*Annual!$O54/100</f>
        <v>3556.3326508396108</v>
      </c>
      <c r="BF35" s="56">
        <f>BF15*Annual!P54/100</f>
        <v>3195.2533409472217</v>
      </c>
      <c r="BG35" s="56">
        <f>BG15*Annual!P54/100</f>
        <v>3403.1599610279936</v>
      </c>
      <c r="BH35" s="56">
        <f>BH15*Annual!P54/100</f>
        <v>3618.4539555330844</v>
      </c>
      <c r="BI35" s="56">
        <f>BI15*Annual!P54/100</f>
        <v>3820.4524204367208</v>
      </c>
      <c r="BJ35" s="56">
        <f>BJ15*Annual!Q54/100</f>
        <v>3673.1842113686989</v>
      </c>
      <c r="BK35" s="56">
        <f>BK15*Annual!Q54/100</f>
        <v>3877.6636279242271</v>
      </c>
      <c r="BL35" s="56">
        <f>BL15*Annual!Q54/100</f>
        <v>4108.2465336508412</v>
      </c>
      <c r="BM35" s="56">
        <f>BM15*Annual!Q54/100</f>
        <v>4370.2579499286257</v>
      </c>
      <c r="BN35" s="56">
        <f>BN15*Annual!$T54/100</f>
        <v>4055.2915557563474</v>
      </c>
      <c r="BO35" s="56">
        <f>BO15*Annual!$T54/100</f>
        <v>4499.332647976832</v>
      </c>
      <c r="BP35" s="56">
        <f>BP15*Annual!$T54/100</f>
        <v>4642.6040799282919</v>
      </c>
      <c r="BQ35" s="56">
        <f>BQ15*Annual!$T54/100</f>
        <v>4971.2731554337279</v>
      </c>
      <c r="BR35" s="56">
        <f>BR15*Annual!$S54/100</f>
        <v>4329.5802524854089</v>
      </c>
      <c r="BS35" s="56">
        <f>BS15*Annual!$S54/100</f>
        <v>4796.8350898916096</v>
      </c>
      <c r="BT35" s="56">
        <f>BT15*Annual!$S54/100</f>
        <v>4965.1921144755379</v>
      </c>
      <c r="BU35" s="56">
        <f>BU15*Annual!$S54/100</f>
        <v>5362.0002410890838</v>
      </c>
      <c r="BV35" s="56">
        <f>BV15*Annual!$T54/100</f>
        <v>4715.4287727629453</v>
      </c>
      <c r="BW35" s="56">
        <f>BW15*Annual!$T54/100</f>
        <v>5178.8088257468116</v>
      </c>
      <c r="BX35" s="56">
        <f>BX15*Annual!$T54/100</f>
        <v>5315.0049899684209</v>
      </c>
      <c r="BY35" s="56">
        <f>BY15*Annual!$T54/100</f>
        <v>5750.430165238492</v>
      </c>
    </row>
    <row r="36" spans="1:84">
      <c r="A36" s="60" t="s">
        <v>10</v>
      </c>
      <c r="B36" s="55">
        <f>B16*Annual!$B55/100</f>
        <v>930.02929440314108</v>
      </c>
      <c r="C36" s="56">
        <f>C16*Annual!$B55/100</f>
        <v>966.70487364071641</v>
      </c>
      <c r="D36" s="56">
        <f>D16*Annual!$B55/100</f>
        <v>999.7987715249933</v>
      </c>
      <c r="E36" s="56">
        <f>E16*Annual!$B55/100</f>
        <v>1032.3341226095358</v>
      </c>
      <c r="F36" s="56">
        <f>F16*Annual!$C55/100</f>
        <v>1006.9110480422169</v>
      </c>
      <c r="G36" s="56">
        <f>G16*Annual!$C55/100</f>
        <v>1095.7867135008642</v>
      </c>
      <c r="H36" s="56">
        <f>H16*Annual!$C55/100</f>
        <v>1128.2006517301386</v>
      </c>
      <c r="I36" s="56">
        <f>I16*Annual!$C55/100</f>
        <v>1194.7051112005468</v>
      </c>
      <c r="J36" s="56">
        <f>J16*Annual!$D55/100</f>
        <v>1170.93091836707</v>
      </c>
      <c r="K36" s="56">
        <f>K16*Annual!$D55/100</f>
        <v>1274.1337642403982</v>
      </c>
      <c r="L36" s="56">
        <f>L16*Annual!$D55/100</f>
        <v>1286.0540358030548</v>
      </c>
      <c r="M36" s="56">
        <f>M16*Annual!$D55/100</f>
        <v>1372.0135203505661</v>
      </c>
      <c r="N36" s="56">
        <f>N16*Annual!$E55/100</f>
        <v>1390.2597473708263</v>
      </c>
      <c r="O36" s="56">
        <f>O16*Annual!$E55/100</f>
        <v>1472.1462275325059</v>
      </c>
      <c r="P36" s="56">
        <f>P16*Annual!$E55/100</f>
        <v>1508.0760096442632</v>
      </c>
      <c r="Q36" s="56">
        <f>Q16*Annual!$E55/100</f>
        <v>1532.1684604401316</v>
      </c>
      <c r="R36" s="56">
        <f>R16*Annual!$F55/100</f>
        <v>1602.8198815594526</v>
      </c>
      <c r="S36" s="56">
        <f>S16*Annual!$F55/100</f>
        <v>1665.6452487163342</v>
      </c>
      <c r="T36" s="56">
        <f>T16*Annual!$F55/100</f>
        <v>1692.349543481004</v>
      </c>
      <c r="U36" s="56">
        <f>U16*Annual!$F55/100</f>
        <v>1723.4108547599096</v>
      </c>
      <c r="V36" s="56">
        <f>V16*Annual!$G55/100</f>
        <v>1734.609076397016</v>
      </c>
      <c r="W36" s="56">
        <f>W16*Annual!$G55/100</f>
        <v>1814.0063132060336</v>
      </c>
      <c r="X36" s="56">
        <f>X16*Annual!$G55/100</f>
        <v>1866.5242771369988</v>
      </c>
      <c r="Y36" s="56">
        <f>Y16*Annual!$G55/100</f>
        <v>1930.069635069216</v>
      </c>
      <c r="Z36" s="56">
        <f>Z16*Annual!H55/100</f>
        <v>1951.3704828971736</v>
      </c>
      <c r="AA36" s="56">
        <f>AA16*Annual!H55/100</f>
        <v>2051.5858234974012</v>
      </c>
      <c r="AB36" s="56">
        <f>AB16*Annual!H55/100</f>
        <v>2183.0511090159794</v>
      </c>
      <c r="AC36" s="56">
        <f>AC16*Annual!H55/100</f>
        <v>2231.2730067779166</v>
      </c>
      <c r="AD36" s="56">
        <f>AD16*Annual!$I55/100</f>
        <v>2253.2943294214911</v>
      </c>
      <c r="AE36" s="56">
        <f>AE16*Annual!$I55/100</f>
        <v>2429.7178350932677</v>
      </c>
      <c r="AF36" s="56">
        <f>AF16*Annual!$I55/100</f>
        <v>2500.8198366243837</v>
      </c>
      <c r="AG36" s="56">
        <f>AG16*Annual!$I55/100</f>
        <v>2521.9906573049971</v>
      </c>
      <c r="AH36" s="56">
        <f>AH16*Annual!$J55/100</f>
        <v>2574.0126059385921</v>
      </c>
      <c r="AI36" s="56">
        <f>AI16*Annual!$J55/100</f>
        <v>2739.2903216063023</v>
      </c>
      <c r="AJ36" s="56">
        <f>AJ16*Annual!$J55/100</f>
        <v>2918.6542062229641</v>
      </c>
      <c r="AK36" s="56">
        <f>AK16*Annual!$J55/100</f>
        <v>2985.9995091979563</v>
      </c>
      <c r="AL36" s="56">
        <f>AL16*Annual!$K55/100</f>
        <v>2998.4154296275588</v>
      </c>
      <c r="AM36" s="56">
        <f>AM16*Annual!$K55/100</f>
        <v>3142.8607169611746</v>
      </c>
      <c r="AN36" s="56">
        <f>AN16*Annual!$K55/100</f>
        <v>3387.6786830280093</v>
      </c>
      <c r="AO36" s="56">
        <f>AO16*Annual!$K55/100</f>
        <v>3497.3227336924092</v>
      </c>
      <c r="AP36" s="56">
        <f>AP16*Annual!$L55/100</f>
        <v>3531.6946945023728</v>
      </c>
      <c r="AQ36" s="56">
        <f>AQ16*Annual!$L55/100</f>
        <v>3852.157300602003</v>
      </c>
      <c r="AR36" s="56">
        <f>AR16*Annual!$L55/100</f>
        <v>4161.3756047332254</v>
      </c>
      <c r="AS36" s="56">
        <f>AS16*Annual!$L55/100</f>
        <v>4328.0723814148751</v>
      </c>
      <c r="AT36" s="56">
        <f>AT16*Annual!$M55/100</f>
        <v>4072.2078239521802</v>
      </c>
      <c r="AU36" s="56">
        <f>AU16*Annual!$M55/100</f>
        <v>4381.4509851432467</v>
      </c>
      <c r="AV36" s="56">
        <f>AV16*Annual!$M55/100</f>
        <v>4602.7531223706037</v>
      </c>
      <c r="AW36" s="56">
        <f>AW16*Annual!$M55/100</f>
        <v>4706.9846342899136</v>
      </c>
      <c r="AX36" s="56">
        <f>AX16*Annual!$N55/100</f>
        <v>4718.7372037932673</v>
      </c>
      <c r="AY36" s="56">
        <f>AY16*Annual!$N55/100</f>
        <v>5061.8679406933879</v>
      </c>
      <c r="AZ36" s="56">
        <f>AZ16*Annual!$N55/100</f>
        <v>5309.561993536081</v>
      </c>
      <c r="BA36" s="56">
        <f>BA16*Annual!$N55/100</f>
        <v>5568.2891890443707</v>
      </c>
      <c r="BB36" s="56">
        <f>BB16*Annual!$O55/100</f>
        <v>5440.3841979848939</v>
      </c>
      <c r="BC36" s="56">
        <f>BC16*Annual!$O55/100</f>
        <v>5591.5113455985547</v>
      </c>
      <c r="BD36" s="56">
        <f>BD16*Annual!$O55/100</f>
        <v>6116.5940401094676</v>
      </c>
      <c r="BE36" s="56">
        <f>BE16*Annual!$O55/100</f>
        <v>5974.4661030747739</v>
      </c>
      <c r="BF36" s="56">
        <f>BF16*Annual!P55/100</f>
        <v>5628.0954607540825</v>
      </c>
      <c r="BG36" s="56">
        <f>BG16*Annual!P55/100</f>
        <v>5733.0265104516366</v>
      </c>
      <c r="BH36" s="56">
        <f>BH16*Annual!P55/100</f>
        <v>6258.209162236657</v>
      </c>
      <c r="BI36" s="56">
        <f>BI16*Annual!P55/100</f>
        <v>6159.5292295148947</v>
      </c>
      <c r="BJ36" s="56">
        <f>BJ16*Annual!Q55/100</f>
        <v>6388.6583029148806</v>
      </c>
      <c r="BK36" s="56">
        <f>BK16*Annual!Q55/100</f>
        <v>6611.8761828169991</v>
      </c>
      <c r="BL36" s="56">
        <f>BL16*Annual!Q55/100</f>
        <v>6959.0523567584423</v>
      </c>
      <c r="BM36" s="56">
        <f>BM16*Annual!Q55/100</f>
        <v>6927.0483968677263</v>
      </c>
      <c r="BN36" s="56">
        <f>BN16*Annual!$T55/100</f>
        <v>7182.0750673820348</v>
      </c>
      <c r="BO36" s="56">
        <f>BO16*Annual!$T55/100</f>
        <v>7392.8194913255684</v>
      </c>
      <c r="BP36" s="56">
        <f>BP16*Annual!$T55/100</f>
        <v>7774.6149797553371</v>
      </c>
      <c r="BQ36" s="56">
        <f>BQ16*Annual!$T55/100</f>
        <v>7686.4168622668603</v>
      </c>
      <c r="BR36" s="56">
        <f>BR16*Annual!$S55/100</f>
        <v>8038.0386395716178</v>
      </c>
      <c r="BS36" s="56">
        <f>BS16*Annual!$S55/100</f>
        <v>8216.9224858876278</v>
      </c>
      <c r="BT36" s="56">
        <f>BT16*Annual!$S55/100</f>
        <v>8241.5382458185268</v>
      </c>
      <c r="BU36" s="56">
        <f>BU16*Annual!$S55/100</f>
        <v>8270.7638662455738</v>
      </c>
      <c r="BV36" s="56">
        <f>BV16*Annual!$T55/100</f>
        <v>8364.0981052268125</v>
      </c>
      <c r="BW36" s="56">
        <f>BW16*Annual!$T55/100</f>
        <v>8700.9055427583262</v>
      </c>
      <c r="BX36" s="56">
        <f>BX16*Annual!$T55/100</f>
        <v>8855.0068640935206</v>
      </c>
      <c r="BY36" s="56">
        <f>BY16*Annual!$T55/100</f>
        <v>9093.239935020265</v>
      </c>
    </row>
    <row r="37" spans="1:84">
      <c r="A37" s="60" t="s">
        <v>11</v>
      </c>
      <c r="B37" s="55">
        <f>B17*Annual!$B56/100</f>
        <v>766.33322823889625</v>
      </c>
      <c r="C37" s="56">
        <f>C17*Annual!$B56/100</f>
        <v>795.0720203795122</v>
      </c>
      <c r="D37" s="56">
        <f>D17*Annual!$B56/100</f>
        <v>828.97300842742402</v>
      </c>
      <c r="E37" s="56">
        <f>E17*Annual!$B56/100</f>
        <v>840.25148027315095</v>
      </c>
      <c r="F37" s="56">
        <f>F17*Annual!$C56/100</f>
        <v>856.13899179105249</v>
      </c>
      <c r="G37" s="56">
        <f>G17*Annual!$C56/100</f>
        <v>891.29029343844525</v>
      </c>
      <c r="H37" s="56">
        <f>H17*Annual!$C56/100</f>
        <v>928.15205693248799</v>
      </c>
      <c r="I37" s="56">
        <f>I17*Annual!$C56/100</f>
        <v>942.96459098954131</v>
      </c>
      <c r="J37" s="56">
        <f>J17*Annual!$D56/100</f>
        <v>989.20898816451847</v>
      </c>
      <c r="K37" s="56">
        <f>K17*Annual!$D56/100</f>
        <v>1024.1942946448769</v>
      </c>
      <c r="L37" s="56">
        <f>L17*Annual!$D56/100</f>
        <v>1061.9522625906859</v>
      </c>
      <c r="M37" s="56">
        <f>M17*Annual!$D56/100</f>
        <v>1076.607174180441</v>
      </c>
      <c r="N37" s="56">
        <f>N17*Annual!$E56/100</f>
        <v>1086.7781439785481</v>
      </c>
      <c r="O37" s="56">
        <f>O17*Annual!$E56/100</f>
        <v>1113.5902394204427</v>
      </c>
      <c r="P37" s="56">
        <f>P17*Annual!$E56/100</f>
        <v>1165.2168268575688</v>
      </c>
      <c r="Q37" s="56">
        <f>Q17*Annual!$E56/100</f>
        <v>1179.781320839593</v>
      </c>
      <c r="R37" s="56">
        <f>R17*Annual!$F56/100</f>
        <v>1220.6565835929032</v>
      </c>
      <c r="S37" s="56">
        <f>S17*Annual!$F56/100</f>
        <v>1247.3176823399911</v>
      </c>
      <c r="T37" s="56">
        <f>T17*Annual!$F56/100</f>
        <v>1303.0591579546867</v>
      </c>
      <c r="U37" s="56">
        <f>U17*Annual!$F56/100</f>
        <v>1316.3161481961879</v>
      </c>
      <c r="V37" s="56">
        <f>V17*Annual!$G56/100</f>
        <v>1398.0087533846026</v>
      </c>
      <c r="W37" s="56">
        <f>W17*Annual!$G56/100</f>
        <v>1455.1021937720852</v>
      </c>
      <c r="X37" s="56">
        <f>X17*Annual!$G56/100</f>
        <v>1495.9578704250657</v>
      </c>
      <c r="Y37" s="56">
        <f>Y17*Annual!$G56/100</f>
        <v>1497.2772703745306</v>
      </c>
      <c r="Z37" s="56">
        <f>Z17*Annual!H56/100</f>
        <v>1593.287101838064</v>
      </c>
      <c r="AA37" s="56">
        <f>AA17*Annual!H56/100</f>
        <v>1608.753623878275</v>
      </c>
      <c r="AB37" s="56">
        <f>AB17*Annual!H56/100</f>
        <v>1619.3174022455537</v>
      </c>
      <c r="AC37" s="56">
        <f>AC17*Annual!H56/100</f>
        <v>1601.7263579470716</v>
      </c>
      <c r="AD37" s="56">
        <f>AD17*Annual!$I56/100</f>
        <v>1738.9323713749247</v>
      </c>
      <c r="AE37" s="56">
        <f>AE17*Annual!$I56/100</f>
        <v>1769.9672342869328</v>
      </c>
      <c r="AF37" s="56">
        <f>AF17*Annual!$I56/100</f>
        <v>1780.2577414630196</v>
      </c>
      <c r="AG37" s="56">
        <f>AG17*Annual!$I56/100</f>
        <v>1776.0108654855867</v>
      </c>
      <c r="AH37" s="56">
        <f>AH17*Annual!$J56/100</f>
        <v>1921.3033603619472</v>
      </c>
      <c r="AI37" s="56">
        <f>AI17*Annual!$J56/100</f>
        <v>1969.6585848043533</v>
      </c>
      <c r="AJ37" s="56">
        <f>AJ17*Annual!$J56/100</f>
        <v>1989.5887786623719</v>
      </c>
      <c r="AK37" s="56">
        <f>AK17*Annual!$J56/100</f>
        <v>2035.0034826994963</v>
      </c>
      <c r="AL37" s="56">
        <f>AL17*Annual!$K56/100</f>
        <v>2182.1647531126691</v>
      </c>
      <c r="AM37" s="56">
        <f>AM17*Annual!$K56/100</f>
        <v>2148.3416079315143</v>
      </c>
      <c r="AN37" s="56">
        <f>AN17*Annual!$K56/100</f>
        <v>2148.668401604762</v>
      </c>
      <c r="AO37" s="56">
        <f>AO17*Annual!$K56/100</f>
        <v>2226.6086926743797</v>
      </c>
      <c r="AP37" s="56">
        <f>AP17*Annual!$L56/100</f>
        <v>2323.7041273304726</v>
      </c>
      <c r="AQ37" s="56">
        <f>AQ17*Annual!$L56/100</f>
        <v>2320.1239402864726</v>
      </c>
      <c r="AR37" s="56">
        <f>AR17*Annual!$L56/100</f>
        <v>2338.8385543801069</v>
      </c>
      <c r="AS37" s="56">
        <f>AS17*Annual!$L56/100</f>
        <v>2365.8526929848317</v>
      </c>
      <c r="AT37" s="56">
        <f>AT17*Annual!$M56/100</f>
        <v>2552.0192402363118</v>
      </c>
      <c r="AU37" s="56">
        <f>AU17*Annual!$M56/100</f>
        <v>2579.5436669278215</v>
      </c>
      <c r="AV37" s="56">
        <f>AV17*Annual!$M56/100</f>
        <v>2599.8693974077055</v>
      </c>
      <c r="AW37" s="56">
        <f>AW17*Annual!$M56/100</f>
        <v>2641.04203094388</v>
      </c>
      <c r="AX37" s="56">
        <f>AX17*Annual!$N56/100</f>
        <v>2847.1632478553297</v>
      </c>
      <c r="AY37" s="56">
        <f>AY17*Annual!$N56/100</f>
        <v>2892.7436453029995</v>
      </c>
      <c r="AZ37" s="56">
        <f>AZ17*Annual!$N56/100</f>
        <v>2906.7270600914098</v>
      </c>
      <c r="BA37" s="56">
        <f>BA17*Annual!$N56/100</f>
        <v>2978.1906118040065</v>
      </c>
      <c r="BB37" s="56">
        <f>BB17*Annual!$O56/100</f>
        <v>3136.3270234238876</v>
      </c>
      <c r="BC37" s="56">
        <f>BC17*Annual!$O56/100</f>
        <v>3149.4927799860916</v>
      </c>
      <c r="BD37" s="56">
        <f>BD17*Annual!$O56/100</f>
        <v>3184.7802583768898</v>
      </c>
      <c r="BE37" s="56">
        <f>BE17*Annual!$O56/100</f>
        <v>3226.5530909261079</v>
      </c>
      <c r="BF37" s="56">
        <f>BF17*Annual!P56/100</f>
        <v>3410.6418846729207</v>
      </c>
      <c r="BG37" s="56">
        <f>BG17*Annual!P56/100</f>
        <v>3432.7689008598627</v>
      </c>
      <c r="BH37" s="56">
        <f>BH17*Annual!P56/100</f>
        <v>3503.5097911286352</v>
      </c>
      <c r="BI37" s="56">
        <f>BI17*Annual!P56/100</f>
        <v>3506.5584022477251</v>
      </c>
      <c r="BJ37" s="56">
        <f>BJ17*Annual!Q56/100</f>
        <v>3691.1430063429416</v>
      </c>
      <c r="BK37" s="56">
        <f>BK17*Annual!Q56/100</f>
        <v>3717.9859712261091</v>
      </c>
      <c r="BL37" s="56">
        <f>BL17*Annual!Q56/100</f>
        <v>3788.8111821230245</v>
      </c>
      <c r="BM37" s="56">
        <f>BM17*Annual!Q56/100</f>
        <v>3814.358778248863</v>
      </c>
      <c r="BN37" s="56">
        <f>BN17*Annual!$R56/100</f>
        <v>4035.8714497556289</v>
      </c>
      <c r="BO37" s="56">
        <f>BO17*Annual!$R56/100</f>
        <v>4043.7445743407688</v>
      </c>
      <c r="BP37" s="56">
        <f>BP17*Annual!$R56/100</f>
        <v>4161.4992765372072</v>
      </c>
      <c r="BQ37" s="56">
        <f>BQ17*Annual!$R56/100</f>
        <v>4133.3174621575954</v>
      </c>
      <c r="BR37" s="56">
        <f>BR17*Annual!$S56/100</f>
        <v>4375.5770254698391</v>
      </c>
      <c r="BS37" s="56">
        <f>BS17*Annual!$S56/100</f>
        <v>4365.5046143493291</v>
      </c>
      <c r="BT37" s="56">
        <f>BT17*Annual!$S56/100</f>
        <v>4473.4066594304386</v>
      </c>
      <c r="BU37" s="56">
        <f>BU17*Annual!$S56/100</f>
        <v>4431.1282790152172</v>
      </c>
      <c r="BV37" s="56">
        <f>BV17*Annual!$T56/100</f>
        <v>4670.113744071411</v>
      </c>
      <c r="BW37" s="56">
        <f>BW17*Annual!$T56/100</f>
        <v>4649.2709298268301</v>
      </c>
      <c r="BX37" s="56">
        <f>BX17*Annual!$T56/100</f>
        <v>4737.2739233039474</v>
      </c>
      <c r="BY37" s="56">
        <f>BY17*Annual!$T56/100</f>
        <v>4743.7252705701276</v>
      </c>
    </row>
    <row r="38" spans="1:84">
      <c r="A38" s="57" t="s">
        <v>12</v>
      </c>
      <c r="B38" s="58">
        <f>B18*Annual!$B57/100</f>
        <v>2411.5292657396199</v>
      </c>
      <c r="C38" s="184">
        <f>C18*Annual!$B57/100</f>
        <v>2448.5414666239967</v>
      </c>
      <c r="D38" s="184">
        <f>D18*Annual!$B57/100</f>
        <v>2472.9886399018687</v>
      </c>
      <c r="E38" s="184">
        <f>E18*Annual!$B57/100</f>
        <v>2503.3085978219115</v>
      </c>
      <c r="F38" s="184">
        <f>F18*Annual!$C57/100</f>
        <v>2791.3019859009446</v>
      </c>
      <c r="G38" s="184">
        <f>G18*Annual!$C57/100</f>
        <v>3024.2262651543638</v>
      </c>
      <c r="H38" s="184">
        <f>H18*Annual!$C57/100</f>
        <v>3064.5882186190238</v>
      </c>
      <c r="I38" s="184">
        <f>I18*Annual!$C57/100</f>
        <v>3119.5166307414725</v>
      </c>
      <c r="J38" s="184">
        <f>J18*Annual!$D57/100</f>
        <v>3167.8941862090605</v>
      </c>
      <c r="K38" s="184">
        <f>K18*Annual!$D57/100</f>
        <v>3197.7825206475823</v>
      </c>
      <c r="L38" s="184">
        <f>L18*Annual!$D57/100</f>
        <v>3276.811585131421</v>
      </c>
      <c r="M38" s="184">
        <f>M18*Annual!$D57/100</f>
        <v>3338.2038396537891</v>
      </c>
      <c r="N38" s="184">
        <f>N18*Annual!$E57/100</f>
        <v>3532.5547395009471</v>
      </c>
      <c r="O38" s="184">
        <f>O18*Annual!$E57/100</f>
        <v>3568.6378949099076</v>
      </c>
      <c r="P38" s="184">
        <f>P18*Annual!$E57/100</f>
        <v>3585.7808499701032</v>
      </c>
      <c r="Q38" s="184">
        <f>Q18*Annual!$E57/100</f>
        <v>3625.596745593783</v>
      </c>
      <c r="R38" s="184">
        <f>R18*Annual!$F57/100</f>
        <v>3640.3820522492988</v>
      </c>
      <c r="S38" s="184">
        <f>S18*Annual!$F57/100</f>
        <v>3675.3740790741285</v>
      </c>
      <c r="T38" s="184">
        <f>T18*Annual!$F57/100</f>
        <v>3685.7371024030203</v>
      </c>
      <c r="U38" s="184">
        <f>U18*Annual!$F57/100</f>
        <v>3721.8058069763065</v>
      </c>
      <c r="V38" s="184">
        <f>V18*Annual!$G57/100</f>
        <v>3904.4232899576855</v>
      </c>
      <c r="W38" s="59">
        <f>W18*Annual!$G57/100</f>
        <v>3908.486729168771</v>
      </c>
      <c r="X38" s="59">
        <f>X18*Annual!$G57/100</f>
        <v>3955.6226240173546</v>
      </c>
      <c r="Y38" s="59">
        <f>Y18*Annual!$G57/100</f>
        <v>4003.977550629264</v>
      </c>
      <c r="Z38" s="59">
        <f>Z18*Annual!H57/100</f>
        <v>4252.9952400829379</v>
      </c>
      <c r="AA38" s="59">
        <f>AA18*Annual!H57/100</f>
        <v>4234.227358170765</v>
      </c>
      <c r="AB38" s="59">
        <f>AB18*Annual!H57/100</f>
        <v>4260.5851923268319</v>
      </c>
      <c r="AC38" s="59">
        <f>AC18*Annual!H57/100</f>
        <v>4323.2367981218822</v>
      </c>
      <c r="AD38" s="59">
        <f>AD18*Annual!$I57/100</f>
        <v>4596.528672224511</v>
      </c>
      <c r="AE38" s="59">
        <f>AE18*Annual!$I57/100</f>
        <v>4637.5297960368589</v>
      </c>
      <c r="AF38" s="59">
        <f>AF18*Annual!$I57/100</f>
        <v>4836.8943208828041</v>
      </c>
      <c r="AG38" s="59">
        <f>AG18*Annual!$I57/100</f>
        <v>4641.519838287054</v>
      </c>
      <c r="AH38" s="59">
        <f>AH18*Annual!$J57/100</f>
        <v>5067.7180547955477</v>
      </c>
      <c r="AI38" s="59">
        <f>AI18*Annual!$J57/100</f>
        <v>5156.3805446575143</v>
      </c>
      <c r="AJ38" s="59">
        <f>AJ18*Annual!$J57/100</f>
        <v>5207.0057317700575</v>
      </c>
      <c r="AK38" s="59">
        <f>AK18*Annual!$J57/100</f>
        <v>5234.7811722669394</v>
      </c>
      <c r="AL38" s="59">
        <f>AL18*Annual!$K57/100</f>
        <v>5691.1665795506633</v>
      </c>
      <c r="AM38" s="59">
        <f>AM18*Annual!$K57/100</f>
        <v>5619.3228470875365</v>
      </c>
      <c r="AN38" s="59">
        <f>AN18*Annual!$K57/100</f>
        <v>5503.393187885672</v>
      </c>
      <c r="AO38" s="59">
        <f>AO18*Annual!$K57/100</f>
        <v>5812.40287808219</v>
      </c>
      <c r="AP38" s="59">
        <f>AP18*Annual!$L57/100</f>
        <v>6045.5251866546714</v>
      </c>
      <c r="AQ38" s="59">
        <f>AQ18*Annual!$L57/100</f>
        <v>6059.2938303927403</v>
      </c>
      <c r="AR38" s="59">
        <f>AR18*Annual!$L57/100</f>
        <v>6205.5686297090515</v>
      </c>
      <c r="AS38" s="59">
        <f>AS18*Annual!$L57/100</f>
        <v>6468.3997695802991</v>
      </c>
      <c r="AT38" s="59">
        <f>AT18*Annual!$M57/100</f>
        <v>6645.3737706021011</v>
      </c>
      <c r="AU38" s="59">
        <f>AU18*Annual!$M57/100</f>
        <v>6237.4105343672527</v>
      </c>
      <c r="AV38" s="59">
        <f>AV18*Annual!$M57/100</f>
        <v>7054.1542954571196</v>
      </c>
      <c r="AW38" s="59">
        <f>AW18*Annual!$M57/100</f>
        <v>7304.6532575392175</v>
      </c>
      <c r="AX38" s="59">
        <f>AX18*Annual!$N57/100</f>
        <v>7248.454847660515</v>
      </c>
      <c r="AY38" s="59">
        <f>AY18*Annual!$N57/100</f>
        <v>7320.6446325541892</v>
      </c>
      <c r="AZ38" s="59">
        <f>AZ18*Annual!$N57/100</f>
        <v>7857.9058482940691</v>
      </c>
      <c r="BA38" s="59">
        <f>BA18*Annual!$N57/100</f>
        <v>8307.5567768851033</v>
      </c>
      <c r="BB38" s="59">
        <f>BB18*Annual!$O57/100</f>
        <v>8092.8608016122917</v>
      </c>
      <c r="BC38" s="59">
        <f>BC18*Annual!$O57/100</f>
        <v>8283.5227671846751</v>
      </c>
      <c r="BD38" s="59">
        <f>BD18*Annual!$O57/100</f>
        <v>8943.854186742481</v>
      </c>
      <c r="BE38" s="59">
        <f>BE18*Annual!$O57/100</f>
        <v>9274.7732304370784</v>
      </c>
      <c r="BF38" s="184">
        <f>BF18*Annual!P57/100</f>
        <v>9520.0327049425941</v>
      </c>
      <c r="BG38" s="59">
        <f>BG18*Annual!P57/100</f>
        <v>9774.8374566208004</v>
      </c>
      <c r="BH38" s="59">
        <f>BH18*Annual!P57/100</f>
        <v>10053.530153768837</v>
      </c>
      <c r="BI38" s="59">
        <f>BI18*Annual!P57/100</f>
        <v>11882.468139683195</v>
      </c>
      <c r="BJ38" s="56">
        <f>BJ18*Annual!Q57/100</f>
        <v>11566.23068860358</v>
      </c>
      <c r="BK38" s="56">
        <f>BK18*Annual!Q57/100</f>
        <v>11203.487767100196</v>
      </c>
      <c r="BL38" s="56">
        <f>BL18*Annual!Q57/100</f>
        <v>11969.415938101656</v>
      </c>
      <c r="BM38" s="56">
        <f>BM18*Annual!Q57/100</f>
        <v>12731.905135634179</v>
      </c>
      <c r="BN38" s="56">
        <f>BN18*Annual!$T57/100</f>
        <v>12697.255703744053</v>
      </c>
      <c r="BO38" s="56">
        <f>BO18*Annual!$T57/100</f>
        <v>12956.84650256951</v>
      </c>
      <c r="BP38" s="56">
        <f>BP18*Annual!$T57/100</f>
        <v>13502.042529953462</v>
      </c>
      <c r="BQ38" s="56">
        <f>BQ18*Annual!$T57/100</f>
        <v>13285.347865262276</v>
      </c>
      <c r="BR38" s="56">
        <f>BR18*Annual!$S57/100</f>
        <v>13571.355317607229</v>
      </c>
      <c r="BS38" s="56">
        <f>BS18*Annual!$S57/100</f>
        <v>13828.364498904341</v>
      </c>
      <c r="BT38" s="56">
        <f>BT18*Annual!$S57/100</f>
        <v>14478.137845493759</v>
      </c>
      <c r="BU38" s="56">
        <f>BU18*Annual!$S57/100</f>
        <v>15004.447351094663</v>
      </c>
      <c r="BV38" s="56">
        <f>BV18*Annual!$T57/100</f>
        <v>14758.760885461345</v>
      </c>
      <c r="BW38" s="56">
        <f>BW18*Annual!$T57/100</f>
        <v>16010.497754424605</v>
      </c>
      <c r="BX38" s="56">
        <f>BX18*Annual!$T57/100</f>
        <v>16237.570516083761</v>
      </c>
      <c r="BY38" s="56">
        <f>BY18*Annual!$T57/100</f>
        <v>16511.137152159416</v>
      </c>
    </row>
    <row r="39" spans="1:84" hidden="1">
      <c r="A39" s="53" t="str">
        <f>A21</f>
        <v>SA - Annual Compensation of Employees</v>
      </c>
      <c r="B39" s="38">
        <f t="shared" ref="B39:N39" si="68">B33+B29+B26</f>
        <v>10656.816629979998</v>
      </c>
      <c r="C39" s="39">
        <f t="shared" si="68"/>
        <v>11025.920567601101</v>
      </c>
      <c r="D39" s="39">
        <f t="shared" si="68"/>
        <v>11416.68821940292</v>
      </c>
      <c r="E39" s="39">
        <f t="shared" si="68"/>
        <v>12270.091078585425</v>
      </c>
      <c r="F39" s="39">
        <f t="shared" si="68"/>
        <v>11959.242120047809</v>
      </c>
      <c r="G39" s="39">
        <f t="shared" si="68"/>
        <v>12443.543758336577</v>
      </c>
      <c r="H39" s="39">
        <f t="shared" si="68"/>
        <v>12846.321277222161</v>
      </c>
      <c r="I39" s="39">
        <f t="shared" si="68"/>
        <v>13625.287840930065</v>
      </c>
      <c r="J39" s="39">
        <f t="shared" si="68"/>
        <v>13119.291539088937</v>
      </c>
      <c r="K39" s="39">
        <f t="shared" si="68"/>
        <v>13500.090640327922</v>
      </c>
      <c r="L39" s="39">
        <f t="shared" si="68"/>
        <v>13904.503105642934</v>
      </c>
      <c r="M39" s="39">
        <f t="shared" si="68"/>
        <v>14814.282121786737</v>
      </c>
      <c r="N39" s="39">
        <f t="shared" si="68"/>
        <v>14461.752572208738</v>
      </c>
      <c r="O39" s="39">
        <f t="shared" ref="O39:R39" si="69">O33+O29+O26</f>
        <v>14891.648938364484</v>
      </c>
      <c r="P39" s="39">
        <f t="shared" si="69"/>
        <v>15314.388856245041</v>
      </c>
      <c r="Q39" s="39">
        <f t="shared" si="69"/>
        <v>16393.72308805598</v>
      </c>
      <c r="R39" s="39">
        <f t="shared" si="69"/>
        <v>15405.005656957372</v>
      </c>
      <c r="S39" s="39">
        <f t="shared" ref="S39:V39" si="70">S33+S29+S26</f>
        <v>15943.321674165745</v>
      </c>
      <c r="T39" s="39">
        <f t="shared" si="70"/>
        <v>16260.330814272256</v>
      </c>
      <c r="U39" s="39">
        <f t="shared" si="70"/>
        <v>17363.404609221951</v>
      </c>
      <c r="V39" s="39">
        <f t="shared" si="70"/>
        <v>16802.257497494851</v>
      </c>
      <c r="W39" s="39">
        <f t="shared" ref="W39:BH39" si="71">W33+W29+W26</f>
        <v>17441.976763809034</v>
      </c>
      <c r="X39" s="39">
        <f t="shared" si="71"/>
        <v>17807.221156037587</v>
      </c>
      <c r="Y39" s="39">
        <f t="shared" si="71"/>
        <v>18926.141350337388</v>
      </c>
      <c r="Z39" s="39">
        <f t="shared" si="71"/>
        <v>18509.079103642875</v>
      </c>
      <c r="AA39" s="39">
        <f t="shared" si="71"/>
        <v>18924.379162557801</v>
      </c>
      <c r="AB39" s="39">
        <f t="shared" si="71"/>
        <v>19273.539957533136</v>
      </c>
      <c r="AC39" s="39">
        <f t="shared" si="71"/>
        <v>20473.834833396471</v>
      </c>
      <c r="AD39" s="39">
        <f t="shared" si="71"/>
        <v>20070.237935041278</v>
      </c>
      <c r="AE39" s="39">
        <f t="shared" si="71"/>
        <v>20979.093657466306</v>
      </c>
      <c r="AF39" s="39">
        <f t="shared" si="71"/>
        <v>21574.100043995608</v>
      </c>
      <c r="AG39" s="39">
        <f t="shared" si="71"/>
        <v>22625.7862459391</v>
      </c>
      <c r="AH39" s="39">
        <f t="shared" si="71"/>
        <v>22001.488871187423</v>
      </c>
      <c r="AI39" s="39">
        <f t="shared" si="71"/>
        <v>22868.84969786946</v>
      </c>
      <c r="AJ39" s="39">
        <f t="shared" si="71"/>
        <v>23362.981349285223</v>
      </c>
      <c r="AK39" s="39">
        <f t="shared" si="71"/>
        <v>24884.870289023893</v>
      </c>
      <c r="AL39" s="39">
        <f t="shared" si="71"/>
        <v>24019.061636832706</v>
      </c>
      <c r="AM39" s="39">
        <f t="shared" si="71"/>
        <v>24769.505620647975</v>
      </c>
      <c r="AN39" s="39">
        <f t="shared" si="71"/>
        <v>25342.120843975063</v>
      </c>
      <c r="AO39" s="39">
        <f t="shared" si="71"/>
        <v>27682.342846194199</v>
      </c>
      <c r="AP39" s="39">
        <f t="shared" si="71"/>
        <v>25969.990679730832</v>
      </c>
      <c r="AQ39" s="39">
        <f t="shared" si="71"/>
        <v>27141.137372733087</v>
      </c>
      <c r="AR39" s="39">
        <f t="shared" si="71"/>
        <v>28172.266574362955</v>
      </c>
      <c r="AS39" s="39">
        <f t="shared" si="71"/>
        <v>30286.824815027543</v>
      </c>
      <c r="AT39" s="39">
        <f t="shared" si="71"/>
        <v>28799.051833053687</v>
      </c>
      <c r="AU39" s="39">
        <f t="shared" si="71"/>
        <v>29647.297003968466</v>
      </c>
      <c r="AV39" s="39">
        <f t="shared" si="71"/>
        <v>31142.548988348488</v>
      </c>
      <c r="AW39" s="39">
        <f t="shared" si="71"/>
        <v>33644.505479624226</v>
      </c>
      <c r="AX39" s="39">
        <f t="shared" si="71"/>
        <v>32145.057758867137</v>
      </c>
      <c r="AY39" s="39">
        <f t="shared" si="71"/>
        <v>33735.841820309775</v>
      </c>
      <c r="AZ39" s="39">
        <f t="shared" si="71"/>
        <v>35218.506534974113</v>
      </c>
      <c r="BA39" s="39">
        <f t="shared" si="71"/>
        <v>38411.013432870895</v>
      </c>
      <c r="BB39" s="39">
        <f t="shared" si="71"/>
        <v>36129.743445502339</v>
      </c>
      <c r="BC39" s="39">
        <f t="shared" si="71"/>
        <v>37833.019975797644</v>
      </c>
      <c r="BD39" s="39">
        <f t="shared" si="71"/>
        <v>39812.235127054475</v>
      </c>
      <c r="BE39" s="39">
        <f t="shared" si="71"/>
        <v>42427.901260373583</v>
      </c>
      <c r="BF39" s="39">
        <f t="shared" si="71"/>
        <v>39458.289559638441</v>
      </c>
      <c r="BG39" s="39">
        <f t="shared" si="71"/>
        <v>40815.940314064283</v>
      </c>
      <c r="BH39" s="39">
        <f t="shared" si="71"/>
        <v>43040.561520914554</v>
      </c>
      <c r="BI39" s="39">
        <f t="shared" ref="BI39:BN39" si="72">BI33+BI29+BI26</f>
        <v>47267.361473883539</v>
      </c>
      <c r="BJ39" s="166">
        <f t="shared" si="72"/>
        <v>44853.074075847609</v>
      </c>
      <c r="BK39" s="166">
        <f t="shared" si="72"/>
        <v>46032.481501596318</v>
      </c>
      <c r="BL39" s="166">
        <f t="shared" si="72"/>
        <v>48226.615396497255</v>
      </c>
      <c r="BM39" s="166">
        <f t="shared" si="72"/>
        <v>52186.667152280155</v>
      </c>
      <c r="BN39" s="166">
        <f t="shared" si="72"/>
        <v>49720.627889706877</v>
      </c>
      <c r="BO39" s="166">
        <f t="shared" ref="BO39:BR39" si="73">BO33+BO29+BO26</f>
        <v>51629.573367866149</v>
      </c>
      <c r="BP39" s="166">
        <f t="shared" si="73"/>
        <v>53591.328454435075</v>
      </c>
      <c r="BQ39" s="166">
        <f t="shared" si="73"/>
        <v>56800.112254548774</v>
      </c>
      <c r="BR39" s="166">
        <f t="shared" si="73"/>
        <v>54104.678305149944</v>
      </c>
      <c r="BS39" s="166">
        <f t="shared" ref="BS39:BY39" si="74">BS33+BS29+BS26</f>
        <v>56107.899152174839</v>
      </c>
      <c r="BT39" s="166">
        <f t="shared" si="74"/>
        <v>57788.104365023675</v>
      </c>
      <c r="BU39" s="166">
        <f t="shared" si="74"/>
        <v>62047.315290429935</v>
      </c>
      <c r="BV39" s="166">
        <f t="shared" si="74"/>
        <v>58475.855321356947</v>
      </c>
      <c r="BW39" s="166">
        <f t="shared" si="74"/>
        <v>61706.247598614325</v>
      </c>
      <c r="BX39" s="166">
        <f t="shared" ref="BX39" si="75">BX33+BX29+BX26</f>
        <v>62968.462339682243</v>
      </c>
      <c r="BY39" s="166">
        <f t="shared" si="74"/>
        <v>67500.787565253588</v>
      </c>
    </row>
    <row r="40" spans="1:84" hidden="1">
      <c r="A40" s="69"/>
      <c r="B40" s="55"/>
      <c r="C40" s="56"/>
      <c r="D40" s="56"/>
      <c r="E40" s="56"/>
      <c r="F40" s="56"/>
      <c r="G40" s="56"/>
      <c r="H40" s="56"/>
      <c r="I40" s="56"/>
      <c r="J40" s="56"/>
      <c r="K40" s="56"/>
      <c r="L40" s="56"/>
      <c r="M40" s="56"/>
      <c r="N40" s="56"/>
      <c r="O40" s="56"/>
      <c r="P40" s="56"/>
      <c r="Q40" s="56"/>
      <c r="R40" s="56"/>
      <c r="S40" s="56"/>
      <c r="T40" s="56"/>
      <c r="U40" s="56"/>
      <c r="V40" s="56"/>
      <c r="W40" s="56"/>
      <c r="X40" s="56"/>
      <c r="Y40" s="56"/>
      <c r="Z40" s="56"/>
      <c r="AA40" s="56"/>
      <c r="AB40" s="56"/>
      <c r="AC40" s="56"/>
      <c r="AD40" s="56"/>
      <c r="AE40" s="56"/>
      <c r="AF40" s="56"/>
      <c r="AG40" s="56"/>
      <c r="AH40" s="56"/>
      <c r="AI40" s="56"/>
      <c r="AJ40" s="56"/>
      <c r="AK40" s="56"/>
      <c r="AL40" s="56"/>
      <c r="AM40" s="56"/>
      <c r="AN40" s="56"/>
      <c r="AO40" s="56"/>
      <c r="AP40" s="56"/>
      <c r="AQ40" s="56"/>
      <c r="AR40" s="56"/>
      <c r="AS40" s="56"/>
      <c r="AT40" s="56"/>
      <c r="AU40" s="56"/>
      <c r="AV40" s="56"/>
      <c r="AW40" s="56"/>
      <c r="AX40" s="56"/>
      <c r="AY40" s="56"/>
      <c r="AZ40" s="56"/>
      <c r="BA40" s="56"/>
      <c r="BB40" s="56"/>
      <c r="BC40" s="56"/>
      <c r="BD40" s="56"/>
      <c r="BE40" s="56"/>
      <c r="BF40" s="56"/>
      <c r="BG40" s="56"/>
      <c r="BH40" s="56"/>
      <c r="BI40" s="56"/>
      <c r="BJ40" s="56"/>
      <c r="BK40" s="56"/>
      <c r="BL40" s="56"/>
      <c r="BM40" s="56"/>
      <c r="BN40" s="56"/>
      <c r="BO40" s="56"/>
      <c r="BP40" s="56"/>
      <c r="BQ40" s="56"/>
      <c r="BR40" s="56"/>
      <c r="BS40" s="56"/>
      <c r="BT40" s="56"/>
      <c r="BU40" s="56"/>
      <c r="BV40" s="56"/>
      <c r="BW40" s="56"/>
      <c r="BX40" s="56"/>
      <c r="BY40" s="56"/>
    </row>
    <row r="41" spans="1:84" ht="17.25" customHeight="1" thickBot="1">
      <c r="A41" s="70" t="s">
        <v>210</v>
      </c>
      <c r="B41" s="23">
        <f t="shared" ref="B41:N41" si="76">B39+B40</f>
        <v>10656.816629979998</v>
      </c>
      <c r="C41" s="24">
        <f t="shared" si="76"/>
        <v>11025.920567601101</v>
      </c>
      <c r="D41" s="24">
        <f t="shared" si="76"/>
        <v>11416.68821940292</v>
      </c>
      <c r="E41" s="24">
        <f t="shared" si="76"/>
        <v>12270.091078585425</v>
      </c>
      <c r="F41" s="24">
        <f t="shared" si="76"/>
        <v>11959.242120047809</v>
      </c>
      <c r="G41" s="24">
        <f t="shared" si="76"/>
        <v>12443.543758336577</v>
      </c>
      <c r="H41" s="24">
        <f t="shared" si="76"/>
        <v>12846.321277222161</v>
      </c>
      <c r="I41" s="24">
        <f t="shared" si="76"/>
        <v>13625.287840930065</v>
      </c>
      <c r="J41" s="24">
        <f t="shared" si="76"/>
        <v>13119.291539088937</v>
      </c>
      <c r="K41" s="24">
        <f t="shared" si="76"/>
        <v>13500.090640327922</v>
      </c>
      <c r="L41" s="24">
        <f t="shared" si="76"/>
        <v>13904.503105642934</v>
      </c>
      <c r="M41" s="24">
        <f t="shared" si="76"/>
        <v>14814.282121786737</v>
      </c>
      <c r="N41" s="24">
        <f t="shared" si="76"/>
        <v>14461.752572208738</v>
      </c>
      <c r="O41" s="24">
        <f t="shared" ref="O41:R41" si="77">O39+O40</f>
        <v>14891.648938364484</v>
      </c>
      <c r="P41" s="24">
        <f t="shared" si="77"/>
        <v>15314.388856245041</v>
      </c>
      <c r="Q41" s="24">
        <f t="shared" si="77"/>
        <v>16393.72308805598</v>
      </c>
      <c r="R41" s="24">
        <f t="shared" si="77"/>
        <v>15405.005656957372</v>
      </c>
      <c r="S41" s="24">
        <f t="shared" ref="S41:V41" si="78">S39+S40</f>
        <v>15943.321674165745</v>
      </c>
      <c r="T41" s="24">
        <f t="shared" si="78"/>
        <v>16260.330814272256</v>
      </c>
      <c r="U41" s="24">
        <f t="shared" si="78"/>
        <v>17363.404609221951</v>
      </c>
      <c r="V41" s="24">
        <f t="shared" si="78"/>
        <v>16802.257497494851</v>
      </c>
      <c r="W41" s="24">
        <f t="shared" ref="W41:BA41" si="79">W39+W40</f>
        <v>17441.976763809034</v>
      </c>
      <c r="X41" s="24">
        <f t="shared" si="79"/>
        <v>17807.221156037587</v>
      </c>
      <c r="Y41" s="24">
        <f t="shared" si="79"/>
        <v>18926.141350337388</v>
      </c>
      <c r="Z41" s="24">
        <f t="shared" si="79"/>
        <v>18509.079103642875</v>
      </c>
      <c r="AA41" s="24">
        <f t="shared" si="79"/>
        <v>18924.379162557801</v>
      </c>
      <c r="AB41" s="24">
        <f t="shared" si="79"/>
        <v>19273.539957533136</v>
      </c>
      <c r="AC41" s="24">
        <f t="shared" si="79"/>
        <v>20473.834833396471</v>
      </c>
      <c r="AD41" s="24">
        <f t="shared" si="79"/>
        <v>20070.237935041278</v>
      </c>
      <c r="AE41" s="24">
        <f t="shared" si="79"/>
        <v>20979.093657466306</v>
      </c>
      <c r="AF41" s="24">
        <f t="shared" si="79"/>
        <v>21574.100043995608</v>
      </c>
      <c r="AG41" s="24">
        <f t="shared" si="79"/>
        <v>22625.7862459391</v>
      </c>
      <c r="AH41" s="24">
        <f t="shared" si="79"/>
        <v>22001.488871187423</v>
      </c>
      <c r="AI41" s="24">
        <f t="shared" si="79"/>
        <v>22868.84969786946</v>
      </c>
      <c r="AJ41" s="24">
        <f t="shared" si="79"/>
        <v>23362.981349285223</v>
      </c>
      <c r="AK41" s="24">
        <f t="shared" si="79"/>
        <v>24884.870289023893</v>
      </c>
      <c r="AL41" s="24">
        <f t="shared" si="79"/>
        <v>24019.061636832706</v>
      </c>
      <c r="AM41" s="24">
        <f t="shared" si="79"/>
        <v>24769.505620647975</v>
      </c>
      <c r="AN41" s="24">
        <f t="shared" si="79"/>
        <v>25342.120843975063</v>
      </c>
      <c r="AO41" s="24">
        <f t="shared" si="79"/>
        <v>27682.342846194199</v>
      </c>
      <c r="AP41" s="24">
        <f t="shared" si="79"/>
        <v>25969.990679730832</v>
      </c>
      <c r="AQ41" s="24">
        <f t="shared" si="79"/>
        <v>27141.137372733087</v>
      </c>
      <c r="AR41" s="24">
        <f t="shared" si="79"/>
        <v>28172.266574362955</v>
      </c>
      <c r="AS41" s="24">
        <f t="shared" si="79"/>
        <v>30286.824815027543</v>
      </c>
      <c r="AT41" s="24">
        <f t="shared" si="79"/>
        <v>28799.051833053687</v>
      </c>
      <c r="AU41" s="24">
        <f t="shared" si="79"/>
        <v>29647.297003968466</v>
      </c>
      <c r="AV41" s="24">
        <f t="shared" si="79"/>
        <v>31142.548988348488</v>
      </c>
      <c r="AW41" s="24">
        <f t="shared" si="79"/>
        <v>33644.505479624226</v>
      </c>
      <c r="AX41" s="24">
        <f t="shared" si="79"/>
        <v>32145.057758867137</v>
      </c>
      <c r="AY41" s="24">
        <f t="shared" si="79"/>
        <v>33735.841820309775</v>
      </c>
      <c r="AZ41" s="24">
        <f t="shared" si="79"/>
        <v>35218.506534974113</v>
      </c>
      <c r="BA41" s="24">
        <f t="shared" si="79"/>
        <v>38411.013432870895</v>
      </c>
      <c r="BB41" s="24">
        <f t="shared" ref="BB41:BG41" si="80">BB39+BB40</f>
        <v>36129.743445502339</v>
      </c>
      <c r="BC41" s="24">
        <f t="shared" si="80"/>
        <v>37833.019975797644</v>
      </c>
      <c r="BD41" s="24">
        <f t="shared" si="80"/>
        <v>39812.235127054475</v>
      </c>
      <c r="BE41" s="24">
        <f t="shared" si="80"/>
        <v>42427.901260373583</v>
      </c>
      <c r="BF41" s="24">
        <f t="shared" si="80"/>
        <v>39458.289559638441</v>
      </c>
      <c r="BG41" s="24">
        <f t="shared" si="80"/>
        <v>40815.940314064283</v>
      </c>
      <c r="BH41" s="24">
        <f t="shared" ref="BH41:BM41" si="81">BH39+BH40</f>
        <v>43040.561520914554</v>
      </c>
      <c r="BI41" s="24">
        <f t="shared" si="81"/>
        <v>47267.361473883539</v>
      </c>
      <c r="BJ41" s="195">
        <f t="shared" si="81"/>
        <v>44853.074075847609</v>
      </c>
      <c r="BK41" s="195">
        <f t="shared" si="81"/>
        <v>46032.481501596318</v>
      </c>
      <c r="BL41" s="195">
        <f t="shared" si="81"/>
        <v>48226.615396497255</v>
      </c>
      <c r="BM41" s="195">
        <f t="shared" si="81"/>
        <v>52186.667152280155</v>
      </c>
      <c r="BN41" s="195">
        <f t="shared" ref="BN41:BR41" si="82">BN39+BN40</f>
        <v>49720.627889706877</v>
      </c>
      <c r="BO41" s="195">
        <f t="shared" si="82"/>
        <v>51629.573367866149</v>
      </c>
      <c r="BP41" s="195">
        <f t="shared" si="82"/>
        <v>53591.328454435075</v>
      </c>
      <c r="BQ41" s="195">
        <f t="shared" si="82"/>
        <v>56800.112254548774</v>
      </c>
      <c r="BR41" s="195">
        <f t="shared" si="82"/>
        <v>54104.678305149944</v>
      </c>
      <c r="BS41" s="195">
        <f t="shared" ref="BS41:BY41" si="83">BS39+BS40</f>
        <v>56107.899152174839</v>
      </c>
      <c r="BT41" s="195">
        <f t="shared" si="83"/>
        <v>57788.104365023675</v>
      </c>
      <c r="BU41" s="195">
        <f t="shared" si="83"/>
        <v>62047.315290429935</v>
      </c>
      <c r="BV41" s="195">
        <f t="shared" si="83"/>
        <v>58475.855321356947</v>
      </c>
      <c r="BW41" s="195">
        <f t="shared" si="83"/>
        <v>61706.247598614325</v>
      </c>
      <c r="BX41" s="195">
        <f t="shared" ref="BX41" si="84">BX39+BX40</f>
        <v>62968.462339682243</v>
      </c>
      <c r="BY41" s="195">
        <f t="shared" si="83"/>
        <v>67500.787565253588</v>
      </c>
      <c r="BZ41" s="175"/>
      <c r="CA41" s="175"/>
      <c r="CB41" s="175"/>
      <c r="CC41" s="175"/>
      <c r="CD41" s="175"/>
      <c r="CE41" s="175"/>
      <c r="CF41" s="175"/>
    </row>
    <row r="42" spans="1:84">
      <c r="BA42" s="8"/>
      <c r="BG42" s="146"/>
      <c r="BH42" s="146"/>
      <c r="BI42" s="147"/>
      <c r="BJ42" s="147"/>
      <c r="BK42" s="147"/>
      <c r="BL42" s="147"/>
      <c r="BM42" s="147"/>
      <c r="BN42" s="147"/>
      <c r="BO42" s="147"/>
      <c r="BP42" s="147"/>
      <c r="BZ42" s="175"/>
      <c r="CA42" s="175"/>
      <c r="CB42" s="175"/>
      <c r="CC42" s="175"/>
      <c r="CD42" s="175"/>
      <c r="CE42" s="175"/>
      <c r="CF42" s="175"/>
    </row>
    <row r="43" spans="1:84" ht="18">
      <c r="A43" s="206" t="str">
        <f>A3</f>
        <v>SA – Annual Compensation of Employees</v>
      </c>
      <c r="B43" s="212"/>
      <c r="C43" s="212"/>
      <c r="D43" s="212"/>
      <c r="E43" s="212"/>
      <c r="F43" s="212"/>
      <c r="G43" s="212"/>
      <c r="H43" s="212"/>
      <c r="I43" s="212"/>
      <c r="J43" s="212"/>
      <c r="K43" s="212"/>
      <c r="L43" s="212"/>
      <c r="M43" s="212"/>
      <c r="N43" s="212"/>
      <c r="O43" s="212"/>
      <c r="P43" s="212"/>
      <c r="Q43" s="212"/>
      <c r="R43" s="212"/>
      <c r="S43" s="212"/>
      <c r="T43" s="212"/>
      <c r="U43" s="212"/>
      <c r="V43" s="212"/>
      <c r="W43" s="212"/>
      <c r="X43" s="212"/>
      <c r="Y43" s="212"/>
      <c r="Z43" s="213"/>
      <c r="AA43" s="213"/>
      <c r="AB43" s="213"/>
      <c r="AC43" s="213"/>
      <c r="AD43" s="213"/>
      <c r="AE43" s="213"/>
      <c r="AF43" s="213"/>
      <c r="AG43" s="213"/>
      <c r="AH43" s="213"/>
      <c r="AI43" s="213"/>
      <c r="AJ43" s="213"/>
      <c r="AK43" s="213"/>
      <c r="AL43" s="213"/>
      <c r="AM43" s="213"/>
      <c r="AN43" s="213"/>
      <c r="AO43" s="213"/>
      <c r="AP43" s="213"/>
      <c r="AQ43" s="213"/>
      <c r="AR43" s="213"/>
      <c r="AS43" s="213"/>
      <c r="AT43" s="213"/>
      <c r="AU43" s="213"/>
      <c r="AV43" s="213"/>
      <c r="AW43" s="213"/>
      <c r="AX43" s="213"/>
      <c r="AY43" s="213"/>
      <c r="AZ43" s="213"/>
      <c r="BA43" s="213"/>
      <c r="BB43" s="213"/>
      <c r="BC43" s="213"/>
      <c r="BD43" s="213"/>
      <c r="BE43" s="213"/>
      <c r="BF43" s="213"/>
      <c r="BG43" s="213"/>
      <c r="BH43" s="213"/>
      <c r="BN43" s="8"/>
      <c r="BZ43" s="175"/>
      <c r="CA43" s="175"/>
      <c r="CB43" s="175"/>
      <c r="CC43" s="175"/>
      <c r="CD43" s="175"/>
      <c r="CE43" s="175"/>
      <c r="CF43" s="175"/>
    </row>
    <row r="44" spans="1:84" ht="13.5" thickBot="1">
      <c r="A44" s="1" t="s">
        <v>28</v>
      </c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BZ44" s="175"/>
      <c r="CA44" s="175"/>
      <c r="CB44" s="175"/>
      <c r="CC44" s="175"/>
      <c r="CD44" s="175"/>
      <c r="CE44" s="175"/>
      <c r="CF44" s="175"/>
    </row>
    <row r="45" spans="1:84" ht="13.5" thickBot="1">
      <c r="A45" s="25" t="s">
        <v>23</v>
      </c>
      <c r="B45" s="133" t="str">
        <f>B25</f>
        <v>1995q1</v>
      </c>
      <c r="C45" s="132" t="str">
        <f t="shared" ref="C45:BH45" si="85">C25</f>
        <v>1995q2</v>
      </c>
      <c r="D45" s="132" t="str">
        <f t="shared" si="85"/>
        <v>1995q3</v>
      </c>
      <c r="E45" s="132" t="str">
        <f t="shared" si="85"/>
        <v>1995q4</v>
      </c>
      <c r="F45" s="132" t="str">
        <f t="shared" si="85"/>
        <v>1996q1</v>
      </c>
      <c r="G45" s="132" t="str">
        <f t="shared" si="85"/>
        <v>1996q2</v>
      </c>
      <c r="H45" s="132" t="str">
        <f t="shared" si="85"/>
        <v>1996q3</v>
      </c>
      <c r="I45" s="132" t="str">
        <f t="shared" si="85"/>
        <v>1996q4</v>
      </c>
      <c r="J45" s="132" t="str">
        <f t="shared" si="85"/>
        <v>1997q1</v>
      </c>
      <c r="K45" s="132" t="str">
        <f t="shared" si="85"/>
        <v>1997q2</v>
      </c>
      <c r="L45" s="132" t="str">
        <f t="shared" si="85"/>
        <v>1997q3</v>
      </c>
      <c r="M45" s="132" t="str">
        <f t="shared" si="85"/>
        <v>1997q4</v>
      </c>
      <c r="N45" s="132" t="str">
        <f t="shared" si="85"/>
        <v>1998q1</v>
      </c>
      <c r="O45" s="132" t="str">
        <f t="shared" si="85"/>
        <v>1998q2</v>
      </c>
      <c r="P45" s="132" t="str">
        <f t="shared" si="85"/>
        <v>1998q3</v>
      </c>
      <c r="Q45" s="132" t="str">
        <f t="shared" si="85"/>
        <v>1998q4</v>
      </c>
      <c r="R45" s="132" t="str">
        <f t="shared" si="85"/>
        <v>1999q1</v>
      </c>
      <c r="S45" s="132" t="str">
        <f t="shared" si="85"/>
        <v>1999q2</v>
      </c>
      <c r="T45" s="132" t="str">
        <f t="shared" si="85"/>
        <v>1999q3</v>
      </c>
      <c r="U45" s="132" t="str">
        <f t="shared" si="85"/>
        <v>1999q4</v>
      </c>
      <c r="V45" s="132" t="str">
        <f t="shared" si="85"/>
        <v>2000q1</v>
      </c>
      <c r="W45" s="132" t="str">
        <f t="shared" si="85"/>
        <v>2000q2</v>
      </c>
      <c r="X45" s="132" t="str">
        <f t="shared" si="85"/>
        <v>2000q3</v>
      </c>
      <c r="Y45" s="132" t="str">
        <f t="shared" si="85"/>
        <v>2000q4</v>
      </c>
      <c r="Z45" s="132" t="str">
        <f t="shared" si="85"/>
        <v>2001q1</v>
      </c>
      <c r="AA45" s="132" t="str">
        <f t="shared" si="85"/>
        <v>2001q2</v>
      </c>
      <c r="AB45" s="132" t="str">
        <f t="shared" si="85"/>
        <v>2001q3</v>
      </c>
      <c r="AC45" s="132" t="str">
        <f t="shared" si="85"/>
        <v>2001q4</v>
      </c>
      <c r="AD45" s="132" t="str">
        <f t="shared" si="85"/>
        <v>2002q1</v>
      </c>
      <c r="AE45" s="132" t="str">
        <f t="shared" si="85"/>
        <v>2002q2</v>
      </c>
      <c r="AF45" s="132" t="str">
        <f t="shared" si="85"/>
        <v>2002q3</v>
      </c>
      <c r="AG45" s="132" t="str">
        <f t="shared" si="85"/>
        <v>2002q4</v>
      </c>
      <c r="AH45" s="132" t="str">
        <f t="shared" si="85"/>
        <v>2003q1</v>
      </c>
      <c r="AI45" s="132" t="str">
        <f t="shared" si="85"/>
        <v>2003q2</v>
      </c>
      <c r="AJ45" s="132" t="str">
        <f t="shared" si="85"/>
        <v>2003q3</v>
      </c>
      <c r="AK45" s="132" t="str">
        <f t="shared" si="85"/>
        <v>2003q4</v>
      </c>
      <c r="AL45" s="132" t="str">
        <f t="shared" si="85"/>
        <v>2004q1</v>
      </c>
      <c r="AM45" s="132" t="str">
        <f t="shared" si="85"/>
        <v>2004q2</v>
      </c>
      <c r="AN45" s="132" t="str">
        <f t="shared" si="85"/>
        <v>2004q3</v>
      </c>
      <c r="AO45" s="132" t="str">
        <f t="shared" si="85"/>
        <v>2004q4</v>
      </c>
      <c r="AP45" s="132" t="str">
        <f t="shared" si="85"/>
        <v>2005q1</v>
      </c>
      <c r="AQ45" s="132" t="str">
        <f t="shared" si="85"/>
        <v>2005q2</v>
      </c>
      <c r="AR45" s="132" t="str">
        <f t="shared" si="85"/>
        <v>2005q3</v>
      </c>
      <c r="AS45" s="132" t="str">
        <f t="shared" si="85"/>
        <v>2005q4</v>
      </c>
      <c r="AT45" s="132" t="str">
        <f t="shared" si="85"/>
        <v>2006q1</v>
      </c>
      <c r="AU45" s="132" t="str">
        <f t="shared" si="85"/>
        <v>2006q2</v>
      </c>
      <c r="AV45" s="132" t="str">
        <f t="shared" si="85"/>
        <v>2006q3</v>
      </c>
      <c r="AW45" s="132" t="str">
        <f t="shared" si="85"/>
        <v>2006q4</v>
      </c>
      <c r="AX45" s="132" t="str">
        <f t="shared" si="85"/>
        <v>2007q1</v>
      </c>
      <c r="AY45" s="132" t="str">
        <f t="shared" si="85"/>
        <v>2007q2</v>
      </c>
      <c r="AZ45" s="132" t="str">
        <f t="shared" si="85"/>
        <v>2007q3</v>
      </c>
      <c r="BA45" s="132" t="str">
        <f t="shared" si="85"/>
        <v>2007q4</v>
      </c>
      <c r="BB45" s="132" t="str">
        <f t="shared" si="85"/>
        <v>2008q1</v>
      </c>
      <c r="BC45" s="132" t="str">
        <f t="shared" si="85"/>
        <v>2008q2</v>
      </c>
      <c r="BD45" s="132" t="str">
        <f t="shared" si="85"/>
        <v>2008q3</v>
      </c>
      <c r="BE45" s="132" t="str">
        <f t="shared" si="85"/>
        <v>2008q4</v>
      </c>
      <c r="BF45" s="132" t="str">
        <f t="shared" si="85"/>
        <v>2009q1</v>
      </c>
      <c r="BG45" s="132" t="str">
        <f t="shared" si="85"/>
        <v>2009q2</v>
      </c>
      <c r="BH45" s="132" t="str">
        <f t="shared" si="85"/>
        <v>2009q3</v>
      </c>
      <c r="BI45" s="132" t="str">
        <f>BI25</f>
        <v>2009q4</v>
      </c>
      <c r="BJ45" s="132" t="str">
        <f>BJ25</f>
        <v>2010q1</v>
      </c>
      <c r="BK45" s="132" t="str">
        <f>BK25</f>
        <v>2010q2</v>
      </c>
      <c r="BL45" s="132" t="str">
        <f>BL25</f>
        <v>2010q3</v>
      </c>
      <c r="BM45" s="132" t="str">
        <f t="shared" ref="BM45:BR45" si="86">BM25</f>
        <v>2010q4</v>
      </c>
      <c r="BN45" s="132" t="str">
        <f t="shared" si="86"/>
        <v>2011q1</v>
      </c>
      <c r="BO45" s="132" t="str">
        <f t="shared" si="86"/>
        <v>2011q2</v>
      </c>
      <c r="BP45" s="132" t="str">
        <f t="shared" si="86"/>
        <v>2011q3</v>
      </c>
      <c r="BQ45" s="132" t="str">
        <f t="shared" si="86"/>
        <v>2011q4</v>
      </c>
      <c r="BR45" s="132" t="str">
        <f t="shared" si="86"/>
        <v>2012q1</v>
      </c>
      <c r="BS45" s="132" t="str">
        <f t="shared" ref="BS45:BU45" si="87">BS25</f>
        <v>2012q2</v>
      </c>
      <c r="BT45" s="132" t="str">
        <f t="shared" si="87"/>
        <v>2012q3</v>
      </c>
      <c r="BU45" s="132" t="str">
        <f t="shared" si="87"/>
        <v>2012q4</v>
      </c>
      <c r="BV45" s="132" t="str">
        <f t="shared" ref="BV45" si="88">BV25</f>
        <v>2013q1</v>
      </c>
      <c r="BW45" s="132" t="str">
        <f t="shared" ref="BW45:BY45" si="89">BW25</f>
        <v>2013q2</v>
      </c>
      <c r="BX45" s="132" t="str">
        <f t="shared" si="89"/>
        <v>2013q3</v>
      </c>
      <c r="BY45" s="132" t="str">
        <f t="shared" si="89"/>
        <v>2013q4</v>
      </c>
      <c r="BZ45" s="175"/>
      <c r="CA45" s="175"/>
      <c r="CB45" s="175"/>
      <c r="CC45" s="175"/>
      <c r="CD45" s="175"/>
      <c r="CE45" s="175"/>
      <c r="CF45" s="175"/>
    </row>
    <row r="46" spans="1:84" ht="13.5" thickTop="1">
      <c r="A46" s="2" t="s">
        <v>0</v>
      </c>
      <c r="B46" s="135"/>
      <c r="C46" s="61">
        <f t="shared" ref="C46:C61" si="90">(C6-B6)/B6*100</f>
        <v>3.3308096051729597</v>
      </c>
      <c r="D46" s="61">
        <f t="shared" ref="D46:D61" si="91">(D6-C6)/C6*100</f>
        <v>5.1565514293682702</v>
      </c>
      <c r="E46" s="61">
        <f t="shared" ref="E46:E61" si="92">(E6-D6)/D6*100</f>
        <v>2.9804743775246485</v>
      </c>
      <c r="F46" s="61">
        <f t="shared" ref="F46:F61" si="93">(F6-E6)/E6*100</f>
        <v>-0.153305516865123</v>
      </c>
      <c r="G46" s="61">
        <f>(G6-F6)/F6*100</f>
        <v>0.39514652014652513</v>
      </c>
      <c r="H46" s="61">
        <f t="shared" ref="H46:H61" si="94">(H6-G6)/G6*100</f>
        <v>3.2565153871530237</v>
      </c>
      <c r="I46" s="61">
        <f t="shared" ref="I46:I61" si="95">(I6-H6)/H6*100</f>
        <v>2.3988162718452228</v>
      </c>
      <c r="J46" s="61">
        <f t="shared" ref="J46:J61" si="96">(J6-I6)/I6*100</f>
        <v>2.8874066682674355</v>
      </c>
      <c r="K46" s="61">
        <f t="shared" ref="K46:K61" si="97">(K6-J6)/J6*100</f>
        <v>0.36152239077117293</v>
      </c>
      <c r="L46" s="61">
        <f t="shared" ref="L46:L61" si="98">(L6-K6)/K6*100</f>
        <v>4.0558529154575877</v>
      </c>
      <c r="M46" s="61">
        <f t="shared" ref="M46:M61" si="99">(M6-L6)/L6*100</f>
        <v>2.4350327846915598</v>
      </c>
      <c r="N46" s="61">
        <f t="shared" ref="N46:N61" si="100">(N6-M6)/M6*100</f>
        <v>1.8658466329717807</v>
      </c>
      <c r="O46" s="61">
        <f t="shared" ref="O46:O61" si="101">(O6-N6)/N6*100</f>
        <v>4.1037215624917515E-2</v>
      </c>
      <c r="P46" s="61">
        <f t="shared" ref="P46:P61" si="102">(P6-O6)/O6*100</f>
        <v>2.1561338289962801</v>
      </c>
      <c r="Q46" s="61">
        <f t="shared" ref="Q46:Q61" si="103">(Q6-P6)/P6*100</f>
        <v>3.4231792400742882</v>
      </c>
      <c r="R46" s="61">
        <f t="shared" ref="R46:R61" si="104">(R6-Q6)/Q6*100</f>
        <v>1.192065032759039</v>
      </c>
      <c r="S46" s="61">
        <f t="shared" ref="S46:S61" si="105">(S6-R6)/R6*100</f>
        <v>3.8979646893078792</v>
      </c>
      <c r="T46" s="61">
        <f t="shared" ref="T46:T61" si="106">(T6-S6)/S6*100</f>
        <v>3.148170587454624</v>
      </c>
      <c r="U46" s="61">
        <f t="shared" ref="U46:U61" si="107">(U6-T6)/T6*100</f>
        <v>-0.55828107606159705</v>
      </c>
      <c r="V46" s="61">
        <f t="shared" ref="V46:V61" si="108">(V6-U6)/U6*100</f>
        <v>2.8293533597727287</v>
      </c>
      <c r="W46" s="61">
        <f t="shared" ref="W46:W61" si="109">(W6-V6)/V6*100</f>
        <v>2.0238015783836194</v>
      </c>
      <c r="X46" s="61">
        <f t="shared" ref="X46:X61" si="110">(X6-W6)/W6*100</f>
        <v>2.1233927096850298</v>
      </c>
      <c r="Y46" s="61">
        <f t="shared" ref="Y46:Y61" si="111">(Y6-X6)/X6*100</f>
        <v>1.6504772806031718</v>
      </c>
      <c r="Z46" s="61">
        <f t="shared" ref="Z46:Z61" si="112">(Z6-Y6)/Y6*100</f>
        <v>2.9326840133183714</v>
      </c>
      <c r="AA46" s="61">
        <f t="shared" ref="AA46:AA61" si="113">(AA6-Z6)/Z6*100</f>
        <v>1.8768034123698405</v>
      </c>
      <c r="AB46" s="61">
        <f t="shared" ref="AB46:AB61" si="114">(AB6-AA6)/AA6*100</f>
        <v>2.7978228209738196</v>
      </c>
      <c r="AC46" s="61">
        <f t="shared" ref="AC46:AC61" si="115">(AC6-AB6)/AB6*100</f>
        <v>2.64500826565083</v>
      </c>
      <c r="AD46" s="61">
        <f t="shared" ref="AD46:AD61" si="116">(AD6-AC6)/AC6*100</f>
        <v>7.6488574562939098</v>
      </c>
      <c r="AE46" s="61">
        <f t="shared" ref="AE46:AE61" si="117">(AE6-AD6)/AD6*100</f>
        <v>4.7875108412836074</v>
      </c>
      <c r="AF46" s="61">
        <f t="shared" ref="AF46:AF61" si="118">(AF6-AE6)/AE6*100</f>
        <v>5.1398775037245494</v>
      </c>
      <c r="AG46" s="61">
        <f t="shared" ref="AG46:AG61" si="119">(AG6-AF6)/AF6*100</f>
        <v>0.30701409115956857</v>
      </c>
      <c r="AH46" s="61">
        <f t="shared" ref="AH46:AH61" si="120">(AH6-AG6)/AG6*100</f>
        <v>-5.7899073928739604</v>
      </c>
      <c r="AI46" s="61">
        <f t="shared" ref="AI46:AI61" si="121">(AI6-AH6)/AH6*100</f>
        <v>-0.44151029843597062</v>
      </c>
      <c r="AJ46" s="61">
        <f t="shared" ref="AJ46:AJ61" si="122">(AJ6-AI6)/AI6*100</f>
        <v>3.3218282606421923</v>
      </c>
      <c r="AK46" s="61">
        <f t="shared" ref="AK46:AK61" si="123">(AK6-AJ6)/AJ6*100</f>
        <v>-3.2393254104832667E-2</v>
      </c>
      <c r="AL46" s="61">
        <f t="shared" ref="AL46:AL61" si="124">(AL6-AK6)/AK6*100</f>
        <v>0.40099641533507502</v>
      </c>
      <c r="AM46" s="61">
        <f t="shared" ref="AM46:AM61" si="125">(AM6-AL6)/AL6*100</f>
        <v>2.0816944024205748</v>
      </c>
      <c r="AN46" s="61">
        <f t="shared" ref="AN46:AN61" si="126">(AN6-AM6)/AM6*100</f>
        <v>1.5887130238899756</v>
      </c>
      <c r="AO46" s="61">
        <f t="shared" ref="AO46:AO61" si="127">(AO6-AN6)/AN6*100</f>
        <v>0.5135087821672405</v>
      </c>
      <c r="AP46" s="61">
        <f t="shared" ref="AP46:AP61" si="128">(AP6-AO6)/AO6*100</f>
        <v>-2.658925979680697</v>
      </c>
      <c r="AQ46" s="61">
        <f t="shared" ref="AQ46:AQ61" si="129">(AQ6-AP6)/AP6*100</f>
        <v>2.1073139699011945</v>
      </c>
      <c r="AR46" s="61">
        <f t="shared" ref="AR46:AR61" si="130">(AR6-AQ6)/AQ6*100</f>
        <v>6.7923132337765981</v>
      </c>
      <c r="AS46" s="61">
        <f t="shared" ref="AS46:AS61" si="131">(AS6-AR6)/AR6*100</f>
        <v>1.3104926927452578</v>
      </c>
      <c r="AT46" s="61">
        <f t="shared" ref="AT46:AT61" si="132">(AT6-AS6)/AS6*100</f>
        <v>3.7424147537089398</v>
      </c>
      <c r="AU46" s="61">
        <f t="shared" ref="AU46:AU61" si="133">(AU6-AT6)/AT6*100</f>
        <v>2.2273105745212325</v>
      </c>
      <c r="AV46" s="61">
        <f t="shared" ref="AV46:AV61" si="134">(AV6-AU6)/AU6*100</f>
        <v>6.5567094278151092</v>
      </c>
      <c r="AW46" s="61">
        <f t="shared" ref="AW46:AW61" si="135">(AW6-AV6)/AV6*100</f>
        <v>4.0002547932989367</v>
      </c>
      <c r="AX46" s="61">
        <f t="shared" ref="AX46:AX61" si="136">(AX6-AW6)/AW6*100</f>
        <v>3.0268879769706665</v>
      </c>
      <c r="AY46" s="61">
        <f t="shared" ref="AY46:AY61" si="137">(AY6-AX6)/AX6*100</f>
        <v>3.0260623498918058</v>
      </c>
      <c r="AZ46" s="61">
        <f t="shared" ref="AZ46:AZ61" si="138">(AZ6-AY6)/AY6*100</f>
        <v>5.8272774379090242</v>
      </c>
      <c r="BA46" s="61">
        <f t="shared" ref="BA46:BA61" si="139">(BA6-AZ6)/AZ6*100</f>
        <v>4.5528650334512903</v>
      </c>
      <c r="BB46" s="61">
        <f t="shared" ref="BB46:BB61" si="140">(BB6-BA6)/BA6*100</f>
        <v>4.9601149407304268</v>
      </c>
      <c r="BC46" s="61">
        <f>(BC6-BB6)/BB6*100</f>
        <v>2.6835906040318456</v>
      </c>
      <c r="BD46" s="61">
        <f>(BD6-BC6)/BC6*100</f>
        <v>5.0047149196237868</v>
      </c>
      <c r="BE46" s="61">
        <f>(BE6-BD6)/BD6*100</f>
        <v>3.6140794619430463</v>
      </c>
      <c r="BF46" s="61">
        <f>(BF6-BE6)/BE6*100</f>
        <v>-0.1347349923475161</v>
      </c>
      <c r="BG46" s="61">
        <f>(BG6-BF6)/BF6*100</f>
        <v>-0.31863427084644497</v>
      </c>
      <c r="BH46" s="61">
        <f t="shared" ref="BH46:BH61" si="141">(BH6-BG6)/BG6*100</f>
        <v>3.9972772236974445</v>
      </c>
      <c r="BI46" s="61">
        <f t="shared" ref="BI46:BI61" si="142">(BI6-BH6)/BH6*100</f>
        <v>0.45057623271805258</v>
      </c>
      <c r="BJ46" s="61">
        <f t="shared" ref="BJ46:BJ61" si="143">(BJ6-BI6)/BI6*100</f>
        <v>4.1043882485085508</v>
      </c>
      <c r="BK46" s="61">
        <f t="shared" ref="BK46:BK61" si="144">(BK6-BJ6)/BJ6*100</f>
        <v>1.6202670030242623</v>
      </c>
      <c r="BL46" s="61">
        <f t="shared" ref="BL46:BL61" si="145">(BL6-BK6)/BK6*100</f>
        <v>6.522334354499276</v>
      </c>
      <c r="BM46" s="61">
        <f t="shared" ref="BM46:BM61" si="146">(BM6-BL6)/BL6*100</f>
        <v>-1.7079775307720024</v>
      </c>
      <c r="BN46" s="61">
        <f t="shared" ref="BN46:BN59" si="147">(BN6-BM6)/BM6*100</f>
        <v>3.2430086413512562</v>
      </c>
      <c r="BO46" s="61">
        <f t="shared" ref="BO46:BO59" si="148">(BO6-BN6)/BN6*100</f>
        <v>3.2577863796037181</v>
      </c>
      <c r="BP46" s="61">
        <f t="shared" ref="BP46:BP59" si="149">(BP6-BO6)/BO6*100</f>
        <v>3.457040048939569</v>
      </c>
      <c r="BQ46" s="61">
        <f t="shared" ref="BQ46:BQ59" si="150">(BQ6-BP6)/BP6*100</f>
        <v>4.8951675404820101</v>
      </c>
      <c r="BR46" s="61">
        <f t="shared" ref="BR46:BR59" si="151">(BR6-BQ6)/BQ6*100</f>
        <v>-0.30928716175774595</v>
      </c>
      <c r="BS46" s="61">
        <f t="shared" ref="BS46:BS59" si="152">(BS6-BR6)/BR6*100</f>
        <v>3.0421853848907263</v>
      </c>
      <c r="BT46" s="61">
        <f t="shared" ref="BT46:BT59" si="153">(BT6-BS6)/BS6*100</f>
        <v>0.55627118676006071</v>
      </c>
      <c r="BU46" s="61">
        <f t="shared" ref="BU46:BU59" si="154">(BU6-BT6)/BT6*100</f>
        <v>4.8222675377799229</v>
      </c>
      <c r="BV46" s="61">
        <f t="shared" ref="BV46:BV59" si="155">(BV6-BU6)/BU6*100</f>
        <v>0.38101758946493891</v>
      </c>
      <c r="BW46" s="61">
        <f t="shared" ref="BW46:BW59" si="156">(BW6-BV6)/BV6*100</f>
        <v>3.6038537284041827</v>
      </c>
      <c r="BX46" s="61">
        <f t="shared" ref="BX46:BX59" si="157">(BX6-BW6)/BW6*100</f>
        <v>-0.21181581403626842</v>
      </c>
      <c r="BY46" s="61">
        <f t="shared" ref="BY46:BY59" si="158">(BY6-BX6)/BX6*100</f>
        <v>4.4498623965755328</v>
      </c>
      <c r="BZ46" s="175"/>
      <c r="CA46" s="175"/>
      <c r="CB46" s="175"/>
      <c r="CC46" s="175"/>
      <c r="CD46" s="175"/>
      <c r="CE46" s="175"/>
      <c r="CF46" s="175"/>
    </row>
    <row r="47" spans="1:84">
      <c r="A47" s="3" t="s">
        <v>1</v>
      </c>
      <c r="B47" s="136"/>
      <c r="C47" s="63">
        <f t="shared" si="90"/>
        <v>7.546098924842144</v>
      </c>
      <c r="D47" s="63">
        <f t="shared" si="91"/>
        <v>-0.42759389974033168</v>
      </c>
      <c r="E47" s="63">
        <f t="shared" si="92"/>
        <v>-7.9670428948287686</v>
      </c>
      <c r="F47" s="63">
        <f t="shared" si="93"/>
        <v>9.4197871811316354</v>
      </c>
      <c r="G47" s="63">
        <f t="shared" ref="G47:G61" si="159">(G7-F7)/F7*100</f>
        <v>7.5293062200956999</v>
      </c>
      <c r="H47" s="63">
        <f t="shared" si="94"/>
        <v>-0.43328568488618274</v>
      </c>
      <c r="I47" s="63">
        <f t="shared" si="95"/>
        <v>-7.9364281325065607</v>
      </c>
      <c r="J47" s="63">
        <f t="shared" si="96"/>
        <v>8.7188946803152891</v>
      </c>
      <c r="K47" s="63">
        <f t="shared" si="97"/>
        <v>7.5837742504409098</v>
      </c>
      <c r="L47" s="63">
        <f t="shared" si="98"/>
        <v>-0.40049802863663619</v>
      </c>
      <c r="M47" s="63">
        <f t="shared" si="99"/>
        <v>-8.0234181302998202</v>
      </c>
      <c r="N47" s="63">
        <f t="shared" si="100"/>
        <v>13.928781769582752</v>
      </c>
      <c r="O47" s="63">
        <f t="shared" si="101"/>
        <v>7.6150710806243191</v>
      </c>
      <c r="P47" s="63">
        <f t="shared" si="102"/>
        <v>-0.45265588914550497</v>
      </c>
      <c r="Q47" s="63">
        <f t="shared" si="103"/>
        <v>-8.0363771343726729</v>
      </c>
      <c r="R47" s="63">
        <f t="shared" si="104"/>
        <v>10.254793138244198</v>
      </c>
      <c r="S47" s="63">
        <f t="shared" si="105"/>
        <v>6.6353964077336691</v>
      </c>
      <c r="T47" s="63">
        <f t="shared" si="106"/>
        <v>-3.5618495869541897</v>
      </c>
      <c r="U47" s="63">
        <f t="shared" si="107"/>
        <v>-8.8107687173211691</v>
      </c>
      <c r="V47" s="63">
        <f t="shared" si="108"/>
        <v>11.600829571794561</v>
      </c>
      <c r="W47" s="63">
        <f t="shared" si="109"/>
        <v>8.7023060979982336</v>
      </c>
      <c r="X47" s="63">
        <f t="shared" si="110"/>
        <v>-2.4175382139983874</v>
      </c>
      <c r="Y47" s="63">
        <f t="shared" si="111"/>
        <v>-8.8948431509955146</v>
      </c>
      <c r="Z47" s="63">
        <f t="shared" si="112"/>
        <v>11.566340289215072</v>
      </c>
      <c r="AA47" s="63">
        <f t="shared" si="113"/>
        <v>7.2594545270201758</v>
      </c>
      <c r="AB47" s="63">
        <f t="shared" si="114"/>
        <v>-3.5920219302391532</v>
      </c>
      <c r="AC47" s="63">
        <f t="shared" si="115"/>
        <v>-9.0989312677713503</v>
      </c>
      <c r="AD47" s="63">
        <f t="shared" si="116"/>
        <v>43.7601121777586</v>
      </c>
      <c r="AE47" s="63">
        <f t="shared" si="117"/>
        <v>16.566626650660261</v>
      </c>
      <c r="AF47" s="63">
        <f t="shared" si="118"/>
        <v>0.592173017507724</v>
      </c>
      <c r="AG47" s="63">
        <f t="shared" si="119"/>
        <v>-10.954696698233938</v>
      </c>
      <c r="AH47" s="63">
        <f t="shared" si="120"/>
        <v>-7.8470824949698192</v>
      </c>
      <c r="AI47" s="63">
        <f t="shared" si="121"/>
        <v>11.010605115408609</v>
      </c>
      <c r="AJ47" s="63">
        <f t="shared" si="122"/>
        <v>-0.89912896881146398</v>
      </c>
      <c r="AK47" s="63">
        <f t="shared" si="123"/>
        <v>-10.320385596824497</v>
      </c>
      <c r="AL47" s="63">
        <f t="shared" si="124"/>
        <v>0.28453999367688898</v>
      </c>
      <c r="AM47" s="63">
        <f t="shared" si="125"/>
        <v>6.6519546027742749</v>
      </c>
      <c r="AN47" s="63">
        <f t="shared" si="126"/>
        <v>-0.88678687555424174</v>
      </c>
      <c r="AO47" s="63">
        <f t="shared" si="127"/>
        <v>-10.408589322994334</v>
      </c>
      <c r="AP47" s="63">
        <f t="shared" si="128"/>
        <v>-1.9307589880159786</v>
      </c>
      <c r="AQ47" s="63">
        <f t="shared" si="129"/>
        <v>7.5016972165648346</v>
      </c>
      <c r="AR47" s="63">
        <f t="shared" si="130"/>
        <v>0.92042942848121534</v>
      </c>
      <c r="AS47" s="63">
        <f t="shared" si="131"/>
        <v>-11.335513039125203</v>
      </c>
      <c r="AT47" s="63">
        <f t="shared" si="132"/>
        <v>9.4976798348536473</v>
      </c>
      <c r="AU47" s="63">
        <f t="shared" si="133"/>
        <v>7.2832742507251051</v>
      </c>
      <c r="AV47" s="63">
        <f t="shared" si="134"/>
        <v>0.96124962451186546</v>
      </c>
      <c r="AW47" s="63">
        <f t="shared" si="135"/>
        <v>-9.3424576019041954</v>
      </c>
      <c r="AX47" s="63">
        <f t="shared" si="136"/>
        <v>16.806695109944204</v>
      </c>
      <c r="AY47" s="63">
        <f t="shared" si="137"/>
        <v>6.265628951139333</v>
      </c>
      <c r="AZ47" s="63">
        <f t="shared" si="138"/>
        <v>1.2691361941778379</v>
      </c>
      <c r="BA47" s="63">
        <f t="shared" si="139"/>
        <v>-9.1381426072426297</v>
      </c>
      <c r="BB47" s="63">
        <f t="shared" si="140"/>
        <v>19.427861268354356</v>
      </c>
      <c r="BC47" s="63">
        <f t="shared" ref="BC47:BG61" si="160">(BC7-BB7)/BB7*100</f>
        <v>1.3491862415966045</v>
      </c>
      <c r="BD47" s="63">
        <f t="shared" si="160"/>
        <v>0.32260407892725046</v>
      </c>
      <c r="BE47" s="63">
        <f t="shared" si="160"/>
        <v>-6.6315054901081885</v>
      </c>
      <c r="BF47" s="63">
        <f t="shared" si="160"/>
        <v>17.163553436532638</v>
      </c>
      <c r="BG47" s="63">
        <f t="shared" si="160"/>
        <v>0.68196100020657924</v>
      </c>
      <c r="BH47" s="63">
        <f t="shared" si="141"/>
        <v>-1.8220507131898229</v>
      </c>
      <c r="BI47" s="63">
        <f t="shared" si="142"/>
        <v>-9.5708870382876619</v>
      </c>
      <c r="BJ47" s="63">
        <f t="shared" si="143"/>
        <v>15.776708779643279</v>
      </c>
      <c r="BK47" s="63">
        <f t="shared" si="144"/>
        <v>1.5346730639073365</v>
      </c>
      <c r="BL47" s="63">
        <f t="shared" si="145"/>
        <v>-2.2726603668050225</v>
      </c>
      <c r="BM47" s="63">
        <f t="shared" si="146"/>
        <v>-8.7853376252930477</v>
      </c>
      <c r="BN47" s="63">
        <f t="shared" si="147"/>
        <v>15.946316449720971</v>
      </c>
      <c r="BO47" s="63">
        <f t="shared" si="148"/>
        <v>4.2240086364007547</v>
      </c>
      <c r="BP47" s="63">
        <f t="shared" si="149"/>
        <v>-2.7647395283603027</v>
      </c>
      <c r="BQ47" s="63">
        <f t="shared" si="150"/>
        <v>-9.0828026904816053</v>
      </c>
      <c r="BR47" s="63">
        <f t="shared" si="151"/>
        <v>16.527157985393899</v>
      </c>
      <c r="BS47" s="63">
        <f t="shared" si="152"/>
        <v>3.707663415889316</v>
      </c>
      <c r="BT47" s="63">
        <f t="shared" si="153"/>
        <v>-1.7997728549704579</v>
      </c>
      <c r="BU47" s="63">
        <f t="shared" si="154"/>
        <v>-8.5211641035701948</v>
      </c>
      <c r="BV47" s="63">
        <f t="shared" si="155"/>
        <v>15.609274399341908</v>
      </c>
      <c r="BW47" s="63">
        <f t="shared" si="156"/>
        <v>5.0284166852689323</v>
      </c>
      <c r="BX47" s="63">
        <f t="shared" si="157"/>
        <v>-2.1319088355064721</v>
      </c>
      <c r="BY47" s="63">
        <f t="shared" si="158"/>
        <v>-8.6747890806550778</v>
      </c>
      <c r="BZ47" s="175"/>
      <c r="CA47" s="175"/>
      <c r="CB47" s="175"/>
      <c r="CC47" s="175"/>
      <c r="CD47" s="175"/>
      <c r="CE47" s="175"/>
      <c r="CF47" s="175"/>
    </row>
    <row r="48" spans="1:84">
      <c r="A48" s="68" t="s">
        <v>2</v>
      </c>
      <c r="B48" s="137"/>
      <c r="C48" s="64">
        <f t="shared" si="90"/>
        <v>1.8157709898536565</v>
      </c>
      <c r="D48" s="64">
        <f t="shared" si="91"/>
        <v>7.2765356768817542</v>
      </c>
      <c r="E48" s="64">
        <f t="shared" si="92"/>
        <v>6.838151025085951</v>
      </c>
      <c r="F48" s="64">
        <f t="shared" si="93"/>
        <v>-3.0591974572904252</v>
      </c>
      <c r="G48" s="64">
        <f t="shared" si="159"/>
        <v>-2.0491803278688523</v>
      </c>
      <c r="H48" s="64">
        <f t="shared" si="94"/>
        <v>4.6443514644351467</v>
      </c>
      <c r="I48" s="64">
        <f t="shared" si="95"/>
        <v>6.0975609756097562</v>
      </c>
      <c r="J48" s="64">
        <f t="shared" si="96"/>
        <v>1.076502732240439</v>
      </c>
      <c r="K48" s="64">
        <f t="shared" si="97"/>
        <v>-2.0508451510310195</v>
      </c>
      <c r="L48" s="64">
        <f t="shared" si="98"/>
        <v>5.690772194011557</v>
      </c>
      <c r="M48" s="64">
        <f t="shared" si="99"/>
        <v>6.0508326850491301</v>
      </c>
      <c r="N48" s="64">
        <f t="shared" si="100"/>
        <v>-1.7511924511770007</v>
      </c>
      <c r="O48" s="64">
        <f t="shared" si="101"/>
        <v>-2.5924645696508817</v>
      </c>
      <c r="P48" s="64">
        <f t="shared" si="102"/>
        <v>3.1582682753726048</v>
      </c>
      <c r="Q48" s="64">
        <f t="shared" si="103"/>
        <v>7.6711386308909528</v>
      </c>
      <c r="R48" s="64">
        <f t="shared" si="104"/>
        <v>-1.6773162939297124</v>
      </c>
      <c r="S48" s="64">
        <f t="shared" si="105"/>
        <v>2.9260763606823783</v>
      </c>
      <c r="T48" s="64">
        <f t="shared" si="106"/>
        <v>5.6163280769048516</v>
      </c>
      <c r="U48" s="64">
        <f t="shared" si="107"/>
        <v>2.2134540943669818</v>
      </c>
      <c r="V48" s="64">
        <f t="shared" si="108"/>
        <v>0.20105278549495542</v>
      </c>
      <c r="W48" s="64">
        <f t="shared" si="109"/>
        <v>-0.20502717886979946</v>
      </c>
      <c r="X48" s="64">
        <f t="shared" si="110"/>
        <v>3.774109114305356</v>
      </c>
      <c r="Y48" s="64">
        <f t="shared" si="111"/>
        <v>5.2551854356893219</v>
      </c>
      <c r="Z48" s="64">
        <f t="shared" si="112"/>
        <v>0.37819204123297301</v>
      </c>
      <c r="AA48" s="64">
        <f t="shared" si="113"/>
        <v>0.10669511869831955</v>
      </c>
      <c r="AB48" s="64">
        <f t="shared" si="114"/>
        <v>5.0492938982147617</v>
      </c>
      <c r="AC48" s="64">
        <f t="shared" si="115"/>
        <v>6.4426125554850984</v>
      </c>
      <c r="AD48" s="64">
        <f t="shared" si="116"/>
        <v>-2.3233647086858098</v>
      </c>
      <c r="AE48" s="64">
        <f t="shared" si="117"/>
        <v>0</v>
      </c>
      <c r="AF48" s="64">
        <f t="shared" si="118"/>
        <v>7.2944620639180293</v>
      </c>
      <c r="AG48" s="64">
        <f t="shared" si="119"/>
        <v>5.3092314688494771</v>
      </c>
      <c r="AH48" s="64">
        <f t="shared" si="120"/>
        <v>-5.0172730216992329</v>
      </c>
      <c r="AI48" s="64">
        <f t="shared" si="121"/>
        <v>-4.6145540306310915</v>
      </c>
      <c r="AJ48" s="64">
        <f t="shared" si="122"/>
        <v>5.1118591557687152</v>
      </c>
      <c r="AK48" s="64">
        <f t="shared" si="123"/>
        <v>4.0810542723536916</v>
      </c>
      <c r="AL48" s="64">
        <f t="shared" si="124"/>
        <v>0.44111640571817562</v>
      </c>
      <c r="AM48" s="64">
        <f t="shared" si="125"/>
        <v>0.50966465150323959</v>
      </c>
      <c r="AN48" s="64">
        <f t="shared" si="126"/>
        <v>2.4922454484153742</v>
      </c>
      <c r="AO48" s="64">
        <f t="shared" si="127"/>
        <v>4.3685360141056346</v>
      </c>
      <c r="AP48" s="64">
        <f t="shared" si="128"/>
        <v>-2.8795481479613709</v>
      </c>
      <c r="AQ48" s="64">
        <f t="shared" si="129"/>
        <v>0.45694109094685459</v>
      </c>
      <c r="AR48" s="64">
        <f t="shared" si="130"/>
        <v>8.7147546067764186</v>
      </c>
      <c r="AS48" s="64">
        <f t="shared" si="131"/>
        <v>5.1539284440746469</v>
      </c>
      <c r="AT48" s="64">
        <f t="shared" si="132"/>
        <v>2.2675378111364819</v>
      </c>
      <c r="AU48" s="64">
        <f t="shared" si="133"/>
        <v>0.84003890706516937</v>
      </c>
      <c r="AV48" s="64">
        <f t="shared" si="134"/>
        <v>8.1901087337776222</v>
      </c>
      <c r="AW48" s="64">
        <f t="shared" si="135"/>
        <v>7.6349489382395843</v>
      </c>
      <c r="AX48" s="64">
        <f t="shared" si="136"/>
        <v>-0.13478915662650329</v>
      </c>
      <c r="AY48" s="64">
        <f t="shared" si="137"/>
        <v>2.1566720202682865</v>
      </c>
      <c r="AZ48" s="64">
        <f t="shared" si="138"/>
        <v>7.0997304423049039</v>
      </c>
      <c r="BA48" s="64">
        <f t="shared" si="139"/>
        <v>8.1667815299793247</v>
      </c>
      <c r="BB48" s="64">
        <f t="shared" si="140"/>
        <v>1.752137623446955</v>
      </c>
      <c r="BC48" s="64">
        <f t="shared" si="160"/>
        <v>3.0308707615367192</v>
      </c>
      <c r="BD48" s="64">
        <f t="shared" si="160"/>
        <v>6.2033503285639302</v>
      </c>
      <c r="BE48" s="64">
        <f t="shared" si="160"/>
        <v>6.0917453998857418</v>
      </c>
      <c r="BF48" s="64">
        <f t="shared" si="160"/>
        <v>-3.8162611260598673</v>
      </c>
      <c r="BG48" s="64">
        <f t="shared" si="160"/>
        <v>-0.57803672429256903</v>
      </c>
      <c r="BH48" s="64">
        <f t="shared" si="141"/>
        <v>5.5250465841618634</v>
      </c>
      <c r="BI48" s="64">
        <f t="shared" si="142"/>
        <v>2.8983682112992057</v>
      </c>
      <c r="BJ48" s="64">
        <f t="shared" si="143"/>
        <v>1.5988539259467356</v>
      </c>
      <c r="BK48" s="64">
        <f t="shared" si="144"/>
        <v>1.6412042007955638</v>
      </c>
      <c r="BL48" s="64">
        <f t="shared" si="145"/>
        <v>8.6714297715349637</v>
      </c>
      <c r="BM48" s="64">
        <f t="shared" si="146"/>
        <v>-0.15275656158866824</v>
      </c>
      <c r="BN48" s="64">
        <f t="shared" si="147"/>
        <v>0.69285581826611276</v>
      </c>
      <c r="BO48" s="64">
        <f t="shared" si="148"/>
        <v>3.0344370154141491</v>
      </c>
      <c r="BP48" s="64">
        <f t="shared" si="149"/>
        <v>4.9118547292152437</v>
      </c>
      <c r="BQ48" s="64">
        <f t="shared" si="150"/>
        <v>7.924426366589735</v>
      </c>
      <c r="BR48" s="64">
        <f t="shared" si="151"/>
        <v>-3.3830401276555504</v>
      </c>
      <c r="BS48" s="64">
        <f t="shared" si="152"/>
        <v>2.8956555465394813</v>
      </c>
      <c r="BT48" s="64">
        <f t="shared" si="153"/>
        <v>1.0791361765662244</v>
      </c>
      <c r="BU48" s="64">
        <f t="shared" si="154"/>
        <v>7.6991668624836276</v>
      </c>
      <c r="BV48" s="64">
        <f t="shared" si="155"/>
        <v>-2.4077710915912172</v>
      </c>
      <c r="BW48" s="64">
        <f t="shared" si="156"/>
        <v>3.2948067509106824</v>
      </c>
      <c r="BX48" s="64">
        <f t="shared" si="157"/>
        <v>0.21172323150938982</v>
      </c>
      <c r="BY48" s="64">
        <f t="shared" si="158"/>
        <v>7.2772252744165336</v>
      </c>
      <c r="BZ48" s="175"/>
      <c r="CA48" s="175"/>
      <c r="CB48" s="175"/>
      <c r="CC48" s="175"/>
      <c r="CD48" s="175"/>
      <c r="CE48" s="175"/>
      <c r="CF48" s="175"/>
    </row>
    <row r="49" spans="1:84">
      <c r="A49" s="2" t="s">
        <v>3</v>
      </c>
      <c r="B49" s="138"/>
      <c r="C49" s="66">
        <f t="shared" si="90"/>
        <v>1.4664794641813079</v>
      </c>
      <c r="D49" s="66">
        <f t="shared" si="91"/>
        <v>5.6548992229530466</v>
      </c>
      <c r="E49" s="66">
        <f t="shared" si="92"/>
        <v>13.495180778093275</v>
      </c>
      <c r="F49" s="66">
        <f t="shared" si="93"/>
        <v>-10.302414644784003</v>
      </c>
      <c r="G49" s="66">
        <f t="shared" si="159"/>
        <v>0.35685348126770239</v>
      </c>
      <c r="H49" s="66">
        <f t="shared" si="94"/>
        <v>5.6074402940593497</v>
      </c>
      <c r="I49" s="66">
        <f t="shared" si="95"/>
        <v>9.4554181692229111</v>
      </c>
      <c r="J49" s="66">
        <f t="shared" si="96"/>
        <v>-9.491928009138686</v>
      </c>
      <c r="K49" s="66">
        <f t="shared" si="97"/>
        <v>2.9389457257582414</v>
      </c>
      <c r="L49" s="66">
        <f t="shared" si="98"/>
        <v>4.034196133170167</v>
      </c>
      <c r="M49" s="66">
        <f t="shared" si="99"/>
        <v>10.368676322984127</v>
      </c>
      <c r="N49" s="66">
        <f t="shared" si="100"/>
        <v>-6.8195804723652111</v>
      </c>
      <c r="O49" s="66">
        <f t="shared" si="101"/>
        <v>3.5302739972967632</v>
      </c>
      <c r="P49" s="66">
        <f t="shared" si="102"/>
        <v>3.3846880978383598</v>
      </c>
      <c r="Q49" s="66">
        <f t="shared" si="103"/>
        <v>11.875886302735433</v>
      </c>
      <c r="R49" s="66">
        <f t="shared" si="104"/>
        <v>-11.117289605184768</v>
      </c>
      <c r="S49" s="66">
        <f t="shared" si="105"/>
        <v>2.060768065121811</v>
      </c>
      <c r="T49" s="66">
        <f t="shared" si="106"/>
        <v>2.3674846120443784</v>
      </c>
      <c r="U49" s="66">
        <f t="shared" si="107"/>
        <v>13.384058765430465</v>
      </c>
      <c r="V49" s="66">
        <f t="shared" si="108"/>
        <v>-9.2917025182656694</v>
      </c>
      <c r="W49" s="66">
        <f t="shared" si="109"/>
        <v>3.275961570683851</v>
      </c>
      <c r="X49" s="66">
        <f t="shared" si="110"/>
        <v>3.1312288450506736</v>
      </c>
      <c r="Y49" s="66">
        <f t="shared" si="111"/>
        <v>11.460826817621122</v>
      </c>
      <c r="Z49" s="66">
        <f t="shared" si="112"/>
        <v>-9.8990927703070106</v>
      </c>
      <c r="AA49" s="66">
        <f t="shared" si="113"/>
        <v>2.050921459756943</v>
      </c>
      <c r="AB49" s="66">
        <f t="shared" si="114"/>
        <v>2.5537622887483553</v>
      </c>
      <c r="AC49" s="66">
        <f t="shared" si="115"/>
        <v>11.936456146960477</v>
      </c>
      <c r="AD49" s="66">
        <f t="shared" si="116"/>
        <v>-6.2911659917720533</v>
      </c>
      <c r="AE49" s="66">
        <f t="shared" si="117"/>
        <v>4.6296686324066192</v>
      </c>
      <c r="AF49" s="66">
        <f t="shared" si="118"/>
        <v>2.7013879336663682</v>
      </c>
      <c r="AG49" s="66">
        <f t="shared" si="119"/>
        <v>11.524527882765318</v>
      </c>
      <c r="AH49" s="66">
        <f t="shared" si="120"/>
        <v>-9.5166959578207386</v>
      </c>
      <c r="AI49" s="66">
        <f t="shared" si="121"/>
        <v>2.9134699427017576</v>
      </c>
      <c r="AJ49" s="66">
        <f t="shared" si="122"/>
        <v>1.7992513604479257</v>
      </c>
      <c r="AK49" s="66">
        <f t="shared" si="123"/>
        <v>12.084788184037325</v>
      </c>
      <c r="AL49" s="66">
        <f t="shared" si="124"/>
        <v>-9.6471301758835573</v>
      </c>
      <c r="AM49" s="66">
        <f t="shared" si="125"/>
        <v>4.5425420905213274</v>
      </c>
      <c r="AN49" s="66">
        <f t="shared" si="126"/>
        <v>1.5690211712789699</v>
      </c>
      <c r="AO49" s="66">
        <f t="shared" si="127"/>
        <v>11.933565127438866</v>
      </c>
      <c r="AP49" s="66">
        <f t="shared" si="128"/>
        <v>-9.0640242337115655</v>
      </c>
      <c r="AQ49" s="66">
        <f t="shared" si="129"/>
        <v>4.2401589918471512</v>
      </c>
      <c r="AR49" s="66">
        <f t="shared" si="130"/>
        <v>1.7045269896980964</v>
      </c>
      <c r="AS49" s="66">
        <f t="shared" si="131"/>
        <v>13.397559819569377</v>
      </c>
      <c r="AT49" s="66">
        <f t="shared" si="132"/>
        <v>-9.2941342225144421</v>
      </c>
      <c r="AU49" s="66">
        <f t="shared" si="133"/>
        <v>6.174277726001864</v>
      </c>
      <c r="AV49" s="66">
        <f t="shared" si="134"/>
        <v>1.6628873771730914</v>
      </c>
      <c r="AW49" s="66">
        <f t="shared" si="135"/>
        <v>14.725986329296079</v>
      </c>
      <c r="AX49" s="66">
        <f t="shared" si="136"/>
        <v>-7.3985575415490725</v>
      </c>
      <c r="AY49" s="66">
        <f t="shared" si="137"/>
        <v>7.6554037732611793</v>
      </c>
      <c r="AZ49" s="66">
        <f t="shared" si="138"/>
        <v>2.8604693151771348</v>
      </c>
      <c r="BA49" s="66">
        <f t="shared" si="139"/>
        <v>15.371817088336625</v>
      </c>
      <c r="BB49" s="66">
        <f t="shared" si="140"/>
        <v>-10.70441375603165</v>
      </c>
      <c r="BC49" s="66">
        <f t="shared" si="160"/>
        <v>8.1785350536830279</v>
      </c>
      <c r="BD49" s="66">
        <f t="shared" si="160"/>
        <v>3.9555941128128969</v>
      </c>
      <c r="BE49" s="66">
        <f t="shared" si="160"/>
        <v>13.296906922501464</v>
      </c>
      <c r="BF49" s="66">
        <f t="shared" si="160"/>
        <v>-15.406188020294046</v>
      </c>
      <c r="BG49" s="66">
        <f t="shared" si="160"/>
        <v>5.0625169441458215</v>
      </c>
      <c r="BH49" s="66">
        <f t="shared" si="141"/>
        <v>6.7627957614982011</v>
      </c>
      <c r="BI49" s="66">
        <f t="shared" si="142"/>
        <v>14.270897279632768</v>
      </c>
      <c r="BJ49" s="66">
        <f t="shared" si="143"/>
        <v>-14.077759207277177</v>
      </c>
      <c r="BK49" s="66">
        <f t="shared" si="144"/>
        <v>5.9854992579549053</v>
      </c>
      <c r="BL49" s="66">
        <f t="shared" si="145"/>
        <v>3.3490900175867875</v>
      </c>
      <c r="BM49" s="66">
        <f t="shared" si="146"/>
        <v>15.985932273546306</v>
      </c>
      <c r="BN49" s="66">
        <f t="shared" si="147"/>
        <v>-14.02118180567628</v>
      </c>
      <c r="BO49" s="66">
        <f t="shared" si="148"/>
        <v>4.3178246612388236</v>
      </c>
      <c r="BP49" s="66">
        <f t="shared" si="149"/>
        <v>3.4258300392012635</v>
      </c>
      <c r="BQ49" s="66">
        <f t="shared" si="150"/>
        <v>15.56746705831555</v>
      </c>
      <c r="BR49" s="66">
        <f t="shared" si="151"/>
        <v>-12.859515024750829</v>
      </c>
      <c r="BS49" s="66">
        <f t="shared" si="152"/>
        <v>5.0515575610646106</v>
      </c>
      <c r="BT49" s="66">
        <f t="shared" si="153"/>
        <v>3.1356848066705791</v>
      </c>
      <c r="BU49" s="66">
        <f t="shared" si="154"/>
        <v>15.507310867872951</v>
      </c>
      <c r="BV49" s="66">
        <f t="shared" si="155"/>
        <v>-12.921959438664421</v>
      </c>
      <c r="BW49" s="66">
        <f t="shared" si="156"/>
        <v>5.1071276729907993</v>
      </c>
      <c r="BX49" s="66">
        <f t="shared" si="157"/>
        <v>2.5139569539978961</v>
      </c>
      <c r="BY49" s="66">
        <f t="shared" si="158"/>
        <v>15.093369062002798</v>
      </c>
      <c r="BZ49" s="175"/>
      <c r="CA49" s="175"/>
      <c r="CB49" s="175"/>
      <c r="CC49" s="175"/>
      <c r="CD49" s="175"/>
      <c r="CE49" s="175"/>
      <c r="CF49" s="175"/>
    </row>
    <row r="50" spans="1:84">
      <c r="A50" s="3" t="s">
        <v>4</v>
      </c>
      <c r="B50" s="136"/>
      <c r="C50" s="63">
        <f t="shared" si="90"/>
        <v>0.25907920203605778</v>
      </c>
      <c r="D50" s="63">
        <f t="shared" si="91"/>
        <v>6.8241445878365097</v>
      </c>
      <c r="E50" s="63">
        <f t="shared" si="92"/>
        <v>14.889208895162525</v>
      </c>
      <c r="F50" s="63">
        <f t="shared" si="93"/>
        <v>-11.602675253901413</v>
      </c>
      <c r="G50" s="63">
        <f t="shared" si="159"/>
        <v>-0.92683405256963003</v>
      </c>
      <c r="H50" s="63">
        <f t="shared" si="94"/>
        <v>6.2854880109743219</v>
      </c>
      <c r="I50" s="63">
        <f t="shared" si="95"/>
        <v>9.8928880314017693</v>
      </c>
      <c r="J50" s="63">
        <f t="shared" si="96"/>
        <v>-9.7009323162610457</v>
      </c>
      <c r="K50" s="63">
        <f t="shared" si="97"/>
        <v>1.7699589691329884</v>
      </c>
      <c r="L50" s="63">
        <f t="shared" si="98"/>
        <v>4.4269941236923236</v>
      </c>
      <c r="M50" s="63">
        <f t="shared" si="99"/>
        <v>10.939021928385779</v>
      </c>
      <c r="N50" s="63">
        <f t="shared" si="100"/>
        <v>-4.2683193815852878</v>
      </c>
      <c r="O50" s="63">
        <f t="shared" si="101"/>
        <v>2.6136026136026134</v>
      </c>
      <c r="P50" s="63">
        <f t="shared" si="102"/>
        <v>3.5021707670043414</v>
      </c>
      <c r="Q50" s="63">
        <f t="shared" si="103"/>
        <v>12.751677852348994</v>
      </c>
      <c r="R50" s="63">
        <f t="shared" si="104"/>
        <v>-11.840277777777777</v>
      </c>
      <c r="S50" s="63">
        <f t="shared" si="105"/>
        <v>2.1999662409272491</v>
      </c>
      <c r="T50" s="63">
        <f t="shared" si="106"/>
        <v>2.6150627615062758</v>
      </c>
      <c r="U50" s="63">
        <f t="shared" si="107"/>
        <v>13.235688609903965</v>
      </c>
      <c r="V50" s="63">
        <f t="shared" si="108"/>
        <v>-8.3909788685681796</v>
      </c>
      <c r="W50" s="63">
        <f t="shared" si="109"/>
        <v>3.6203775536591674</v>
      </c>
      <c r="X50" s="63">
        <f t="shared" si="110"/>
        <v>2.8300474170202148</v>
      </c>
      <c r="Y50" s="63">
        <f t="shared" si="111"/>
        <v>11.746432385205321</v>
      </c>
      <c r="Z50" s="63">
        <f t="shared" si="112"/>
        <v>-9.2155329684649399</v>
      </c>
      <c r="AA50" s="63">
        <f t="shared" si="113"/>
        <v>2.2822529712350001</v>
      </c>
      <c r="AB50" s="63">
        <f t="shared" si="114"/>
        <v>2.3099160795980769</v>
      </c>
      <c r="AC50" s="63">
        <f t="shared" si="115"/>
        <v>12.380664984088661</v>
      </c>
      <c r="AD50" s="63">
        <f t="shared" si="116"/>
        <v>-6.1613572561943188</v>
      </c>
      <c r="AE50" s="63">
        <f t="shared" si="117"/>
        <v>4.5437597010136752</v>
      </c>
      <c r="AF50" s="63">
        <f t="shared" si="118"/>
        <v>2.5886880717964913</v>
      </c>
      <c r="AG50" s="63">
        <f t="shared" si="119"/>
        <v>11.283593674202001</v>
      </c>
      <c r="AH50" s="63">
        <f t="shared" si="120"/>
        <v>-9.6265620459168844</v>
      </c>
      <c r="AI50" s="63">
        <f t="shared" si="121"/>
        <v>2.4961813650615001</v>
      </c>
      <c r="AJ50" s="63">
        <f t="shared" si="122"/>
        <v>1.4431938507392448</v>
      </c>
      <c r="AK50" s="63">
        <f t="shared" si="123"/>
        <v>11.968917926315383</v>
      </c>
      <c r="AL50" s="63">
        <f t="shared" si="124"/>
        <v>-8.8008838863377417</v>
      </c>
      <c r="AM50" s="63">
        <f t="shared" si="125"/>
        <v>3.7707276444309836</v>
      </c>
      <c r="AN50" s="63">
        <f t="shared" si="126"/>
        <v>1.3425757022984313</v>
      </c>
      <c r="AO50" s="63">
        <f t="shared" si="127"/>
        <v>11.419108647130823</v>
      </c>
      <c r="AP50" s="63">
        <f t="shared" si="128"/>
        <v>-7.9108239095315076</v>
      </c>
      <c r="AQ50" s="63">
        <f t="shared" si="129"/>
        <v>2.2525051225194379</v>
      </c>
      <c r="AR50" s="63">
        <f t="shared" si="130"/>
        <v>1.5722148258965971</v>
      </c>
      <c r="AS50" s="63">
        <f t="shared" si="131"/>
        <v>13.155281097771084</v>
      </c>
      <c r="AT50" s="63">
        <f t="shared" si="132"/>
        <v>-8.0308096489133032</v>
      </c>
      <c r="AU50" s="63">
        <f t="shared" si="133"/>
        <v>4.7003830422644937</v>
      </c>
      <c r="AV50" s="63">
        <f t="shared" si="134"/>
        <v>1.5811992311031191</v>
      </c>
      <c r="AW50" s="63">
        <f t="shared" si="135"/>
        <v>15.382737150531071</v>
      </c>
      <c r="AX50" s="63">
        <f t="shared" si="136"/>
        <v>-7.7290762882234727</v>
      </c>
      <c r="AY50" s="63">
        <f t="shared" si="137"/>
        <v>4.9194285894484571</v>
      </c>
      <c r="AZ50" s="63">
        <f t="shared" si="138"/>
        <v>2.6722698719332425</v>
      </c>
      <c r="BA50" s="63">
        <f t="shared" si="139"/>
        <v>15.903539750000666</v>
      </c>
      <c r="BB50" s="63">
        <f t="shared" si="140"/>
        <v>-8.8791039131815417</v>
      </c>
      <c r="BC50" s="63">
        <f t="shared" si="160"/>
        <v>5.054806601990677</v>
      </c>
      <c r="BD50" s="63">
        <f t="shared" si="160"/>
        <v>3.5019548583627165</v>
      </c>
      <c r="BE50" s="63">
        <f t="shared" si="160"/>
        <v>14.263864105119231</v>
      </c>
      <c r="BF50" s="63">
        <f t="shared" si="160"/>
        <v>-14.596965886504687</v>
      </c>
      <c r="BG50" s="63">
        <f t="shared" si="160"/>
        <v>2.1202208943399574</v>
      </c>
      <c r="BH50" s="63">
        <f t="shared" si="141"/>
        <v>6.7906023075409623</v>
      </c>
      <c r="BI50" s="63">
        <f t="shared" si="142"/>
        <v>14.464430957667959</v>
      </c>
      <c r="BJ50" s="63">
        <f t="shared" si="143"/>
        <v>-11.377250589757255</v>
      </c>
      <c r="BK50" s="63">
        <f t="shared" si="144"/>
        <v>3.0683461510604415</v>
      </c>
      <c r="BL50" s="63">
        <f t="shared" si="145"/>
        <v>3.3015822169866009</v>
      </c>
      <c r="BM50" s="63">
        <f t="shared" si="146"/>
        <v>17.226290817535535</v>
      </c>
      <c r="BN50" s="63">
        <f t="shared" si="147"/>
        <v>-12.702935250272651</v>
      </c>
      <c r="BO50" s="63">
        <f t="shared" si="148"/>
        <v>1.8334781690070288</v>
      </c>
      <c r="BP50" s="63">
        <f t="shared" si="149"/>
        <v>2.3802358423772403</v>
      </c>
      <c r="BQ50" s="63">
        <f t="shared" si="150"/>
        <v>17.446386245574249</v>
      </c>
      <c r="BR50" s="63">
        <f t="shared" si="151"/>
        <v>-11.434170103559644</v>
      </c>
      <c r="BS50" s="63">
        <f t="shared" si="152"/>
        <v>2.0178648631016216</v>
      </c>
      <c r="BT50" s="63">
        <f t="shared" si="153"/>
        <v>2.8482706975608276</v>
      </c>
      <c r="BU50" s="63">
        <f t="shared" si="154"/>
        <v>17.245025560470737</v>
      </c>
      <c r="BV50" s="63">
        <f t="shared" si="155"/>
        <v>-11.464300524209603</v>
      </c>
      <c r="BW50" s="63">
        <f t="shared" si="156"/>
        <v>2.4430107608670291</v>
      </c>
      <c r="BX50" s="63">
        <f t="shared" si="157"/>
        <v>2.7280375588946004</v>
      </c>
      <c r="BY50" s="63">
        <f t="shared" si="158"/>
        <v>16.199080678395941</v>
      </c>
      <c r="BZ50" s="175"/>
      <c r="CA50" s="175"/>
      <c r="CB50" s="175"/>
      <c r="CC50" s="175"/>
      <c r="CD50" s="175"/>
      <c r="CE50" s="175"/>
      <c r="CF50" s="175"/>
    </row>
    <row r="51" spans="1:84">
      <c r="A51" s="3" t="s">
        <v>5</v>
      </c>
      <c r="B51" s="136"/>
      <c r="C51" s="63">
        <f t="shared" si="90"/>
        <v>12.618587086672193</v>
      </c>
      <c r="D51" s="63">
        <f t="shared" si="91"/>
        <v>5.0952809356342481</v>
      </c>
      <c r="E51" s="63">
        <f t="shared" si="92"/>
        <v>5.0583657587548636</v>
      </c>
      <c r="F51" s="63">
        <f t="shared" si="93"/>
        <v>-0.47407407407408081</v>
      </c>
      <c r="G51" s="63">
        <f t="shared" si="159"/>
        <v>11.558499553438537</v>
      </c>
      <c r="H51" s="63">
        <f t="shared" si="94"/>
        <v>5.5020348255387148</v>
      </c>
      <c r="I51" s="63">
        <f t="shared" si="95"/>
        <v>5.8955209723214699</v>
      </c>
      <c r="J51" s="63">
        <f t="shared" si="96"/>
        <v>-11.823719097097815</v>
      </c>
      <c r="K51" s="63">
        <f t="shared" si="97"/>
        <v>11.797372341866454</v>
      </c>
      <c r="L51" s="63">
        <f t="shared" si="98"/>
        <v>4.1919069542040246</v>
      </c>
      <c r="M51" s="63">
        <f t="shared" si="99"/>
        <v>5.5581395348837157</v>
      </c>
      <c r="N51" s="63">
        <f t="shared" si="100"/>
        <v>-19.012998457810081</v>
      </c>
      <c r="O51" s="63">
        <f t="shared" si="101"/>
        <v>11.969532100108813</v>
      </c>
      <c r="P51" s="63">
        <f t="shared" si="102"/>
        <v>5.3267735665694742</v>
      </c>
      <c r="Q51" s="63">
        <f t="shared" si="103"/>
        <v>8.0156853699325303</v>
      </c>
      <c r="R51" s="63">
        <f t="shared" si="104"/>
        <v>-5.5896641930489466</v>
      </c>
      <c r="S51" s="63">
        <f t="shared" si="105"/>
        <v>3.6417100203573769</v>
      </c>
      <c r="T51" s="63">
        <f t="shared" si="106"/>
        <v>3.0881711043212645</v>
      </c>
      <c r="U51" s="63">
        <f t="shared" si="107"/>
        <v>20.112204932782891</v>
      </c>
      <c r="V51" s="63">
        <f t="shared" si="108"/>
        <v>-17.951881554595932</v>
      </c>
      <c r="W51" s="63">
        <f t="shared" si="109"/>
        <v>4.6186895810955964</v>
      </c>
      <c r="X51" s="63">
        <f t="shared" si="110"/>
        <v>5.8521560574948666</v>
      </c>
      <c r="Y51" s="63">
        <f t="shared" si="111"/>
        <v>11.251212415130942</v>
      </c>
      <c r="Z51" s="63">
        <f t="shared" si="112"/>
        <v>-16.303400174367916</v>
      </c>
      <c r="AA51" s="63">
        <f t="shared" si="113"/>
        <v>2.8333333333333379</v>
      </c>
      <c r="AB51" s="63">
        <f t="shared" si="114"/>
        <v>4.0012155591572114</v>
      </c>
      <c r="AC51" s="63">
        <f t="shared" si="115"/>
        <v>10.071101587610778</v>
      </c>
      <c r="AD51" s="63">
        <f t="shared" si="116"/>
        <v>-1.1414919033713711</v>
      </c>
      <c r="AE51" s="63">
        <f t="shared" si="117"/>
        <v>9.0807375581811698</v>
      </c>
      <c r="AF51" s="63">
        <f t="shared" si="118"/>
        <v>0.36926106757477534</v>
      </c>
      <c r="AG51" s="63">
        <f t="shared" si="119"/>
        <v>12.332910926705628</v>
      </c>
      <c r="AH51" s="63">
        <f t="shared" si="120"/>
        <v>-9.1703056768558966</v>
      </c>
      <c r="AI51" s="63">
        <f t="shared" si="121"/>
        <v>5.5288461538461533</v>
      </c>
      <c r="AJ51" s="63">
        <f t="shared" si="122"/>
        <v>-0.75930144267274102</v>
      </c>
      <c r="AK51" s="63">
        <f t="shared" si="123"/>
        <v>14.001530221882172</v>
      </c>
      <c r="AL51" s="63">
        <f t="shared" si="124"/>
        <v>-15.617449664429534</v>
      </c>
      <c r="AM51" s="63">
        <f t="shared" si="125"/>
        <v>11.087250457329205</v>
      </c>
      <c r="AN51" s="63">
        <f t="shared" si="126"/>
        <v>-3.0930049402162272</v>
      </c>
      <c r="AO51" s="63">
        <f t="shared" si="127"/>
        <v>17.694865164388624</v>
      </c>
      <c r="AP51" s="63">
        <f t="shared" si="128"/>
        <v>-13.258003766478346</v>
      </c>
      <c r="AQ51" s="63">
        <f t="shared" si="129"/>
        <v>11.000144738746563</v>
      </c>
      <c r="AR51" s="63">
        <f t="shared" si="130"/>
        <v>-3.1881601251792846</v>
      </c>
      <c r="AS51" s="63">
        <f t="shared" si="131"/>
        <v>17.516331066065046</v>
      </c>
      <c r="AT51" s="63">
        <f t="shared" si="132"/>
        <v>-11.891117478510029</v>
      </c>
      <c r="AU51" s="63">
        <f t="shared" si="133"/>
        <v>11.83739837398374</v>
      </c>
      <c r="AV51" s="63">
        <f t="shared" si="134"/>
        <v>-3.2858389066589124</v>
      </c>
      <c r="AW51" s="63">
        <f t="shared" si="135"/>
        <v>14.822609741431148</v>
      </c>
      <c r="AX51" s="63">
        <f t="shared" si="136"/>
        <v>-12.388059701492535</v>
      </c>
      <c r="AY51" s="63">
        <f t="shared" si="137"/>
        <v>12.433127110792313</v>
      </c>
      <c r="AZ51" s="63">
        <f t="shared" si="138"/>
        <v>-0.50506393046067144</v>
      </c>
      <c r="BA51" s="63">
        <f t="shared" si="139"/>
        <v>15.819284512009402</v>
      </c>
      <c r="BB51" s="63">
        <f t="shared" si="140"/>
        <v>-11.065928489042678</v>
      </c>
      <c r="BC51" s="63">
        <f t="shared" si="160"/>
        <v>13.899932871491972</v>
      </c>
      <c r="BD51" s="63">
        <f t="shared" si="160"/>
        <v>1.2154377814593904</v>
      </c>
      <c r="BE51" s="63">
        <f t="shared" si="160"/>
        <v>13.599563690067859</v>
      </c>
      <c r="BF51" s="63">
        <f t="shared" si="160"/>
        <v>-15.450468668362314</v>
      </c>
      <c r="BG51" s="63">
        <f t="shared" si="160"/>
        <v>9.078135929353131</v>
      </c>
      <c r="BH51" s="63">
        <f t="shared" si="141"/>
        <v>8.6935484910113381</v>
      </c>
      <c r="BI51" s="63">
        <f t="shared" si="142"/>
        <v>13.241777359259272</v>
      </c>
      <c r="BJ51" s="63">
        <f t="shared" si="143"/>
        <v>-17.718907143182413</v>
      </c>
      <c r="BK51" s="63">
        <f t="shared" si="144"/>
        <v>9.9868126667103407</v>
      </c>
      <c r="BL51" s="63">
        <f t="shared" si="145"/>
        <v>5.6673445339527522</v>
      </c>
      <c r="BM51" s="63">
        <f t="shared" si="146"/>
        <v>14.218857676771679</v>
      </c>
      <c r="BN51" s="63">
        <f t="shared" si="147"/>
        <v>-15.802567426002243</v>
      </c>
      <c r="BO51" s="63">
        <f t="shared" si="148"/>
        <v>7.7308986651519183</v>
      </c>
      <c r="BP51" s="63">
        <f t="shared" si="149"/>
        <v>4.9361900567189689</v>
      </c>
      <c r="BQ51" s="63">
        <f t="shared" si="150"/>
        <v>16.627767975952917</v>
      </c>
      <c r="BR51" s="63">
        <f t="shared" si="151"/>
        <v>-16.181873909083201</v>
      </c>
      <c r="BS51" s="63">
        <f t="shared" si="152"/>
        <v>8.7994743927859869</v>
      </c>
      <c r="BT51" s="63">
        <f t="shared" si="153"/>
        <v>5.1389827534489125</v>
      </c>
      <c r="BU51" s="63">
        <f t="shared" si="154"/>
        <v>15.827327764271429</v>
      </c>
      <c r="BV51" s="63">
        <f t="shared" si="155"/>
        <v>-16.621875775407613</v>
      </c>
      <c r="BW51" s="63">
        <f t="shared" si="156"/>
        <v>9.1620892739980118</v>
      </c>
      <c r="BX51" s="63">
        <f t="shared" si="157"/>
        <v>0.63412739719630773</v>
      </c>
      <c r="BY51" s="63">
        <f t="shared" si="158"/>
        <v>19.436978356203142</v>
      </c>
      <c r="BZ51" s="175"/>
      <c r="CA51" s="175"/>
      <c r="CB51" s="175"/>
      <c r="CC51" s="175"/>
      <c r="CD51" s="175"/>
      <c r="CE51" s="175"/>
      <c r="CF51" s="175"/>
    </row>
    <row r="52" spans="1:84">
      <c r="A52" s="68" t="s">
        <v>6</v>
      </c>
      <c r="B52" s="137"/>
      <c r="C52" s="64">
        <f t="shared" si="90"/>
        <v>2.9040104923202503</v>
      </c>
      <c r="D52" s="64">
        <f t="shared" si="91"/>
        <v>0.16027978356648739</v>
      </c>
      <c r="E52" s="64">
        <f t="shared" si="92"/>
        <v>10.229002394509481</v>
      </c>
      <c r="F52" s="64">
        <f t="shared" si="93"/>
        <v>-7.6859428346291851</v>
      </c>
      <c r="G52" s="64">
        <f t="shared" si="159"/>
        <v>1.5573262959846921</v>
      </c>
      <c r="H52" s="64">
        <f t="shared" si="94"/>
        <v>2.2017180861564101</v>
      </c>
      <c r="I52" s="64">
        <f t="shared" si="95"/>
        <v>9.1211255772236761</v>
      </c>
      <c r="J52" s="64">
        <f t="shared" si="96"/>
        <v>-7.1096476562187041</v>
      </c>
      <c r="K52" s="64">
        <f t="shared" si="97"/>
        <v>4.4573211499888421</v>
      </c>
      <c r="L52" s="64">
        <f t="shared" si="98"/>
        <v>1.9575421378280369</v>
      </c>
      <c r="M52" s="64">
        <f t="shared" si="99"/>
        <v>10.117708605806978</v>
      </c>
      <c r="N52" s="64">
        <f t="shared" si="100"/>
        <v>-13.574831308351717</v>
      </c>
      <c r="O52" s="64">
        <f t="shared" si="101"/>
        <v>4.5699697625853926</v>
      </c>
      <c r="P52" s="64">
        <f t="shared" si="102"/>
        <v>1.6655950350842872</v>
      </c>
      <c r="Q52" s="64">
        <f t="shared" si="103"/>
        <v>8.9756397075807328</v>
      </c>
      <c r="R52" s="64">
        <f t="shared" si="104"/>
        <v>-9.864066441233831</v>
      </c>
      <c r="S52" s="64">
        <f t="shared" si="105"/>
        <v>0.32522633282691338</v>
      </c>
      <c r="T52" s="64">
        <f t="shared" si="106"/>
        <v>0.45761602404550944</v>
      </c>
      <c r="U52" s="64">
        <f t="shared" si="107"/>
        <v>10.133679197375825</v>
      </c>
      <c r="V52" s="64">
        <f t="shared" si="108"/>
        <v>-9.1009946090356486</v>
      </c>
      <c r="W52" s="64">
        <f t="shared" si="109"/>
        <v>0.28613947063217438</v>
      </c>
      <c r="X52" s="64">
        <f t="shared" si="110"/>
        <v>3.3700733683189941</v>
      </c>
      <c r="Y52" s="64">
        <f t="shared" si="111"/>
        <v>9.7441752528302708</v>
      </c>
      <c r="Z52" s="64">
        <f t="shared" si="112"/>
        <v>-10.199047085105292</v>
      </c>
      <c r="AA52" s="64">
        <f t="shared" si="113"/>
        <v>2.6167488540939178E-2</v>
      </c>
      <c r="AB52" s="64">
        <f t="shared" si="114"/>
        <v>3.3059833766522426</v>
      </c>
      <c r="AC52" s="64">
        <f t="shared" si="115"/>
        <v>10.116797087091662</v>
      </c>
      <c r="AD52" s="64">
        <f t="shared" si="116"/>
        <v>-10.455279726867547</v>
      </c>
      <c r="AE52" s="64">
        <f t="shared" si="117"/>
        <v>2.1323298839761682</v>
      </c>
      <c r="AF52" s="64">
        <f t="shared" si="118"/>
        <v>5.2809333742708011</v>
      </c>
      <c r="AG52" s="64">
        <f t="shared" si="119"/>
        <v>12.685914260717409</v>
      </c>
      <c r="AH52" s="64">
        <f t="shared" si="120"/>
        <v>-8.9803312629399592</v>
      </c>
      <c r="AI52" s="64">
        <f t="shared" si="121"/>
        <v>4.0090986636337789</v>
      </c>
      <c r="AJ52" s="64">
        <f t="shared" si="122"/>
        <v>6.1235647895024599</v>
      </c>
      <c r="AK52" s="64">
        <f t="shared" si="123"/>
        <v>11.566202988150438</v>
      </c>
      <c r="AL52" s="64">
        <f t="shared" si="124"/>
        <v>-11.198337566381898</v>
      </c>
      <c r="AM52" s="64">
        <f t="shared" si="125"/>
        <v>5.564222568902756</v>
      </c>
      <c r="AN52" s="64">
        <f t="shared" si="126"/>
        <v>6.3054187192118221</v>
      </c>
      <c r="AO52" s="64">
        <f t="shared" si="127"/>
        <v>11.631139944392958</v>
      </c>
      <c r="AP52" s="64">
        <f t="shared" si="128"/>
        <v>-13.698630136986301</v>
      </c>
      <c r="AQ52" s="64">
        <f t="shared" si="129"/>
        <v>13.371813371813371</v>
      </c>
      <c r="AR52" s="64">
        <f t="shared" si="130"/>
        <v>5.7064064488756898</v>
      </c>
      <c r="AS52" s="64">
        <f t="shared" si="131"/>
        <v>12.382099137066024</v>
      </c>
      <c r="AT52" s="64">
        <f t="shared" si="132"/>
        <v>-15.232142857142858</v>
      </c>
      <c r="AU52" s="64">
        <f t="shared" si="133"/>
        <v>12.070781546239729</v>
      </c>
      <c r="AV52" s="64">
        <f t="shared" si="134"/>
        <v>5.3571428571428568</v>
      </c>
      <c r="AW52" s="64">
        <f t="shared" si="135"/>
        <v>10.829616413916145</v>
      </c>
      <c r="AX52" s="64">
        <f t="shared" si="136"/>
        <v>-2.3197037990985248</v>
      </c>
      <c r="AY52" s="64">
        <f t="shared" si="137"/>
        <v>20.749023550157396</v>
      </c>
      <c r="AZ52" s="64">
        <f t="shared" si="138"/>
        <v>5.528509211907302</v>
      </c>
      <c r="BA52" s="64">
        <f t="shared" si="139"/>
        <v>12.571132953957578</v>
      </c>
      <c r="BB52" s="64">
        <f t="shared" si="140"/>
        <v>-19.657628676470587</v>
      </c>
      <c r="BC52" s="64">
        <f t="shared" si="160"/>
        <v>22.75132275132275</v>
      </c>
      <c r="BD52" s="64">
        <f t="shared" si="160"/>
        <v>7.5605778191985094</v>
      </c>
      <c r="BE52" s="64">
        <f t="shared" si="160"/>
        <v>8.6320805805263738</v>
      </c>
      <c r="BF52" s="64">
        <f t="shared" si="160"/>
        <v>-19.361914257228317</v>
      </c>
      <c r="BG52" s="64">
        <f t="shared" si="160"/>
        <v>18.261622156280911</v>
      </c>
      <c r="BH52" s="64">
        <f t="shared" si="141"/>
        <v>5.6978567694720335</v>
      </c>
      <c r="BI52" s="64">
        <f t="shared" si="142"/>
        <v>13.90702274975272</v>
      </c>
      <c r="BJ52" s="64">
        <f t="shared" si="143"/>
        <v>-24.591872177839527</v>
      </c>
      <c r="BK52" s="64">
        <f t="shared" si="144"/>
        <v>19.461077844311379</v>
      </c>
      <c r="BL52" s="64">
        <f t="shared" si="145"/>
        <v>2.4098708309234622</v>
      </c>
      <c r="BM52" s="64">
        <f t="shared" si="146"/>
        <v>11.106927710843372</v>
      </c>
      <c r="BN52" s="64">
        <f t="shared" si="147"/>
        <v>-19.569637411047104</v>
      </c>
      <c r="BO52" s="64">
        <f t="shared" si="148"/>
        <v>15.704655571940174</v>
      </c>
      <c r="BP52" s="64">
        <f t="shared" si="149"/>
        <v>7.5648611743286303</v>
      </c>
      <c r="BQ52" s="64">
        <f t="shared" si="150"/>
        <v>6.6181448882870679</v>
      </c>
      <c r="BR52" s="64">
        <f t="shared" si="151"/>
        <v>-18.058421971741545</v>
      </c>
      <c r="BS52" s="64">
        <f t="shared" si="152"/>
        <v>19.112661048144918</v>
      </c>
      <c r="BT52" s="64">
        <f t="shared" si="153"/>
        <v>3.4157449577098244</v>
      </c>
      <c r="BU52" s="64">
        <f t="shared" si="154"/>
        <v>7.4473104749921362</v>
      </c>
      <c r="BV52" s="64">
        <f t="shared" si="155"/>
        <v>-18.056063822001025</v>
      </c>
      <c r="BW52" s="64">
        <f t="shared" si="156"/>
        <v>17.041800643086816</v>
      </c>
      <c r="BX52" s="64">
        <f t="shared" si="157"/>
        <v>2.5183150183150182</v>
      </c>
      <c r="BY52" s="64">
        <f t="shared" si="158"/>
        <v>7.6150066994193839</v>
      </c>
      <c r="BZ52" s="175"/>
      <c r="CA52" s="175"/>
      <c r="CB52" s="175"/>
      <c r="CC52" s="175"/>
      <c r="CD52" s="175"/>
      <c r="CE52" s="175"/>
      <c r="CF52" s="175"/>
    </row>
    <row r="53" spans="1:84">
      <c r="A53" s="2" t="s">
        <v>7</v>
      </c>
      <c r="B53" s="138"/>
      <c r="C53" s="66">
        <f t="shared" si="90"/>
        <v>3.8610343320675047</v>
      </c>
      <c r="D53" s="66">
        <f t="shared" si="91"/>
        <v>2.5174509154619407</v>
      </c>
      <c r="E53" s="66">
        <f t="shared" si="92"/>
        <v>5.0721047143334284</v>
      </c>
      <c r="F53" s="66">
        <f t="shared" si="93"/>
        <v>1.0702864266496015</v>
      </c>
      <c r="G53" s="66">
        <f t="shared" si="159"/>
        <v>6.1257422585234789</v>
      </c>
      <c r="H53" s="66">
        <f t="shared" si="94"/>
        <v>2.2550552917540974</v>
      </c>
      <c r="I53" s="66">
        <f t="shared" si="95"/>
        <v>5.0937473055165059</v>
      </c>
      <c r="J53" s="66">
        <f t="shared" si="96"/>
        <v>0.28053261211792974</v>
      </c>
      <c r="K53" s="66">
        <f t="shared" si="97"/>
        <v>2.8746665896500478</v>
      </c>
      <c r="L53" s="66">
        <f t="shared" si="98"/>
        <v>2.5862588458288807</v>
      </c>
      <c r="M53" s="66">
        <f t="shared" si="99"/>
        <v>5.4190923864341256</v>
      </c>
      <c r="N53" s="66">
        <f t="shared" si="100"/>
        <v>-1.5155473484121864</v>
      </c>
      <c r="O53" s="66">
        <f t="shared" si="101"/>
        <v>2.4877480402740679</v>
      </c>
      <c r="P53" s="66">
        <f t="shared" si="102"/>
        <v>2.7496717512796169</v>
      </c>
      <c r="Q53" s="66">
        <f t="shared" si="103"/>
        <v>5.4209716981959346</v>
      </c>
      <c r="R53" s="66">
        <f t="shared" si="104"/>
        <v>-1.4638026807899929</v>
      </c>
      <c r="S53" s="66">
        <f t="shared" si="105"/>
        <v>3.7113379909875595</v>
      </c>
      <c r="T53" s="66">
        <f t="shared" si="106"/>
        <v>1.9223796662843611</v>
      </c>
      <c r="U53" s="66">
        <f t="shared" si="107"/>
        <v>4.5884001364860731</v>
      </c>
      <c r="V53" s="66">
        <f t="shared" si="108"/>
        <v>-0.47257037189232809</v>
      </c>
      <c r="W53" s="66">
        <f t="shared" si="109"/>
        <v>3.5469346307496541</v>
      </c>
      <c r="X53" s="66">
        <f t="shared" si="110"/>
        <v>1.8821554101056366</v>
      </c>
      <c r="Y53" s="66">
        <f t="shared" si="111"/>
        <v>4.6146010563888904</v>
      </c>
      <c r="Z53" s="66">
        <f t="shared" si="112"/>
        <v>-1.1813630005161775</v>
      </c>
      <c r="AA53" s="66">
        <f t="shared" si="113"/>
        <v>1.948722421908303</v>
      </c>
      <c r="AB53" s="66">
        <f t="shared" si="114"/>
        <v>1.9127276604953558</v>
      </c>
      <c r="AC53" s="66">
        <f t="shared" si="115"/>
        <v>4.1575239407599378</v>
      </c>
      <c r="AD53" s="66">
        <f t="shared" si="116"/>
        <v>0.43108415152652246</v>
      </c>
      <c r="AE53" s="66">
        <f t="shared" si="117"/>
        <v>3.5915600691951939</v>
      </c>
      <c r="AF53" s="66">
        <f t="shared" si="118"/>
        <v>3.1296504560996947</v>
      </c>
      <c r="AG53" s="66">
        <f t="shared" si="119"/>
        <v>2.407913288685231</v>
      </c>
      <c r="AH53" s="66">
        <f t="shared" si="120"/>
        <v>1.5791653221469228</v>
      </c>
      <c r="AI53" s="66">
        <f t="shared" si="121"/>
        <v>3.9888540806866719</v>
      </c>
      <c r="AJ53" s="66">
        <f t="shared" si="122"/>
        <v>2.6198218728854883</v>
      </c>
      <c r="AK53" s="66">
        <f t="shared" si="123"/>
        <v>4.7845783725507447</v>
      </c>
      <c r="AL53" s="66">
        <f t="shared" si="124"/>
        <v>0.25591916647529939</v>
      </c>
      <c r="AM53" s="66">
        <f t="shared" si="125"/>
        <v>2.1620855766506093</v>
      </c>
      <c r="AN53" s="66">
        <f t="shared" si="126"/>
        <v>2.508344196969277</v>
      </c>
      <c r="AO53" s="66">
        <f t="shared" si="127"/>
        <v>8.6324770906991848</v>
      </c>
      <c r="AP53" s="66">
        <f t="shared" si="128"/>
        <v>-4.5224712104480957</v>
      </c>
      <c r="AQ53" s="66">
        <f t="shared" si="129"/>
        <v>4.3158022887752621</v>
      </c>
      <c r="AR53" s="66">
        <f t="shared" si="130"/>
        <v>4.6649271834543464</v>
      </c>
      <c r="AS53" s="66">
        <f t="shared" si="131"/>
        <v>5.9288757914858028</v>
      </c>
      <c r="AT53" s="66">
        <f t="shared" si="132"/>
        <v>-2.9598718787359348</v>
      </c>
      <c r="AU53" s="66">
        <f t="shared" si="133"/>
        <v>1.1939960825151246</v>
      </c>
      <c r="AV53" s="66">
        <f t="shared" si="134"/>
        <v>7.0088527557475677</v>
      </c>
      <c r="AW53" s="66">
        <f t="shared" si="135"/>
        <v>5.7462513559229773</v>
      </c>
      <c r="AX53" s="66">
        <f t="shared" si="136"/>
        <v>-3.6837226297128356</v>
      </c>
      <c r="AY53" s="66">
        <f t="shared" si="137"/>
        <v>3.9798684734646206</v>
      </c>
      <c r="AZ53" s="66">
        <f t="shared" si="138"/>
        <v>5.3056908701497845</v>
      </c>
      <c r="BA53" s="66">
        <f t="shared" si="139"/>
        <v>7.0645873045304857</v>
      </c>
      <c r="BB53" s="66">
        <f t="shared" si="140"/>
        <v>-4.7676920578476221</v>
      </c>
      <c r="BC53" s="66">
        <f t="shared" si="160"/>
        <v>3.5899564473042878</v>
      </c>
      <c r="BD53" s="66">
        <f t="shared" si="160"/>
        <v>6.3484919466577541</v>
      </c>
      <c r="BE53" s="66">
        <f t="shared" si="160"/>
        <v>3.8821617321700601</v>
      </c>
      <c r="BF53" s="66">
        <f t="shared" si="160"/>
        <v>-4.2047727715227357</v>
      </c>
      <c r="BG53" s="66">
        <f t="shared" si="160"/>
        <v>3.1050165786099697</v>
      </c>
      <c r="BH53" s="66">
        <f t="shared" si="141"/>
        <v>5.1888349015457438</v>
      </c>
      <c r="BI53" s="66">
        <f t="shared" si="142"/>
        <v>9.2421436609337988</v>
      </c>
      <c r="BJ53" s="66">
        <f t="shared" si="143"/>
        <v>-2.6649245934384926</v>
      </c>
      <c r="BK53" s="66">
        <f t="shared" si="144"/>
        <v>1.2553723636998626</v>
      </c>
      <c r="BL53" s="66">
        <f t="shared" si="145"/>
        <v>5.6228176745939011</v>
      </c>
      <c r="BM53" s="66">
        <f t="shared" si="146"/>
        <v>5.6351835383128357</v>
      </c>
      <c r="BN53" s="66">
        <f t="shared" si="147"/>
        <v>-2.2852122918397892</v>
      </c>
      <c r="BO53" s="66">
        <f t="shared" si="148"/>
        <v>3.5037443118183837</v>
      </c>
      <c r="BP53" s="66">
        <f t="shared" si="149"/>
        <v>4.3459422944543071</v>
      </c>
      <c r="BQ53" s="66">
        <f t="shared" si="150"/>
        <v>2.0848799207508333</v>
      </c>
      <c r="BR53" s="66">
        <f t="shared" si="151"/>
        <v>-1.2617465782320181</v>
      </c>
      <c r="BS53" s="66">
        <f t="shared" si="152"/>
        <v>3.1142338629177537</v>
      </c>
      <c r="BT53" s="66">
        <f t="shared" si="153"/>
        <v>3.1954924083559004</v>
      </c>
      <c r="BU53" s="66">
        <f t="shared" si="154"/>
        <v>4.3049709555413056</v>
      </c>
      <c r="BV53" s="66">
        <f t="shared" si="155"/>
        <v>-3.6032418094204459</v>
      </c>
      <c r="BW53" s="66">
        <f t="shared" si="156"/>
        <v>6.0202563471599992</v>
      </c>
      <c r="BX53" s="66">
        <f t="shared" si="157"/>
        <v>1.9919696955297064</v>
      </c>
      <c r="BY53" s="66">
        <f t="shared" si="158"/>
        <v>4.2245554748105372</v>
      </c>
      <c r="BZ53" s="175"/>
      <c r="CA53" s="175"/>
      <c r="CB53" s="175"/>
      <c r="CC53" s="175"/>
      <c r="CD53" s="175"/>
      <c r="CE53" s="175"/>
      <c r="CF53" s="175"/>
    </row>
    <row r="54" spans="1:84">
      <c r="A54" s="3" t="s">
        <v>8</v>
      </c>
      <c r="B54" s="136"/>
      <c r="C54" s="63">
        <f t="shared" si="90"/>
        <v>5.4396726737943597</v>
      </c>
      <c r="D54" s="63">
        <f t="shared" si="91"/>
        <v>3.8311627482299166</v>
      </c>
      <c r="E54" s="63">
        <f t="shared" si="92"/>
        <v>15.972499800143902</v>
      </c>
      <c r="F54" s="63">
        <f t="shared" si="93"/>
        <v>-9.8297373681670805</v>
      </c>
      <c r="G54" s="63">
        <f t="shared" si="159"/>
        <v>-0.21787325128049106</v>
      </c>
      <c r="H54" s="63">
        <f t="shared" si="94"/>
        <v>3.0453936027580926</v>
      </c>
      <c r="I54" s="63">
        <f t="shared" si="95"/>
        <v>13.737652681890596</v>
      </c>
      <c r="J54" s="63">
        <f t="shared" si="96"/>
        <v>-8.7564435396511087</v>
      </c>
      <c r="K54" s="63">
        <f t="shared" si="97"/>
        <v>2.3437360073075437</v>
      </c>
      <c r="L54" s="63">
        <f t="shared" si="98"/>
        <v>4.0001100030250827</v>
      </c>
      <c r="M54" s="63">
        <f t="shared" si="99"/>
        <v>15.019627922853729</v>
      </c>
      <c r="N54" s="63">
        <f t="shared" si="100"/>
        <v>-13.014218267014165</v>
      </c>
      <c r="O54" s="63">
        <f t="shared" si="101"/>
        <v>0.39404132628543975</v>
      </c>
      <c r="P54" s="63">
        <f t="shared" si="102"/>
        <v>8.8742102240091914</v>
      </c>
      <c r="Q54" s="63">
        <f t="shared" si="103"/>
        <v>21.621383979600807</v>
      </c>
      <c r="R54" s="63">
        <f t="shared" si="104"/>
        <v>-13.786871023713129</v>
      </c>
      <c r="S54" s="63">
        <f t="shared" si="105"/>
        <v>9.7358490566037741</v>
      </c>
      <c r="T54" s="63">
        <f t="shared" si="106"/>
        <v>4.0730551734678277</v>
      </c>
      <c r="U54" s="63">
        <f t="shared" si="107"/>
        <v>16.23467214920332</v>
      </c>
      <c r="V54" s="63">
        <f t="shared" si="108"/>
        <v>-12.742893240682255</v>
      </c>
      <c r="W54" s="63">
        <f t="shared" si="109"/>
        <v>8.1605467392563487</v>
      </c>
      <c r="X54" s="63">
        <f t="shared" si="110"/>
        <v>2.0147255689424366</v>
      </c>
      <c r="Y54" s="63">
        <f t="shared" si="111"/>
        <v>14.959648317039564</v>
      </c>
      <c r="Z54" s="63">
        <f t="shared" si="112"/>
        <v>-17.052394269733462</v>
      </c>
      <c r="AA54" s="63">
        <f t="shared" si="113"/>
        <v>3.0275402955292177</v>
      </c>
      <c r="AB54" s="63">
        <f t="shared" si="114"/>
        <v>1.502679778939108</v>
      </c>
      <c r="AC54" s="63">
        <f t="shared" si="115"/>
        <v>13.883177339496324</v>
      </c>
      <c r="AD54" s="63">
        <f t="shared" si="116"/>
        <v>-11.966836624153222</v>
      </c>
      <c r="AE54" s="63">
        <f t="shared" si="117"/>
        <v>4.7450285489269541</v>
      </c>
      <c r="AF54" s="63">
        <f t="shared" si="118"/>
        <v>3.5087719298245612</v>
      </c>
      <c r="AG54" s="63">
        <f t="shared" si="119"/>
        <v>16.470944309927361</v>
      </c>
      <c r="AH54" s="63">
        <f t="shared" si="120"/>
        <v>-12.96320357569773</v>
      </c>
      <c r="AI54" s="63">
        <f t="shared" si="121"/>
        <v>5.5831728544344426</v>
      </c>
      <c r="AJ54" s="63">
        <f t="shared" si="122"/>
        <v>3.7496288546099792</v>
      </c>
      <c r="AK54" s="63">
        <f t="shared" si="123"/>
        <v>16.413415282301479</v>
      </c>
      <c r="AL54" s="63">
        <f t="shared" si="124"/>
        <v>-14.271332076841132</v>
      </c>
      <c r="AM54" s="63">
        <f t="shared" si="125"/>
        <v>7.390211929211274</v>
      </c>
      <c r="AN54" s="63">
        <f t="shared" si="126"/>
        <v>3.41793398097757</v>
      </c>
      <c r="AO54" s="63">
        <f t="shared" si="127"/>
        <v>20.439679339005558</v>
      </c>
      <c r="AP54" s="63">
        <f t="shared" si="128"/>
        <v>-17.758993833966272</v>
      </c>
      <c r="AQ54" s="63">
        <f t="shared" si="129"/>
        <v>5.5908639523336641</v>
      </c>
      <c r="AR54" s="63">
        <f t="shared" si="130"/>
        <v>7.7212451800996895</v>
      </c>
      <c r="AS54" s="63">
        <f t="shared" si="131"/>
        <v>15.832896804609744</v>
      </c>
      <c r="AT54" s="63">
        <f t="shared" si="132"/>
        <v>-14.309402675711326</v>
      </c>
      <c r="AU54" s="63">
        <f t="shared" si="133"/>
        <v>5.6337408743073265</v>
      </c>
      <c r="AV54" s="63">
        <f t="shared" si="134"/>
        <v>3.7928306757150585</v>
      </c>
      <c r="AW54" s="63">
        <f t="shared" si="135"/>
        <v>16.799037304452465</v>
      </c>
      <c r="AX54" s="63">
        <f t="shared" si="136"/>
        <v>-16.979531561233596</v>
      </c>
      <c r="AY54" s="63">
        <f t="shared" si="137"/>
        <v>6.5694819619506921</v>
      </c>
      <c r="AZ54" s="63">
        <f t="shared" si="138"/>
        <v>5.5314028413943017</v>
      </c>
      <c r="BA54" s="63">
        <f t="shared" si="139"/>
        <v>16.09592820097841</v>
      </c>
      <c r="BB54" s="63">
        <f t="shared" si="140"/>
        <v>-14.835364192250422</v>
      </c>
      <c r="BC54" s="63">
        <f t="shared" si="160"/>
        <v>8.736618652455828</v>
      </c>
      <c r="BD54" s="63">
        <f t="shared" si="160"/>
        <v>2.9536184008176605</v>
      </c>
      <c r="BE54" s="63">
        <f t="shared" si="160"/>
        <v>14.887462476248883</v>
      </c>
      <c r="BF54" s="63">
        <f t="shared" si="160"/>
        <v>-16.509784581564695</v>
      </c>
      <c r="BG54" s="63">
        <f t="shared" si="160"/>
        <v>5.9210975329303066</v>
      </c>
      <c r="BH54" s="63">
        <f t="shared" si="141"/>
        <v>6.828869462212718</v>
      </c>
      <c r="BI54" s="63">
        <f t="shared" si="142"/>
        <v>11.963021141339304</v>
      </c>
      <c r="BJ54" s="63">
        <f t="shared" si="143"/>
        <v>-13.276464587113148</v>
      </c>
      <c r="BK54" s="63">
        <f t="shared" si="144"/>
        <v>7.7564511936777176</v>
      </c>
      <c r="BL54" s="63">
        <f t="shared" si="145"/>
        <v>5.5423739561312946</v>
      </c>
      <c r="BM54" s="63">
        <f t="shared" si="146"/>
        <v>15.099998195051006</v>
      </c>
      <c r="BN54" s="63">
        <f t="shared" si="147"/>
        <v>-12.861231112346468</v>
      </c>
      <c r="BO54" s="63">
        <f t="shared" si="148"/>
        <v>6.520987520470559</v>
      </c>
      <c r="BP54" s="63">
        <f t="shared" si="149"/>
        <v>5.0821783262269982</v>
      </c>
      <c r="BQ54" s="63">
        <f t="shared" si="150"/>
        <v>14.54803338434283</v>
      </c>
      <c r="BR54" s="63">
        <f t="shared" si="151"/>
        <v>-14.363887147573317</v>
      </c>
      <c r="BS54" s="63">
        <f t="shared" si="152"/>
        <v>5.8862466464811414</v>
      </c>
      <c r="BT54" s="63">
        <f t="shared" si="153"/>
        <v>3.9555237774050962</v>
      </c>
      <c r="BU54" s="63">
        <f t="shared" si="154"/>
        <v>12.605821178013596</v>
      </c>
      <c r="BV54" s="63">
        <f t="shared" si="155"/>
        <v>-13.250245925665094</v>
      </c>
      <c r="BW54" s="63">
        <f t="shared" si="156"/>
        <v>5.0536820212115146</v>
      </c>
      <c r="BX54" s="63">
        <f t="shared" si="157"/>
        <v>3.5097224320030778</v>
      </c>
      <c r="BY54" s="63">
        <f t="shared" si="158"/>
        <v>13.218353680856104</v>
      </c>
      <c r="BZ54" s="175"/>
      <c r="CA54" s="175"/>
      <c r="CB54" s="175"/>
      <c r="CC54" s="175"/>
      <c r="CD54" s="175"/>
      <c r="CE54" s="175"/>
      <c r="CF54" s="175"/>
    </row>
    <row r="55" spans="1:84">
      <c r="A55" s="3" t="s">
        <v>9</v>
      </c>
      <c r="B55" s="136"/>
      <c r="C55" s="63">
        <f t="shared" si="90"/>
        <v>9.4926674593737612</v>
      </c>
      <c r="D55" s="63">
        <f t="shared" si="91"/>
        <v>2.7730316742081453</v>
      </c>
      <c r="E55" s="63">
        <f t="shared" si="92"/>
        <v>6.1249936159458693</v>
      </c>
      <c r="F55" s="63">
        <f t="shared" si="93"/>
        <v>-2.5887819449054099</v>
      </c>
      <c r="G55" s="63">
        <f t="shared" si="159"/>
        <v>6.9158432708688249</v>
      </c>
      <c r="H55" s="63">
        <f t="shared" si="94"/>
        <v>1.785224889897322</v>
      </c>
      <c r="I55" s="63">
        <f t="shared" si="95"/>
        <v>5.832811521603011</v>
      </c>
      <c r="J55" s="63">
        <f t="shared" si="96"/>
        <v>-2.3818891814336101</v>
      </c>
      <c r="K55" s="63">
        <f t="shared" si="97"/>
        <v>2.3642449432311601</v>
      </c>
      <c r="L55" s="63">
        <f t="shared" si="98"/>
        <v>2.1167623897211203</v>
      </c>
      <c r="M55" s="63">
        <f t="shared" si="99"/>
        <v>5.5576493781346885</v>
      </c>
      <c r="N55" s="63">
        <f t="shared" si="100"/>
        <v>-4.0840428453721458</v>
      </c>
      <c r="O55" s="63">
        <f t="shared" si="101"/>
        <v>6.1277668012484607</v>
      </c>
      <c r="P55" s="63">
        <f t="shared" si="102"/>
        <v>0.7311874376062355</v>
      </c>
      <c r="Q55" s="63">
        <f t="shared" si="103"/>
        <v>5.2391921572829032</v>
      </c>
      <c r="R55" s="63">
        <f t="shared" si="104"/>
        <v>-6.9865105624840922</v>
      </c>
      <c r="S55" s="63">
        <f t="shared" si="105"/>
        <v>5.2948419756464631</v>
      </c>
      <c r="T55" s="63">
        <f t="shared" si="106"/>
        <v>2.0530145530145529</v>
      </c>
      <c r="U55" s="63">
        <f t="shared" si="107"/>
        <v>4.825566590272472</v>
      </c>
      <c r="V55" s="63">
        <f t="shared" si="108"/>
        <v>-3.9596744807482085</v>
      </c>
      <c r="W55" s="63">
        <f t="shared" si="109"/>
        <v>5.8176299481472116</v>
      </c>
      <c r="X55" s="63">
        <f t="shared" si="110"/>
        <v>1.3983506633201863</v>
      </c>
      <c r="Y55" s="63">
        <f t="shared" si="111"/>
        <v>4.5261669024045261</v>
      </c>
      <c r="Z55" s="63">
        <f t="shared" si="112"/>
        <v>-3.0446549391069015</v>
      </c>
      <c r="AA55" s="63">
        <f t="shared" si="113"/>
        <v>4.4312630844382417</v>
      </c>
      <c r="AB55" s="63">
        <f t="shared" si="114"/>
        <v>0.75732264171956787</v>
      </c>
      <c r="AC55" s="63">
        <f t="shared" si="115"/>
        <v>6.2230573670830109</v>
      </c>
      <c r="AD55" s="63">
        <f t="shared" si="116"/>
        <v>-8.8137356919875138</v>
      </c>
      <c r="AE55" s="63">
        <f t="shared" si="117"/>
        <v>5.888394385484423</v>
      </c>
      <c r="AF55" s="63">
        <f t="shared" si="118"/>
        <v>1.6057764845349716</v>
      </c>
      <c r="AG55" s="63">
        <f t="shared" si="119"/>
        <v>7.9762409843020787</v>
      </c>
      <c r="AH55" s="63">
        <f t="shared" si="120"/>
        <v>-4.6620825147347773</v>
      </c>
      <c r="AI55" s="63">
        <f t="shared" si="121"/>
        <v>6.7591237867578879</v>
      </c>
      <c r="AJ55" s="63">
        <f t="shared" si="122"/>
        <v>0.77981739919316972</v>
      </c>
      <c r="AK55" s="63">
        <f t="shared" si="123"/>
        <v>7.9274482388768579</v>
      </c>
      <c r="AL55" s="63">
        <f t="shared" si="124"/>
        <v>-10.683229813664596</v>
      </c>
      <c r="AM55" s="63">
        <f t="shared" si="125"/>
        <v>5.9209219153586332</v>
      </c>
      <c r="AN55" s="63">
        <f t="shared" si="126"/>
        <v>10.026261489401614</v>
      </c>
      <c r="AO55" s="63">
        <f t="shared" si="127"/>
        <v>15.778705992668996</v>
      </c>
      <c r="AP55" s="63">
        <f t="shared" si="128"/>
        <v>-18.252098365483729</v>
      </c>
      <c r="AQ55" s="63">
        <f t="shared" si="129"/>
        <v>13.311717553814283</v>
      </c>
      <c r="AR55" s="63">
        <f t="shared" si="130"/>
        <v>4.4988474684047377</v>
      </c>
      <c r="AS55" s="63">
        <f t="shared" si="131"/>
        <v>4.0845820339240895</v>
      </c>
      <c r="AT55" s="63">
        <f t="shared" si="132"/>
        <v>-9.5878398129201994</v>
      </c>
      <c r="AU55" s="63">
        <f t="shared" si="133"/>
        <v>6.8380213385063042</v>
      </c>
      <c r="AV55" s="63">
        <f t="shared" si="134"/>
        <v>3.9264639128461192</v>
      </c>
      <c r="AW55" s="63">
        <f t="shared" si="135"/>
        <v>7.2504913736623706</v>
      </c>
      <c r="AX55" s="63">
        <f t="shared" si="136"/>
        <v>-9.394556437928463</v>
      </c>
      <c r="AY55" s="63">
        <f t="shared" si="137"/>
        <v>5.8431780895804151</v>
      </c>
      <c r="AZ55" s="63">
        <f t="shared" si="138"/>
        <v>4.3103143202938652</v>
      </c>
      <c r="BA55" s="63">
        <f t="shared" si="139"/>
        <v>6.9548578834162269</v>
      </c>
      <c r="BB55" s="63">
        <f t="shared" si="140"/>
        <v>-9.8167215423557828</v>
      </c>
      <c r="BC55" s="63">
        <f t="shared" si="160"/>
        <v>5.5432450494178891</v>
      </c>
      <c r="BD55" s="63">
        <f t="shared" si="160"/>
        <v>4.9521778251741262</v>
      </c>
      <c r="BE55" s="63">
        <f t="shared" si="160"/>
        <v>4.2803162607563587</v>
      </c>
      <c r="BF55" s="63">
        <f t="shared" si="160"/>
        <v>-10.757400809963155</v>
      </c>
      <c r="BG55" s="63">
        <f t="shared" si="160"/>
        <v>6.506733516758918</v>
      </c>
      <c r="BH55" s="63">
        <f t="shared" si="141"/>
        <v>6.3262966469568003</v>
      </c>
      <c r="BI55" s="63">
        <f t="shared" si="142"/>
        <v>5.5824522679017345</v>
      </c>
      <c r="BJ55" s="63">
        <f t="shared" si="143"/>
        <v>-4.467430088661426</v>
      </c>
      <c r="BK55" s="63">
        <f t="shared" si="144"/>
        <v>5.5668162768056639</v>
      </c>
      <c r="BL55" s="63">
        <f t="shared" si="145"/>
        <v>5.9464390894072618</v>
      </c>
      <c r="BM55" s="63">
        <f t="shared" si="146"/>
        <v>6.3776945743551998</v>
      </c>
      <c r="BN55" s="63">
        <f t="shared" si="147"/>
        <v>-8.9477692000041156</v>
      </c>
      <c r="BO55" s="63">
        <f t="shared" si="148"/>
        <v>10.949671216368724</v>
      </c>
      <c r="BP55" s="63">
        <f t="shared" si="149"/>
        <v>3.1842818293482691</v>
      </c>
      <c r="BQ55" s="63">
        <f t="shared" si="150"/>
        <v>7.0794121111122603</v>
      </c>
      <c r="BR55" s="63">
        <f t="shared" si="151"/>
        <v>-12.359999362994463</v>
      </c>
      <c r="BS55" s="63">
        <f t="shared" si="152"/>
        <v>10.792150974403862</v>
      </c>
      <c r="BT55" s="63">
        <f t="shared" si="153"/>
        <v>3.5097521892863739</v>
      </c>
      <c r="BU55" s="63">
        <f t="shared" si="154"/>
        <v>7.9917980506069517</v>
      </c>
      <c r="BV55" s="63">
        <f t="shared" si="155"/>
        <v>-12.608306533835719</v>
      </c>
      <c r="BW55" s="63">
        <f t="shared" si="156"/>
        <v>9.8268911548494202</v>
      </c>
      <c r="BX55" s="63">
        <f t="shared" si="157"/>
        <v>2.6298743360538932</v>
      </c>
      <c r="BY55" s="63">
        <f t="shared" si="158"/>
        <v>8.1923756627114361</v>
      </c>
      <c r="BZ55" s="175"/>
      <c r="CA55" s="175"/>
      <c r="CB55" s="175"/>
      <c r="CC55" s="175"/>
      <c r="CD55" s="175"/>
      <c r="CE55" s="175"/>
      <c r="CF55" s="175"/>
    </row>
    <row r="56" spans="1:84">
      <c r="A56" s="3" t="s">
        <v>10</v>
      </c>
      <c r="B56" s="136"/>
      <c r="C56" s="63">
        <f t="shared" si="90"/>
        <v>3.9434864534146046</v>
      </c>
      <c r="D56" s="63">
        <f t="shared" si="91"/>
        <v>3.4233713707930087</v>
      </c>
      <c r="E56" s="63">
        <f t="shared" si="92"/>
        <v>3.2541899441340782</v>
      </c>
      <c r="F56" s="63">
        <f t="shared" si="93"/>
        <v>-2.5175165697281199</v>
      </c>
      <c r="G56" s="63">
        <f t="shared" si="159"/>
        <v>8.8265657260839632</v>
      </c>
      <c r="H56" s="63">
        <f t="shared" si="94"/>
        <v>2.9580517659059034</v>
      </c>
      <c r="I56" s="63">
        <f t="shared" si="95"/>
        <v>5.8947368421052628</v>
      </c>
      <c r="J56" s="63">
        <f t="shared" si="96"/>
        <v>-1.5515144427552343</v>
      </c>
      <c r="K56" s="63">
        <f t="shared" si="97"/>
        <v>8.8137433433947034</v>
      </c>
      <c r="L56" s="63">
        <f t="shared" si="98"/>
        <v>0.93555887907602087</v>
      </c>
      <c r="M56" s="63">
        <f t="shared" si="99"/>
        <v>6.6839714471122651</v>
      </c>
      <c r="N56" s="63">
        <f t="shared" si="100"/>
        <v>1.2064071370640714</v>
      </c>
      <c r="O56" s="63">
        <f t="shared" si="101"/>
        <v>5.8900130221376346</v>
      </c>
      <c r="P56" s="63">
        <f t="shared" si="102"/>
        <v>2.4406394853845428</v>
      </c>
      <c r="Q56" s="63">
        <f t="shared" si="103"/>
        <v>1.5975621017637824</v>
      </c>
      <c r="R56" s="63">
        <f t="shared" si="104"/>
        <v>3.6538811125249953</v>
      </c>
      <c r="S56" s="63">
        <f t="shared" si="105"/>
        <v>3.9196773062083481</v>
      </c>
      <c r="T56" s="63">
        <f t="shared" si="106"/>
        <v>1.603240232891739</v>
      </c>
      <c r="U56" s="63">
        <f t="shared" si="107"/>
        <v>1.8353957312515572</v>
      </c>
      <c r="V56" s="63">
        <f t="shared" si="108"/>
        <v>2.6259990213668245</v>
      </c>
      <c r="W56" s="63">
        <f t="shared" si="109"/>
        <v>4.5772409408773047</v>
      </c>
      <c r="X56" s="63">
        <f t="shared" si="110"/>
        <v>2.8951367781155013</v>
      </c>
      <c r="Y56" s="63">
        <f t="shared" si="111"/>
        <v>3.4044752972454031</v>
      </c>
      <c r="Z56" s="63">
        <f t="shared" si="112"/>
        <v>3.4637908870161405</v>
      </c>
      <c r="AA56" s="63">
        <f t="shared" si="113"/>
        <v>5.1356388486229037</v>
      </c>
      <c r="AB56" s="63">
        <f t="shared" si="114"/>
        <v>6.4079837174184222</v>
      </c>
      <c r="AC56" s="63">
        <f t="shared" si="115"/>
        <v>2.2089220707101869</v>
      </c>
      <c r="AD56" s="63">
        <f t="shared" si="116"/>
        <v>2.1611832176275279</v>
      </c>
      <c r="AE56" s="63">
        <f t="shared" si="117"/>
        <v>7.8295810435501974</v>
      </c>
      <c r="AF56" s="63">
        <f t="shared" si="118"/>
        <v>2.9263480929416925</v>
      </c>
      <c r="AG56" s="63">
        <f t="shared" si="119"/>
        <v>0.84655521243744003</v>
      </c>
      <c r="AH56" s="63">
        <f t="shared" si="120"/>
        <v>1.2987698643155061</v>
      </c>
      <c r="AI56" s="63">
        <f t="shared" si="121"/>
        <v>6.4210142283838021</v>
      </c>
      <c r="AJ56" s="63">
        <f t="shared" si="122"/>
        <v>6.5478231059307497</v>
      </c>
      <c r="AK56" s="63">
        <f t="shared" si="123"/>
        <v>2.3074094502665932</v>
      </c>
      <c r="AL56" s="63">
        <f t="shared" si="124"/>
        <v>0.25608769880492405</v>
      </c>
      <c r="AM56" s="63">
        <f t="shared" si="125"/>
        <v>4.8173874075733814</v>
      </c>
      <c r="AN56" s="63">
        <f t="shared" si="126"/>
        <v>7.7896536981616071</v>
      </c>
      <c r="AO56" s="63">
        <f t="shared" si="127"/>
        <v>3.2365540218943361</v>
      </c>
      <c r="AP56" s="63">
        <f t="shared" si="128"/>
        <v>-3.4616566774243123</v>
      </c>
      <c r="AQ56" s="63">
        <f t="shared" si="129"/>
        <v>9.0739045648107606</v>
      </c>
      <c r="AR56" s="63">
        <f t="shared" si="130"/>
        <v>8.027146349472762</v>
      </c>
      <c r="AS56" s="63">
        <f t="shared" si="131"/>
        <v>4.0058094369574766</v>
      </c>
      <c r="AT56" s="63">
        <f t="shared" si="132"/>
        <v>-4.2087487415971161</v>
      </c>
      <c r="AU56" s="63">
        <f t="shared" si="133"/>
        <v>7.5939926094179073</v>
      </c>
      <c r="AV56" s="63">
        <f t="shared" si="134"/>
        <v>5.0508869773450549</v>
      </c>
      <c r="AW56" s="63">
        <f t="shared" si="135"/>
        <v>2.2645470905818836</v>
      </c>
      <c r="AX56" s="63">
        <f t="shared" si="136"/>
        <v>0.35195776506819182</v>
      </c>
      <c r="AY56" s="63">
        <f t="shared" si="137"/>
        <v>7.2716644746456227</v>
      </c>
      <c r="AZ56" s="63">
        <f t="shared" si="138"/>
        <v>4.8933329700569432</v>
      </c>
      <c r="BA56" s="63">
        <f t="shared" si="139"/>
        <v>4.8728538403594897</v>
      </c>
      <c r="BB56" s="63">
        <f t="shared" si="140"/>
        <v>-2.3152941176470661</v>
      </c>
      <c r="BC56" s="63">
        <f t="shared" si="160"/>
        <v>2.7778763799372364</v>
      </c>
      <c r="BD56" s="63">
        <f t="shared" si="160"/>
        <v>9.3907114205221021</v>
      </c>
      <c r="BE56" s="63">
        <f t="shared" si="160"/>
        <v>-2.3236450891246316</v>
      </c>
      <c r="BF56" s="63">
        <f t="shared" si="160"/>
        <v>-6.3746247001988428</v>
      </c>
      <c r="BG56" s="63">
        <f t="shared" si="160"/>
        <v>1.8644148882914551</v>
      </c>
      <c r="BH56" s="63">
        <f t="shared" si="141"/>
        <v>9.1606527691365418</v>
      </c>
      <c r="BI56" s="63">
        <f t="shared" si="142"/>
        <v>-1.576807840128096</v>
      </c>
      <c r="BJ56" s="63">
        <f t="shared" si="143"/>
        <v>3.4535749130804221</v>
      </c>
      <c r="BK56" s="63">
        <f t="shared" si="144"/>
        <v>3.493971180150198</v>
      </c>
      <c r="BL56" s="63">
        <f t="shared" si="145"/>
        <v>5.2507966625825055</v>
      </c>
      <c r="BM56" s="63">
        <f t="shared" si="146"/>
        <v>-0.45988962648964249</v>
      </c>
      <c r="BN56" s="63">
        <f t="shared" si="147"/>
        <v>2.8889960226587865</v>
      </c>
      <c r="BO56" s="63">
        <f t="shared" si="148"/>
        <v>2.9343110725846571</v>
      </c>
      <c r="BP56" s="63">
        <f t="shared" si="149"/>
        <v>5.1644097205099166</v>
      </c>
      <c r="BQ56" s="63">
        <f t="shared" si="150"/>
        <v>-1.1344371099808823</v>
      </c>
      <c r="BR56" s="63">
        <f t="shared" si="151"/>
        <v>4.8417461736322647</v>
      </c>
      <c r="BS56" s="63">
        <f t="shared" si="152"/>
        <v>2.2254663648338036</v>
      </c>
      <c r="BT56" s="63">
        <f t="shared" si="153"/>
        <v>0.29957395817198612</v>
      </c>
      <c r="BU56" s="63">
        <f t="shared" si="154"/>
        <v>0.35461366016077622</v>
      </c>
      <c r="BV56" s="63">
        <f t="shared" si="155"/>
        <v>0.87078629834822574</v>
      </c>
      <c r="BW56" s="63">
        <f t="shared" si="156"/>
        <v>4.0268231349538972</v>
      </c>
      <c r="BX56" s="63">
        <f t="shared" si="157"/>
        <v>1.7710952104686393</v>
      </c>
      <c r="BY56" s="63">
        <f t="shared" si="158"/>
        <v>2.6903770328260834</v>
      </c>
      <c r="BZ56" s="175"/>
      <c r="CA56" s="175"/>
      <c r="CB56" s="175"/>
      <c r="CC56" s="175"/>
      <c r="CD56" s="175"/>
      <c r="CE56" s="175"/>
      <c r="CF56" s="175"/>
    </row>
    <row r="57" spans="1:84">
      <c r="A57" s="3" t="s">
        <v>11</v>
      </c>
      <c r="B57" s="136"/>
      <c r="C57" s="63">
        <f t="shared" si="90"/>
        <v>3.7501691276861782</v>
      </c>
      <c r="D57" s="63">
        <f t="shared" si="91"/>
        <v>4.2638889533214703</v>
      </c>
      <c r="E57" s="63">
        <f t="shared" si="92"/>
        <v>1.360535473539993</v>
      </c>
      <c r="F57" s="63">
        <f t="shared" si="93"/>
        <v>1.9492228520089934</v>
      </c>
      <c r="G57" s="63">
        <f t="shared" si="159"/>
        <v>4.1057938003566177</v>
      </c>
      <c r="H57" s="63">
        <f t="shared" si="94"/>
        <v>4.1357752648507482</v>
      </c>
      <c r="I57" s="63">
        <f t="shared" si="95"/>
        <v>1.5959167408418122</v>
      </c>
      <c r="J57" s="63">
        <f t="shared" si="96"/>
        <v>4.9769415910106609</v>
      </c>
      <c r="K57" s="63">
        <f t="shared" si="97"/>
        <v>3.5366951674462244</v>
      </c>
      <c r="L57" s="63">
        <f t="shared" si="98"/>
        <v>3.6866020581476797</v>
      </c>
      <c r="M57" s="63">
        <f t="shared" si="99"/>
        <v>1.3799972094794337</v>
      </c>
      <c r="N57" s="63">
        <f t="shared" si="100"/>
        <v>0.93593815463015384</v>
      </c>
      <c r="O57" s="63">
        <f t="shared" si="101"/>
        <v>2.4671176532626218</v>
      </c>
      <c r="P57" s="63">
        <f t="shared" si="102"/>
        <v>4.6360488453988751</v>
      </c>
      <c r="Q57" s="63">
        <f t="shared" si="103"/>
        <v>1.2499385218545997</v>
      </c>
      <c r="R57" s="63">
        <f t="shared" si="104"/>
        <v>3.6376000999264351</v>
      </c>
      <c r="S57" s="63">
        <f t="shared" si="105"/>
        <v>2.1841604842381601</v>
      </c>
      <c r="T57" s="63">
        <f t="shared" si="106"/>
        <v>4.4689076731537911</v>
      </c>
      <c r="U57" s="63">
        <f t="shared" si="107"/>
        <v>1.0173743962867763</v>
      </c>
      <c r="V57" s="63">
        <f t="shared" si="108"/>
        <v>6.3184561508084256</v>
      </c>
      <c r="W57" s="63">
        <f t="shared" si="109"/>
        <v>4.0839115097998135</v>
      </c>
      <c r="X57" s="63">
        <f t="shared" si="110"/>
        <v>2.8077530793263064</v>
      </c>
      <c r="Y57" s="63">
        <f t="shared" si="111"/>
        <v>8.8197667564652027E-2</v>
      </c>
      <c r="Z57" s="63">
        <f t="shared" si="112"/>
        <v>6.3258780367573708</v>
      </c>
      <c r="AA57" s="63">
        <f t="shared" si="113"/>
        <v>0.9707303864048451</v>
      </c>
      <c r="AB57" s="63">
        <f t="shared" si="114"/>
        <v>0.65664364079641835</v>
      </c>
      <c r="AC57" s="63">
        <f t="shared" si="115"/>
        <v>-1.0863246621130591</v>
      </c>
      <c r="AD57" s="63">
        <f t="shared" si="116"/>
        <v>8.6215692276298341</v>
      </c>
      <c r="AE57" s="63">
        <f t="shared" si="117"/>
        <v>1.7847078715010332</v>
      </c>
      <c r="AF57" s="63">
        <f t="shared" si="118"/>
        <v>0.58139534883720934</v>
      </c>
      <c r="AG57" s="63">
        <f t="shared" si="119"/>
        <v>-0.23855399577942929</v>
      </c>
      <c r="AH57" s="63">
        <f t="shared" si="120"/>
        <v>8.1670192219258713</v>
      </c>
      <c r="AI57" s="63">
        <f t="shared" si="121"/>
        <v>2.5167927897287647</v>
      </c>
      <c r="AJ57" s="63">
        <f t="shared" si="122"/>
        <v>1.0118603300986979</v>
      </c>
      <c r="AK57" s="63">
        <f t="shared" si="123"/>
        <v>2.2826176204942934</v>
      </c>
      <c r="AL57" s="63">
        <f t="shared" si="124"/>
        <v>7.2087982660351617</v>
      </c>
      <c r="AM57" s="63">
        <f t="shared" si="125"/>
        <v>-1.5499812804193187</v>
      </c>
      <c r="AN57" s="63">
        <f t="shared" si="126"/>
        <v>1.5211439002129601E-2</v>
      </c>
      <c r="AO57" s="63">
        <f t="shared" si="127"/>
        <v>3.6273764258555135</v>
      </c>
      <c r="AP57" s="63">
        <f t="shared" si="128"/>
        <v>4.7846187715564685</v>
      </c>
      <c r="AQ57" s="63">
        <f t="shared" si="129"/>
        <v>-0.15407241403459626</v>
      </c>
      <c r="AR57" s="63">
        <f t="shared" si="130"/>
        <v>0.80662130883074978</v>
      </c>
      <c r="AS57" s="63">
        <f t="shared" si="131"/>
        <v>1.1550236571110493</v>
      </c>
      <c r="AT57" s="63">
        <f t="shared" si="132"/>
        <v>7.7823634612739001</v>
      </c>
      <c r="AU57" s="63">
        <f t="shared" si="133"/>
        <v>1.0785352342782748</v>
      </c>
      <c r="AV57" s="63">
        <f t="shared" si="134"/>
        <v>0.78795837963431348</v>
      </c>
      <c r="AW57" s="63">
        <f t="shared" si="135"/>
        <v>1.583642377468172</v>
      </c>
      <c r="AX57" s="63">
        <f t="shared" si="136"/>
        <v>7.8570547607301338</v>
      </c>
      <c r="AY57" s="63">
        <f t="shared" si="137"/>
        <v>1.6009056551992271</v>
      </c>
      <c r="AZ57" s="63">
        <f t="shared" si="138"/>
        <v>0.48339626676271635</v>
      </c>
      <c r="BA57" s="63">
        <f t="shared" si="139"/>
        <v>2.4585573476702511</v>
      </c>
      <c r="BB57" s="63">
        <f t="shared" si="140"/>
        <v>5.4698004919376917</v>
      </c>
      <c r="BC57" s="63">
        <f t="shared" si="160"/>
        <v>0.4197826458744694</v>
      </c>
      <c r="BD57" s="63">
        <f t="shared" si="160"/>
        <v>1.1204178214040499</v>
      </c>
      <c r="BE57" s="63">
        <f t="shared" si="160"/>
        <v>1.3116393961355122</v>
      </c>
      <c r="BF57" s="63">
        <f t="shared" si="160"/>
        <v>4.8260019747314971</v>
      </c>
      <c r="BG57" s="63">
        <f t="shared" si="160"/>
        <v>0.64876398446810968</v>
      </c>
      <c r="BH57" s="63">
        <f t="shared" si="141"/>
        <v>2.0607530629589768</v>
      </c>
      <c r="BI57" s="63">
        <f t="shared" si="142"/>
        <v>8.7015915491633108E-2</v>
      </c>
      <c r="BJ57" s="63">
        <f t="shared" si="143"/>
        <v>5.0212442740955359</v>
      </c>
      <c r="BK57" s="63">
        <f t="shared" si="144"/>
        <v>0.72722635880105646</v>
      </c>
      <c r="BL57" s="63">
        <f t="shared" si="145"/>
        <v>1.9049348611059658</v>
      </c>
      <c r="BM57" s="63">
        <f t="shared" si="146"/>
        <v>0.67429055969801355</v>
      </c>
      <c r="BN57" s="63">
        <f t="shared" si="147"/>
        <v>5.5639076954405073</v>
      </c>
      <c r="BO57" s="63">
        <f t="shared" si="148"/>
        <v>0.19507867589827924</v>
      </c>
      <c r="BP57" s="63">
        <f t="shared" si="149"/>
        <v>2.9120212721555321</v>
      </c>
      <c r="BQ57" s="63">
        <f t="shared" si="150"/>
        <v>-0.67720339490391468</v>
      </c>
      <c r="BR57" s="63">
        <f t="shared" si="151"/>
        <v>5.6181468603162399</v>
      </c>
      <c r="BS57" s="63">
        <f t="shared" si="152"/>
        <v>-0.23019617896974956</v>
      </c>
      <c r="BT57" s="63">
        <f t="shared" si="153"/>
        <v>2.4716969654879564</v>
      </c>
      <c r="BU57" s="63">
        <f t="shared" si="154"/>
        <v>-0.94510478554622368</v>
      </c>
      <c r="BV57" s="63">
        <f t="shared" si="155"/>
        <v>5.1519658579403407</v>
      </c>
      <c r="BW57" s="63">
        <f t="shared" si="156"/>
        <v>-0.44630206857466703</v>
      </c>
      <c r="BX57" s="63">
        <f t="shared" si="157"/>
        <v>1.8928342702625773</v>
      </c>
      <c r="BY57" s="63">
        <f t="shared" si="158"/>
        <v>0.13618269432222921</v>
      </c>
      <c r="BZ57" s="175"/>
      <c r="CA57" s="175"/>
      <c r="CB57" s="175"/>
      <c r="CC57" s="175"/>
      <c r="CD57" s="175"/>
      <c r="CE57" s="175"/>
      <c r="CF57" s="175"/>
    </row>
    <row r="58" spans="1:84">
      <c r="A58" s="68" t="s">
        <v>12</v>
      </c>
      <c r="B58" s="137"/>
      <c r="C58" s="64">
        <f t="shared" si="90"/>
        <v>1.5348020615053521</v>
      </c>
      <c r="D58" s="64">
        <f t="shared" si="91"/>
        <v>0.99843819723337801</v>
      </c>
      <c r="E58" s="64">
        <f t="shared" si="92"/>
        <v>1.2260451758988238</v>
      </c>
      <c r="F58" s="64">
        <f t="shared" si="93"/>
        <v>9.5136123083637951</v>
      </c>
      <c r="G58" s="64">
        <f t="shared" si="159"/>
        <v>8.3446463489058562</v>
      </c>
      <c r="H58" s="64">
        <f t="shared" si="94"/>
        <v>1.3346208228437426</v>
      </c>
      <c r="I58" s="64">
        <f t="shared" si="95"/>
        <v>1.7923586532353208</v>
      </c>
      <c r="J58" s="64">
        <f t="shared" si="96"/>
        <v>4.8901172379975923</v>
      </c>
      <c r="K58" s="64">
        <f t="shared" si="97"/>
        <v>0.94347641308967278</v>
      </c>
      <c r="L58" s="64">
        <f t="shared" si="98"/>
        <v>2.471370831929943</v>
      </c>
      <c r="M58" s="64">
        <f t="shared" si="99"/>
        <v>1.873536299765808</v>
      </c>
      <c r="N58" s="64">
        <f t="shared" si="100"/>
        <v>3.0530348860657393</v>
      </c>
      <c r="O58" s="64">
        <f t="shared" si="101"/>
        <v>1.0214464621164683</v>
      </c>
      <c r="P58" s="64">
        <f t="shared" si="102"/>
        <v>0.48037810405609571</v>
      </c>
      <c r="Q58" s="64">
        <f t="shared" si="103"/>
        <v>1.1103828507537494</v>
      </c>
      <c r="R58" s="64">
        <f t="shared" si="104"/>
        <v>3.1420400381315536</v>
      </c>
      <c r="S58" s="64">
        <f t="shared" si="105"/>
        <v>0.96121852933565011</v>
      </c>
      <c r="T58" s="64">
        <f t="shared" si="106"/>
        <v>0.28195832875608773</v>
      </c>
      <c r="U58" s="64">
        <f t="shared" si="107"/>
        <v>0.97860220550646315</v>
      </c>
      <c r="V58" s="64">
        <f t="shared" si="108"/>
        <v>4.2380849063426629</v>
      </c>
      <c r="W58" s="64">
        <f t="shared" si="109"/>
        <v>0.10407271213487823</v>
      </c>
      <c r="X58" s="64">
        <f t="shared" si="110"/>
        <v>1.2059883559744939</v>
      </c>
      <c r="Y58" s="64">
        <f t="shared" si="111"/>
        <v>1.2224352828379674</v>
      </c>
      <c r="Z58" s="64">
        <f t="shared" si="112"/>
        <v>4.2556070498291669</v>
      </c>
      <c r="AA58" s="64">
        <f t="shared" si="113"/>
        <v>-0.44128621953989416</v>
      </c>
      <c r="AB58" s="64">
        <f t="shared" si="114"/>
        <v>0.6224945409510152</v>
      </c>
      <c r="AC58" s="64">
        <f t="shared" si="115"/>
        <v>1.4704929714322732</v>
      </c>
      <c r="AD58" s="64">
        <f t="shared" si="116"/>
        <v>6.6394279877425939</v>
      </c>
      <c r="AE58" s="64">
        <f t="shared" si="117"/>
        <v>0.89200191570881238</v>
      </c>
      <c r="AF58" s="64">
        <f t="shared" si="118"/>
        <v>4.2989378745623927</v>
      </c>
      <c r="AG58" s="64">
        <f t="shared" si="119"/>
        <v>-4.0392547290570331</v>
      </c>
      <c r="AH58" s="64">
        <f t="shared" si="120"/>
        <v>9.791018230324589</v>
      </c>
      <c r="AI58" s="64">
        <f t="shared" si="121"/>
        <v>1.7495545115826987</v>
      </c>
      <c r="AJ58" s="64">
        <f t="shared" si="122"/>
        <v>0.98179695377593801</v>
      </c>
      <c r="AK58" s="64">
        <f t="shared" si="123"/>
        <v>0.53342442715997485</v>
      </c>
      <c r="AL58" s="64">
        <f t="shared" si="124"/>
        <v>9.323296479259783</v>
      </c>
      <c r="AM58" s="64">
        <f t="shared" si="125"/>
        <v>-1.2623726868455027</v>
      </c>
      <c r="AN58" s="64">
        <f t="shared" si="126"/>
        <v>-2.0630539009152988</v>
      </c>
      <c r="AO58" s="64">
        <f t="shared" si="127"/>
        <v>5.6148939326509417</v>
      </c>
      <c r="AP58" s="64">
        <f t="shared" si="128"/>
        <v>3.8158110354191539</v>
      </c>
      <c r="AQ58" s="64">
        <f t="shared" si="129"/>
        <v>0.22774934042889033</v>
      </c>
      <c r="AR58" s="64">
        <f t="shared" si="130"/>
        <v>2.4140568754499641</v>
      </c>
      <c r="AS58" s="64">
        <f t="shared" si="131"/>
        <v>4.235407833747062</v>
      </c>
      <c r="AT58" s="64">
        <f t="shared" si="132"/>
        <v>2.8177622289194715</v>
      </c>
      <c r="AU58" s="64">
        <f t="shared" si="133"/>
        <v>-6.1390562866396099</v>
      </c>
      <c r="AV58" s="64">
        <f t="shared" si="134"/>
        <v>13.094276167805901</v>
      </c>
      <c r="AW58" s="64">
        <f t="shared" si="135"/>
        <v>3.5510842489427845</v>
      </c>
      <c r="AX58" s="64">
        <f t="shared" si="136"/>
        <v>-0.95103121620109654</v>
      </c>
      <c r="AY58" s="64">
        <f t="shared" si="137"/>
        <v>0.99593342872204227</v>
      </c>
      <c r="AZ58" s="64">
        <f t="shared" si="138"/>
        <v>7.3389877901015934</v>
      </c>
      <c r="BA58" s="64">
        <f t="shared" si="139"/>
        <v>5.7222743218366849</v>
      </c>
      <c r="BB58" s="64">
        <f t="shared" si="140"/>
        <v>-2.9436404553443829</v>
      </c>
      <c r="BC58" s="64">
        <f t="shared" si="160"/>
        <v>2.3559279004823561</v>
      </c>
      <c r="BD58" s="64">
        <f t="shared" si="160"/>
        <v>7.9716255766655086</v>
      </c>
      <c r="BE58" s="64">
        <f t="shared" si="160"/>
        <v>3.699960182547704</v>
      </c>
      <c r="BF58" s="64">
        <f t="shared" si="160"/>
        <v>2.4071831526715304</v>
      </c>
      <c r="BG58" s="64">
        <f t="shared" si="160"/>
        <v>2.6765113059529302</v>
      </c>
      <c r="BH58" s="64">
        <f t="shared" si="141"/>
        <v>2.851123595505618</v>
      </c>
      <c r="BI58" s="64">
        <f t="shared" si="142"/>
        <v>18.1919978151031</v>
      </c>
      <c r="BJ58" s="64">
        <f t="shared" si="143"/>
        <v>-2.8537757648581201</v>
      </c>
      <c r="BK58" s="64">
        <f t="shared" si="144"/>
        <v>-3.1362241621274469</v>
      </c>
      <c r="BL58" s="64">
        <f t="shared" si="145"/>
        <v>6.8365154398673953</v>
      </c>
      <c r="BM58" s="64">
        <f t="shared" si="146"/>
        <v>6.3703124820429124</v>
      </c>
      <c r="BN58" s="64">
        <f t="shared" si="147"/>
        <v>-0.86001987985651929</v>
      </c>
      <c r="BO58" s="64">
        <f t="shared" si="148"/>
        <v>2.0444638186573671</v>
      </c>
      <c r="BP58" s="64">
        <f t="shared" si="149"/>
        <v>4.2077833311974029</v>
      </c>
      <c r="BQ58" s="64">
        <f t="shared" si="150"/>
        <v>-1.6049028449618759</v>
      </c>
      <c r="BR58" s="64">
        <f t="shared" si="151"/>
        <v>2.3539214665139045</v>
      </c>
      <c r="BS58" s="64">
        <f t="shared" si="152"/>
        <v>1.8937620840541365</v>
      </c>
      <c r="BT58" s="64">
        <f t="shared" si="153"/>
        <v>4.69884451368707</v>
      </c>
      <c r="BU58" s="64">
        <f t="shared" si="154"/>
        <v>3.6352016482887559</v>
      </c>
      <c r="BV58" s="64">
        <f t="shared" si="155"/>
        <v>-1.8306994210608669</v>
      </c>
      <c r="BW58" s="64">
        <f t="shared" si="156"/>
        <v>8.4813141067711744</v>
      </c>
      <c r="BX58" s="64">
        <f t="shared" si="157"/>
        <v>1.4182742169674343</v>
      </c>
      <c r="BY58" s="64">
        <f t="shared" si="158"/>
        <v>1.6847756615109293</v>
      </c>
      <c r="BZ58" s="175"/>
      <c r="CA58" s="175"/>
      <c r="CB58" s="175"/>
      <c r="CC58" s="175"/>
      <c r="CD58" s="175"/>
      <c r="CE58" s="175"/>
      <c r="CF58" s="175"/>
    </row>
    <row r="59" spans="1:84" hidden="1">
      <c r="A59" s="2" t="s">
        <v>13</v>
      </c>
      <c r="B59" s="138"/>
      <c r="C59" s="66">
        <f t="shared" si="90"/>
        <v>3.190972639439893</v>
      </c>
      <c r="D59" s="66">
        <f t="shared" si="91"/>
        <v>3.5583092722831964</v>
      </c>
      <c r="E59" s="66">
        <f t="shared" si="92"/>
        <v>7.0743335312890858</v>
      </c>
      <c r="F59" s="66">
        <f t="shared" si="93"/>
        <v>-2.1794858497939043</v>
      </c>
      <c r="G59" s="66">
        <f t="shared" si="159"/>
        <v>4.1461999461040868</v>
      </c>
      <c r="H59" s="66">
        <f t="shared" si="94"/>
        <v>3.1605837796755241</v>
      </c>
      <c r="I59" s="66">
        <f t="shared" si="95"/>
        <v>5.9482997294303406</v>
      </c>
      <c r="J59" s="66">
        <f t="shared" si="96"/>
        <v>-2.022057669275227</v>
      </c>
      <c r="K59" s="66">
        <f t="shared" si="97"/>
        <v>2.667360802497678</v>
      </c>
      <c r="L59" s="66">
        <f t="shared" si="98"/>
        <v>3.0596884392891059</v>
      </c>
      <c r="M59" s="66">
        <f t="shared" si="99"/>
        <v>6.3526943237842168</v>
      </c>
      <c r="N59" s="66">
        <f t="shared" si="100"/>
        <v>-2.5591766273471479</v>
      </c>
      <c r="O59" s="66">
        <f t="shared" si="101"/>
        <v>2.522027202134252</v>
      </c>
      <c r="P59" s="66">
        <f t="shared" si="102"/>
        <v>2.8522634123945863</v>
      </c>
      <c r="Q59" s="66">
        <f t="shared" si="103"/>
        <v>6.8197355047978885</v>
      </c>
      <c r="R59" s="66">
        <f t="shared" si="104"/>
        <v>-3.7022962254557417</v>
      </c>
      <c r="S59" s="66">
        <f t="shared" si="105"/>
        <v>3.3396429153318676</v>
      </c>
      <c r="T59" s="66">
        <f t="shared" si="106"/>
        <v>2.1326766751202553</v>
      </c>
      <c r="U59" s="66">
        <f t="shared" si="107"/>
        <v>6.1808851225108397</v>
      </c>
      <c r="V59" s="66">
        <f t="shared" si="108"/>
        <v>-2.3907821407520409</v>
      </c>
      <c r="W59" s="66">
        <f t="shared" si="109"/>
        <v>3.3519142576280054</v>
      </c>
      <c r="X59" s="66">
        <f t="shared" si="110"/>
        <v>2.1910048154268544</v>
      </c>
      <c r="Y59" s="66">
        <f t="shared" si="111"/>
        <v>5.9541261165737751</v>
      </c>
      <c r="Z59" s="66">
        <f t="shared" si="112"/>
        <v>-2.9777412207305543</v>
      </c>
      <c r="AA59" s="66">
        <f t="shared" si="113"/>
        <v>1.9656855786154572</v>
      </c>
      <c r="AB59" s="66">
        <f t="shared" si="114"/>
        <v>2.1358648471310362</v>
      </c>
      <c r="AC59" s="66">
        <f t="shared" si="115"/>
        <v>5.8026138802715055</v>
      </c>
      <c r="AD59" s="66">
        <f t="shared" si="116"/>
        <v>-0.57948491415876191</v>
      </c>
      <c r="AE59" s="66">
        <f t="shared" si="117"/>
        <v>3.9384775391015592</v>
      </c>
      <c r="AF59" s="66">
        <f t="shared" si="118"/>
        <v>3.2183401979250061</v>
      </c>
      <c r="AG59" s="66">
        <f t="shared" si="119"/>
        <v>4.2900362493111386</v>
      </c>
      <c r="AH59" s="66">
        <f t="shared" si="120"/>
        <v>-1.8009038126018975</v>
      </c>
      <c r="AI59" s="66">
        <f t="shared" si="121"/>
        <v>3.3597071069382975</v>
      </c>
      <c r="AJ59" s="66">
        <f t="shared" si="122"/>
        <v>2.4951496117576069</v>
      </c>
      <c r="AK59" s="66">
        <f t="shared" si="123"/>
        <v>5.99962059039433</v>
      </c>
      <c r="AL59" s="66">
        <f t="shared" si="124"/>
        <v>-2.0617891556108847</v>
      </c>
      <c r="AM59" s="66">
        <f t="shared" si="125"/>
        <v>2.6720366052727589</v>
      </c>
      <c r="AN59" s="66">
        <f t="shared" si="126"/>
        <v>2.2257739281498599</v>
      </c>
      <c r="AO59" s="66">
        <f t="shared" si="127"/>
        <v>8.6989022288177154</v>
      </c>
      <c r="AP59" s="66">
        <f t="shared" si="128"/>
        <v>-5.4094300724106699</v>
      </c>
      <c r="AQ59" s="66">
        <f t="shared" si="129"/>
        <v>4.1289749436253809</v>
      </c>
      <c r="AR59" s="66">
        <f t="shared" si="130"/>
        <v>4.1818076299554887</v>
      </c>
      <c r="AS59" s="66">
        <f t="shared" si="131"/>
        <v>7.1569714175837875</v>
      </c>
      <c r="AT59" s="66">
        <f t="shared" si="132"/>
        <v>-3.8921326112759864</v>
      </c>
      <c r="AU59" s="66">
        <f t="shared" si="133"/>
        <v>2.3322042982409896</v>
      </c>
      <c r="AV59" s="66">
        <f t="shared" si="134"/>
        <v>5.79653060326463</v>
      </c>
      <c r="AW59" s="66">
        <f t="shared" si="135"/>
        <v>7.5063200223990458</v>
      </c>
      <c r="AX59" s="66">
        <f t="shared" si="136"/>
        <v>-4.0051899032790752</v>
      </c>
      <c r="AY59" s="66">
        <f t="shared" si="137"/>
        <v>4.7012203813015736</v>
      </c>
      <c r="AZ59" s="66">
        <f t="shared" si="138"/>
        <v>4.8007486404838122</v>
      </c>
      <c r="BA59" s="66">
        <f t="shared" si="139"/>
        <v>8.6834353849668311</v>
      </c>
      <c r="BB59" s="66">
        <f t="shared" si="140"/>
        <v>-5.3835596853482306</v>
      </c>
      <c r="BC59" s="66">
        <f t="shared" si="160"/>
        <v>4.5205149189259233</v>
      </c>
      <c r="BD59" s="66">
        <f t="shared" si="160"/>
        <v>5.6876103180733146</v>
      </c>
      <c r="BE59" s="66">
        <f t="shared" si="160"/>
        <v>5.9689295266664848</v>
      </c>
      <c r="BF59" s="66">
        <f t="shared" si="160"/>
        <v>-6.5478922698566979</v>
      </c>
      <c r="BG59" s="66">
        <f t="shared" si="160"/>
        <v>3.2234353152670927</v>
      </c>
      <c r="BH59" s="66">
        <f t="shared" si="141"/>
        <v>5.433382909249528</v>
      </c>
      <c r="BI59" s="66">
        <f t="shared" si="142"/>
        <v>9.6174256596869494</v>
      </c>
      <c r="BJ59" s="66">
        <f t="shared" si="143"/>
        <v>-4.7959002836455564</v>
      </c>
      <c r="BK59" s="66">
        <f t="shared" si="144"/>
        <v>2.2812137034138154</v>
      </c>
      <c r="BL59" s="66">
        <f t="shared" si="145"/>
        <v>5.2036255270667704</v>
      </c>
      <c r="BM59" s="66">
        <f t="shared" si="146"/>
        <v>7.2205040017202515</v>
      </c>
      <c r="BN59" s="66">
        <f t="shared" si="147"/>
        <v>-4.5677771439689039</v>
      </c>
      <c r="BO59" s="66">
        <f t="shared" si="148"/>
        <v>3.6526417188686136</v>
      </c>
      <c r="BP59" s="66">
        <f t="shared" si="149"/>
        <v>4.0773544157753987</v>
      </c>
      <c r="BQ59" s="66">
        <f t="shared" si="150"/>
        <v>5.1349855891388483</v>
      </c>
      <c r="BR59" s="66">
        <f t="shared" si="151"/>
        <v>-3.8416394484242486</v>
      </c>
      <c r="BS59" s="66">
        <f t="shared" si="152"/>
        <v>3.5106162157507335</v>
      </c>
      <c r="BT59" s="66">
        <f t="shared" si="153"/>
        <v>2.9537482541553866</v>
      </c>
      <c r="BU59" s="66">
        <f t="shared" si="154"/>
        <v>6.716039110967678</v>
      </c>
      <c r="BV59" s="66">
        <f t="shared" si="155"/>
        <v>-5.4027818741105778</v>
      </c>
      <c r="BW59" s="66">
        <f t="shared" si="156"/>
        <v>5.6144371112842268</v>
      </c>
      <c r="BX59" s="66">
        <f t="shared" si="157"/>
        <v>1.9102731573934786</v>
      </c>
      <c r="BY59" s="66">
        <f t="shared" si="158"/>
        <v>6.5345138578657798</v>
      </c>
      <c r="BZ59" s="175"/>
      <c r="CA59" s="175"/>
      <c r="CB59" s="175"/>
      <c r="CC59" s="175"/>
      <c r="CD59" s="175"/>
      <c r="CE59" s="175"/>
      <c r="CF59" s="175"/>
    </row>
    <row r="60" spans="1:84" hidden="1">
      <c r="A60" s="3"/>
      <c r="B60" s="136"/>
      <c r="C60" s="63"/>
      <c r="D60" s="63"/>
      <c r="E60" s="63"/>
      <c r="F60" s="63"/>
      <c r="G60" s="63"/>
      <c r="H60" s="63"/>
      <c r="I60" s="63"/>
      <c r="J60" s="63"/>
      <c r="K60" s="63"/>
      <c r="L60" s="63"/>
      <c r="M60" s="63"/>
      <c r="N60" s="63"/>
      <c r="O60" s="63"/>
      <c r="P60" s="63"/>
      <c r="Q60" s="63"/>
      <c r="R60" s="63"/>
      <c r="S60" s="63"/>
      <c r="T60" s="63"/>
      <c r="U60" s="63"/>
      <c r="V60" s="63"/>
      <c r="W60" s="63"/>
      <c r="X60" s="63"/>
      <c r="Y60" s="63"/>
      <c r="Z60" s="63"/>
      <c r="AA60" s="63"/>
      <c r="AB60" s="63"/>
      <c r="AC60" s="63"/>
      <c r="AD60" s="63"/>
      <c r="AE60" s="63"/>
      <c r="AF60" s="63"/>
      <c r="AG60" s="63"/>
      <c r="AH60" s="63"/>
      <c r="AI60" s="63"/>
      <c r="AJ60" s="63"/>
      <c r="AK60" s="63"/>
      <c r="AL60" s="63"/>
      <c r="AM60" s="63"/>
      <c r="AN60" s="63"/>
      <c r="AO60" s="63"/>
      <c r="AP60" s="63"/>
      <c r="AQ60" s="63"/>
      <c r="AR60" s="63"/>
      <c r="AS60" s="63"/>
      <c r="AT60" s="63"/>
      <c r="AU60" s="63"/>
      <c r="AV60" s="63"/>
      <c r="AW60" s="63"/>
      <c r="AX60" s="63"/>
      <c r="AY60" s="63"/>
      <c r="AZ60" s="63"/>
      <c r="BA60" s="63"/>
      <c r="BB60" s="63"/>
      <c r="BC60" s="63"/>
      <c r="BD60" s="63"/>
      <c r="BE60" s="63"/>
      <c r="BF60" s="63"/>
      <c r="BG60" s="63"/>
      <c r="BH60" s="63"/>
      <c r="BI60" s="63"/>
      <c r="BJ60" s="63"/>
      <c r="BK60" s="63"/>
      <c r="BL60" s="63"/>
      <c r="BM60" s="63"/>
      <c r="BN60" s="63"/>
      <c r="BO60" s="63"/>
      <c r="BP60" s="63"/>
      <c r="BQ60" s="63"/>
      <c r="BR60" s="63"/>
      <c r="BS60" s="63"/>
      <c r="BT60" s="63"/>
      <c r="BU60" s="63"/>
      <c r="BV60" s="63"/>
      <c r="BW60" s="63"/>
      <c r="BX60" s="63"/>
      <c r="BY60" s="63"/>
      <c r="BZ60" s="175"/>
      <c r="CA60" s="175"/>
      <c r="CB60" s="175"/>
      <c r="CC60" s="175"/>
      <c r="CD60" s="175"/>
      <c r="CE60" s="175"/>
      <c r="CF60" s="175"/>
    </row>
    <row r="61" spans="1:84" ht="13.5" thickBot="1">
      <c r="A61" s="22" t="s">
        <v>211</v>
      </c>
      <c r="B61" s="139"/>
      <c r="C61" s="65">
        <f t="shared" si="90"/>
        <v>3.190972639439893</v>
      </c>
      <c r="D61" s="65">
        <f t="shared" si="91"/>
        <v>3.5583092722831964</v>
      </c>
      <c r="E61" s="65">
        <f t="shared" si="92"/>
        <v>7.0743335312890858</v>
      </c>
      <c r="F61" s="65">
        <f t="shared" si="93"/>
        <v>-2.1794858497939043</v>
      </c>
      <c r="G61" s="65">
        <f t="shared" si="159"/>
        <v>4.1461999461040868</v>
      </c>
      <c r="H61" s="65">
        <f t="shared" si="94"/>
        <v>3.1605837796755241</v>
      </c>
      <c r="I61" s="65">
        <f t="shared" si="95"/>
        <v>5.9482997294303406</v>
      </c>
      <c r="J61" s="65">
        <f t="shared" si="96"/>
        <v>-2.022057669275227</v>
      </c>
      <c r="K61" s="65">
        <f t="shared" si="97"/>
        <v>2.667360802497678</v>
      </c>
      <c r="L61" s="65">
        <f t="shared" si="98"/>
        <v>3.0596884392891059</v>
      </c>
      <c r="M61" s="65">
        <f t="shared" si="99"/>
        <v>6.3526943237842168</v>
      </c>
      <c r="N61" s="65">
        <f t="shared" si="100"/>
        <v>-2.5591766273471479</v>
      </c>
      <c r="O61" s="65">
        <f t="shared" si="101"/>
        <v>2.522027202134252</v>
      </c>
      <c r="P61" s="65">
        <f t="shared" si="102"/>
        <v>2.8522634123945863</v>
      </c>
      <c r="Q61" s="65">
        <f t="shared" si="103"/>
        <v>6.8197355047978885</v>
      </c>
      <c r="R61" s="65">
        <f t="shared" si="104"/>
        <v>-3.7022962254557417</v>
      </c>
      <c r="S61" s="65">
        <f t="shared" si="105"/>
        <v>3.3396429153318676</v>
      </c>
      <c r="T61" s="65">
        <f t="shared" si="106"/>
        <v>2.1326766751202553</v>
      </c>
      <c r="U61" s="65">
        <f t="shared" si="107"/>
        <v>6.1808851225108397</v>
      </c>
      <c r="V61" s="65">
        <f t="shared" si="108"/>
        <v>-2.3907821407520409</v>
      </c>
      <c r="W61" s="65">
        <f t="shared" si="109"/>
        <v>3.3519142576280054</v>
      </c>
      <c r="X61" s="65">
        <f t="shared" si="110"/>
        <v>2.1910048154268544</v>
      </c>
      <c r="Y61" s="65">
        <f t="shared" si="111"/>
        <v>5.9541261165737751</v>
      </c>
      <c r="Z61" s="65">
        <f t="shared" si="112"/>
        <v>-2.9777412207305543</v>
      </c>
      <c r="AA61" s="65">
        <f t="shared" si="113"/>
        <v>1.9656855786154572</v>
      </c>
      <c r="AB61" s="65">
        <f t="shared" si="114"/>
        <v>2.1358648471310362</v>
      </c>
      <c r="AC61" s="65">
        <f t="shared" si="115"/>
        <v>5.8026138802715055</v>
      </c>
      <c r="AD61" s="65">
        <f t="shared" si="116"/>
        <v>-0.57948491415876191</v>
      </c>
      <c r="AE61" s="65">
        <f t="shared" si="117"/>
        <v>3.9384775391015592</v>
      </c>
      <c r="AF61" s="65">
        <f t="shared" si="118"/>
        <v>3.2183401979250061</v>
      </c>
      <c r="AG61" s="65">
        <f t="shared" si="119"/>
        <v>4.2900362493111386</v>
      </c>
      <c r="AH61" s="65">
        <f t="shared" si="120"/>
        <v>-1.8009038126018975</v>
      </c>
      <c r="AI61" s="65">
        <f t="shared" si="121"/>
        <v>3.3597071069382975</v>
      </c>
      <c r="AJ61" s="65">
        <f t="shared" si="122"/>
        <v>2.4951496117576069</v>
      </c>
      <c r="AK61" s="65">
        <f t="shared" si="123"/>
        <v>5.99962059039433</v>
      </c>
      <c r="AL61" s="65">
        <f t="shared" si="124"/>
        <v>-2.0617891556108847</v>
      </c>
      <c r="AM61" s="65">
        <f t="shared" si="125"/>
        <v>2.6720366052727589</v>
      </c>
      <c r="AN61" s="65">
        <f t="shared" si="126"/>
        <v>2.2257739281498599</v>
      </c>
      <c r="AO61" s="65">
        <f t="shared" si="127"/>
        <v>8.6989022288177154</v>
      </c>
      <c r="AP61" s="65">
        <f t="shared" si="128"/>
        <v>-5.4094300724106699</v>
      </c>
      <c r="AQ61" s="65">
        <f t="shared" si="129"/>
        <v>4.1289749436253809</v>
      </c>
      <c r="AR61" s="65">
        <f t="shared" si="130"/>
        <v>4.1818076299554887</v>
      </c>
      <c r="AS61" s="65">
        <f t="shared" si="131"/>
        <v>7.1569714175837875</v>
      </c>
      <c r="AT61" s="65">
        <f t="shared" si="132"/>
        <v>-3.8921326112759864</v>
      </c>
      <c r="AU61" s="65">
        <f t="shared" si="133"/>
        <v>2.3322042982409896</v>
      </c>
      <c r="AV61" s="65">
        <f t="shared" si="134"/>
        <v>5.79653060326463</v>
      </c>
      <c r="AW61" s="65">
        <f t="shared" si="135"/>
        <v>7.5063200223990458</v>
      </c>
      <c r="AX61" s="65">
        <f t="shared" si="136"/>
        <v>-4.0051899032790752</v>
      </c>
      <c r="AY61" s="65">
        <f t="shared" si="137"/>
        <v>4.7012203813015736</v>
      </c>
      <c r="AZ61" s="65">
        <f t="shared" si="138"/>
        <v>4.8007486404838122</v>
      </c>
      <c r="BA61" s="65">
        <f t="shared" si="139"/>
        <v>8.6834353849668311</v>
      </c>
      <c r="BB61" s="65">
        <f t="shared" si="140"/>
        <v>-5.3835596853482306</v>
      </c>
      <c r="BC61" s="65">
        <f t="shared" si="160"/>
        <v>4.5205149189259233</v>
      </c>
      <c r="BD61" s="65">
        <f t="shared" si="160"/>
        <v>5.6876103180733146</v>
      </c>
      <c r="BE61" s="65">
        <f t="shared" si="160"/>
        <v>5.9689295266664848</v>
      </c>
      <c r="BF61" s="65">
        <f t="shared" si="160"/>
        <v>-6.5478922698566979</v>
      </c>
      <c r="BG61" s="65">
        <f t="shared" si="160"/>
        <v>3.2234353152670927</v>
      </c>
      <c r="BH61" s="65">
        <f t="shared" si="141"/>
        <v>5.433382909249528</v>
      </c>
      <c r="BI61" s="65">
        <f t="shared" si="142"/>
        <v>9.6174256596869494</v>
      </c>
      <c r="BJ61" s="65">
        <f t="shared" si="143"/>
        <v>-4.7959002836455564</v>
      </c>
      <c r="BK61" s="65">
        <f t="shared" si="144"/>
        <v>2.2812137034138154</v>
      </c>
      <c r="BL61" s="65">
        <f t="shared" si="145"/>
        <v>5.2036255270667704</v>
      </c>
      <c r="BM61" s="65">
        <f t="shared" si="146"/>
        <v>7.2205040017202515</v>
      </c>
      <c r="BN61" s="65">
        <f t="shared" ref="BN61" si="161">(BN21-BM21)/BM21*100</f>
        <v>-4.5677771439689039</v>
      </c>
      <c r="BO61" s="65">
        <f t="shared" ref="BO61" si="162">(BO21-BN21)/BN21*100</f>
        <v>3.6526417188686136</v>
      </c>
      <c r="BP61" s="65">
        <f t="shared" ref="BP61" si="163">(BP21-BO21)/BO21*100</f>
        <v>4.0773544157753987</v>
      </c>
      <c r="BQ61" s="65">
        <f t="shared" ref="BQ61" si="164">(BQ21-BP21)/BP21*100</f>
        <v>5.1349855891388483</v>
      </c>
      <c r="BR61" s="65">
        <f t="shared" ref="BR61" si="165">(BR21-BQ21)/BQ21*100</f>
        <v>-3.8416394484242486</v>
      </c>
      <c r="BS61" s="65">
        <f t="shared" ref="BS61" si="166">(BS21-BR21)/BR21*100</f>
        <v>3.5106162157507335</v>
      </c>
      <c r="BT61" s="65">
        <f t="shared" ref="BT61" si="167">(BT21-BS21)/BS21*100</f>
        <v>2.9537482541553866</v>
      </c>
      <c r="BU61" s="65">
        <f t="shared" ref="BU61" si="168">(BU21-BT21)/BT21*100</f>
        <v>6.716039110967678</v>
      </c>
      <c r="BV61" s="65">
        <f t="shared" ref="BV61" si="169">(BV21-BU21)/BU21*100</f>
        <v>-5.4027818741105778</v>
      </c>
      <c r="BW61" s="65">
        <f t="shared" ref="BW61" si="170">(BW21-BV21)/BV21*100</f>
        <v>5.6144371112842268</v>
      </c>
      <c r="BX61" s="65">
        <f t="shared" ref="BX61" si="171">(BX21-BW21)/BW21*100</f>
        <v>1.9102731573934786</v>
      </c>
      <c r="BY61" s="65">
        <f t="shared" ref="BY61" si="172">(BY21-BX21)/BX21*100</f>
        <v>6.5345138578657798</v>
      </c>
      <c r="BZ61" s="175"/>
      <c r="CA61" s="175"/>
      <c r="CB61" s="175"/>
      <c r="CC61" s="175"/>
      <c r="CD61" s="175"/>
      <c r="CE61" s="175"/>
      <c r="CF61" s="175"/>
    </row>
    <row r="62" spans="1:84">
      <c r="BZ62" s="175"/>
      <c r="CA62" s="175"/>
      <c r="CB62" s="175"/>
      <c r="CC62" s="175"/>
      <c r="CD62" s="175"/>
      <c r="CE62" s="175"/>
      <c r="CF62" s="175"/>
    </row>
    <row r="63" spans="1:84" ht="18">
      <c r="A63" s="206" t="str">
        <f>A23</f>
        <v>KZN – Annual Compensation of Employees</v>
      </c>
      <c r="B63" s="212"/>
      <c r="C63" s="212"/>
      <c r="D63" s="212"/>
      <c r="E63" s="212"/>
      <c r="F63" s="212"/>
      <c r="G63" s="212"/>
      <c r="H63" s="212"/>
      <c r="I63" s="212"/>
      <c r="J63" s="212"/>
      <c r="K63" s="212"/>
      <c r="L63" s="212"/>
      <c r="M63" s="212"/>
      <c r="N63" s="212"/>
      <c r="O63" s="212"/>
      <c r="P63" s="212"/>
      <c r="Q63" s="212"/>
      <c r="R63" s="212"/>
      <c r="S63" s="212"/>
      <c r="T63" s="212"/>
      <c r="U63" s="212"/>
      <c r="V63" s="212"/>
      <c r="W63" s="212"/>
      <c r="X63" s="212"/>
      <c r="Y63" s="212"/>
      <c r="Z63" s="213"/>
      <c r="AA63" s="213"/>
      <c r="AB63" s="213"/>
      <c r="AC63" s="213"/>
      <c r="AD63" s="213"/>
      <c r="AE63" s="213"/>
      <c r="AF63" s="213"/>
      <c r="AG63" s="213"/>
      <c r="AH63" s="213"/>
      <c r="AI63" s="213"/>
      <c r="AJ63" s="213"/>
      <c r="AK63" s="213"/>
      <c r="AL63" s="213"/>
      <c r="AM63" s="213"/>
      <c r="AN63" s="213"/>
      <c r="AO63" s="213"/>
      <c r="AP63" s="213"/>
      <c r="AQ63" s="213"/>
      <c r="AR63" s="213"/>
      <c r="AS63" s="213"/>
      <c r="AT63" s="213"/>
      <c r="AU63" s="213"/>
      <c r="AV63" s="213"/>
      <c r="AW63" s="213"/>
      <c r="AX63" s="213"/>
      <c r="AY63" s="213"/>
      <c r="AZ63" s="213"/>
      <c r="BA63" s="213"/>
      <c r="BB63" s="213"/>
      <c r="BC63" s="213"/>
      <c r="BD63" s="213"/>
      <c r="BE63" s="213"/>
      <c r="BF63" s="213"/>
      <c r="BG63" s="213"/>
      <c r="BH63" s="213"/>
      <c r="BZ63" s="175"/>
      <c r="CA63" s="175"/>
      <c r="CB63" s="175"/>
      <c r="CC63" s="175"/>
      <c r="CD63" s="175"/>
      <c r="CE63" s="175"/>
      <c r="CF63" s="175"/>
    </row>
    <row r="64" spans="1:84" ht="13.5" thickBot="1">
      <c r="A64" s="1" t="s">
        <v>28</v>
      </c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</row>
    <row r="65" spans="1:77" ht="13.5" thickBot="1">
      <c r="A65" s="52" t="s">
        <v>24</v>
      </c>
      <c r="B65" s="133" t="str">
        <f>B45</f>
        <v>1995q1</v>
      </c>
      <c r="C65" s="132" t="str">
        <f t="shared" ref="C65:BH65" si="173">C45</f>
        <v>1995q2</v>
      </c>
      <c r="D65" s="132" t="str">
        <f t="shared" si="173"/>
        <v>1995q3</v>
      </c>
      <c r="E65" s="132" t="str">
        <f t="shared" si="173"/>
        <v>1995q4</v>
      </c>
      <c r="F65" s="132" t="str">
        <f t="shared" si="173"/>
        <v>1996q1</v>
      </c>
      <c r="G65" s="132" t="str">
        <f t="shared" si="173"/>
        <v>1996q2</v>
      </c>
      <c r="H65" s="132" t="str">
        <f t="shared" si="173"/>
        <v>1996q3</v>
      </c>
      <c r="I65" s="132" t="str">
        <f t="shared" si="173"/>
        <v>1996q4</v>
      </c>
      <c r="J65" s="132" t="str">
        <f t="shared" si="173"/>
        <v>1997q1</v>
      </c>
      <c r="K65" s="132" t="str">
        <f t="shared" si="173"/>
        <v>1997q2</v>
      </c>
      <c r="L65" s="132" t="str">
        <f t="shared" si="173"/>
        <v>1997q3</v>
      </c>
      <c r="M65" s="132" t="str">
        <f t="shared" si="173"/>
        <v>1997q4</v>
      </c>
      <c r="N65" s="132" t="str">
        <f t="shared" si="173"/>
        <v>1998q1</v>
      </c>
      <c r="O65" s="132" t="str">
        <f t="shared" si="173"/>
        <v>1998q2</v>
      </c>
      <c r="P65" s="132" t="str">
        <f t="shared" si="173"/>
        <v>1998q3</v>
      </c>
      <c r="Q65" s="132" t="str">
        <f t="shared" si="173"/>
        <v>1998q4</v>
      </c>
      <c r="R65" s="132" t="str">
        <f t="shared" si="173"/>
        <v>1999q1</v>
      </c>
      <c r="S65" s="132" t="str">
        <f t="shared" si="173"/>
        <v>1999q2</v>
      </c>
      <c r="T65" s="132" t="str">
        <f t="shared" si="173"/>
        <v>1999q3</v>
      </c>
      <c r="U65" s="132" t="str">
        <f t="shared" si="173"/>
        <v>1999q4</v>
      </c>
      <c r="V65" s="132" t="str">
        <f t="shared" si="173"/>
        <v>2000q1</v>
      </c>
      <c r="W65" s="132" t="str">
        <f t="shared" si="173"/>
        <v>2000q2</v>
      </c>
      <c r="X65" s="132" t="str">
        <f t="shared" si="173"/>
        <v>2000q3</v>
      </c>
      <c r="Y65" s="132" t="str">
        <f t="shared" si="173"/>
        <v>2000q4</v>
      </c>
      <c r="Z65" s="132" t="str">
        <f t="shared" si="173"/>
        <v>2001q1</v>
      </c>
      <c r="AA65" s="132" t="str">
        <f t="shared" si="173"/>
        <v>2001q2</v>
      </c>
      <c r="AB65" s="132" t="str">
        <f t="shared" si="173"/>
        <v>2001q3</v>
      </c>
      <c r="AC65" s="132" t="str">
        <f t="shared" si="173"/>
        <v>2001q4</v>
      </c>
      <c r="AD65" s="132" t="str">
        <f t="shared" si="173"/>
        <v>2002q1</v>
      </c>
      <c r="AE65" s="132" t="str">
        <f t="shared" si="173"/>
        <v>2002q2</v>
      </c>
      <c r="AF65" s="132" t="str">
        <f t="shared" si="173"/>
        <v>2002q3</v>
      </c>
      <c r="AG65" s="132" t="str">
        <f t="shared" si="173"/>
        <v>2002q4</v>
      </c>
      <c r="AH65" s="132" t="str">
        <f t="shared" si="173"/>
        <v>2003q1</v>
      </c>
      <c r="AI65" s="132" t="str">
        <f t="shared" si="173"/>
        <v>2003q2</v>
      </c>
      <c r="AJ65" s="132" t="str">
        <f t="shared" si="173"/>
        <v>2003q3</v>
      </c>
      <c r="AK65" s="132" t="str">
        <f t="shared" si="173"/>
        <v>2003q4</v>
      </c>
      <c r="AL65" s="132" t="str">
        <f t="shared" si="173"/>
        <v>2004q1</v>
      </c>
      <c r="AM65" s="132" t="str">
        <f t="shared" si="173"/>
        <v>2004q2</v>
      </c>
      <c r="AN65" s="132" t="str">
        <f t="shared" si="173"/>
        <v>2004q3</v>
      </c>
      <c r="AO65" s="132" t="str">
        <f t="shared" si="173"/>
        <v>2004q4</v>
      </c>
      <c r="AP65" s="132" t="str">
        <f t="shared" si="173"/>
        <v>2005q1</v>
      </c>
      <c r="AQ65" s="132" t="str">
        <f t="shared" si="173"/>
        <v>2005q2</v>
      </c>
      <c r="AR65" s="132" t="str">
        <f t="shared" si="173"/>
        <v>2005q3</v>
      </c>
      <c r="AS65" s="132" t="str">
        <f t="shared" si="173"/>
        <v>2005q4</v>
      </c>
      <c r="AT65" s="132" t="str">
        <f t="shared" si="173"/>
        <v>2006q1</v>
      </c>
      <c r="AU65" s="132" t="str">
        <f t="shared" si="173"/>
        <v>2006q2</v>
      </c>
      <c r="AV65" s="132" t="str">
        <f t="shared" si="173"/>
        <v>2006q3</v>
      </c>
      <c r="AW65" s="132" t="str">
        <f t="shared" si="173"/>
        <v>2006q4</v>
      </c>
      <c r="AX65" s="132" t="str">
        <f t="shared" si="173"/>
        <v>2007q1</v>
      </c>
      <c r="AY65" s="132" t="str">
        <f t="shared" si="173"/>
        <v>2007q2</v>
      </c>
      <c r="AZ65" s="132" t="str">
        <f t="shared" si="173"/>
        <v>2007q3</v>
      </c>
      <c r="BA65" s="132" t="str">
        <f t="shared" si="173"/>
        <v>2007q4</v>
      </c>
      <c r="BB65" s="132" t="str">
        <f t="shared" si="173"/>
        <v>2008q1</v>
      </c>
      <c r="BC65" s="132" t="str">
        <f t="shared" si="173"/>
        <v>2008q2</v>
      </c>
      <c r="BD65" s="132" t="str">
        <f t="shared" si="173"/>
        <v>2008q3</v>
      </c>
      <c r="BE65" s="132" t="str">
        <f t="shared" si="173"/>
        <v>2008q4</v>
      </c>
      <c r="BF65" s="132" t="str">
        <f t="shared" si="173"/>
        <v>2009q1</v>
      </c>
      <c r="BG65" s="132" t="str">
        <f t="shared" si="173"/>
        <v>2009q2</v>
      </c>
      <c r="BH65" s="132" t="str">
        <f t="shared" si="173"/>
        <v>2009q3</v>
      </c>
      <c r="BI65" s="132" t="str">
        <f>BI45</f>
        <v>2009q4</v>
      </c>
      <c r="BJ65" s="132" t="str">
        <f t="shared" ref="BJ65:BM65" si="174">BJ45</f>
        <v>2010q1</v>
      </c>
      <c r="BK65" s="132" t="str">
        <f t="shared" si="174"/>
        <v>2010q2</v>
      </c>
      <c r="BL65" s="132" t="str">
        <f t="shared" si="174"/>
        <v>2010q3</v>
      </c>
      <c r="BM65" s="132" t="str">
        <f t="shared" si="174"/>
        <v>2010q4</v>
      </c>
      <c r="BN65" s="132" t="str">
        <f t="shared" ref="BN65:BR65" si="175">BN45</f>
        <v>2011q1</v>
      </c>
      <c r="BO65" s="132" t="str">
        <f t="shared" si="175"/>
        <v>2011q2</v>
      </c>
      <c r="BP65" s="132" t="str">
        <f t="shared" si="175"/>
        <v>2011q3</v>
      </c>
      <c r="BQ65" s="132" t="str">
        <f t="shared" si="175"/>
        <v>2011q4</v>
      </c>
      <c r="BR65" s="132" t="str">
        <f t="shared" si="175"/>
        <v>2012q1</v>
      </c>
      <c r="BS65" s="132" t="str">
        <f t="shared" ref="BS65:BT65" si="176">BS45</f>
        <v>2012q2</v>
      </c>
      <c r="BT65" s="132" t="str">
        <f t="shared" si="176"/>
        <v>2012q3</v>
      </c>
      <c r="BU65" s="132" t="str">
        <f t="shared" ref="BU65:BV65" si="177">BU45</f>
        <v>2012q4</v>
      </c>
      <c r="BV65" s="132" t="str">
        <f t="shared" si="177"/>
        <v>2013q1</v>
      </c>
      <c r="BW65" s="132" t="str">
        <f t="shared" ref="BW65:BY65" si="178">BW45</f>
        <v>2013q2</v>
      </c>
      <c r="BX65" s="132" t="str">
        <f t="shared" si="178"/>
        <v>2013q3</v>
      </c>
      <c r="BY65" s="132" t="str">
        <f t="shared" si="178"/>
        <v>2013q4</v>
      </c>
    </row>
    <row r="66" spans="1:77" ht="13.5" thickTop="1">
      <c r="A66" s="53" t="s">
        <v>0</v>
      </c>
      <c r="B66" s="135"/>
      <c r="C66" s="61">
        <f t="shared" ref="C66:C81" si="179">(C26-B26)/B26*100</f>
        <v>5.9402619391377334</v>
      </c>
      <c r="D66" s="61">
        <f t="shared" ref="D66:D81" si="180">(D26-C26)/C26*100</f>
        <v>1.647317565243039</v>
      </c>
      <c r="E66" s="61">
        <f t="shared" ref="E66:E81" si="181">(E26-D26)/D26*100</f>
        <v>-3.7588183030078</v>
      </c>
      <c r="F66" s="61">
        <f t="shared" ref="F66:F81" si="182">(F26-E26)/E26*100</f>
        <v>13.213843951517287</v>
      </c>
      <c r="G66" s="61">
        <f t="shared" ref="G66:G81" si="183">(G26-F26)/F26*100</f>
        <v>3.8954647079763189</v>
      </c>
      <c r="H66" s="61">
        <f t="shared" ref="H66:H81" si="184">(H26-G26)/G26*100</f>
        <v>1.3828246741113133</v>
      </c>
      <c r="I66" s="61">
        <f t="shared" ref="I66:I81" si="185">(I26-H26)/H26*100</f>
        <v>-2.7554338661113071</v>
      </c>
      <c r="J66" s="61">
        <f t="shared" ref="J66:J81" si="186">(J26-I26)/I26*100</f>
        <v>4.5929943051748419</v>
      </c>
      <c r="K66" s="61">
        <f t="shared" ref="K66:K81" si="187">(K26-J26)/J26*100</f>
        <v>3.8555278792897427</v>
      </c>
      <c r="L66" s="61">
        <f t="shared" ref="L66:L81" si="188">(L26-K26)/K26*100</f>
        <v>1.8225506992449241</v>
      </c>
      <c r="M66" s="61">
        <f t="shared" ref="M66:M81" si="189">(M26-L26)/L26*100</f>
        <v>-2.6917942910329558</v>
      </c>
      <c r="N66" s="61">
        <f t="shared" ref="N66:N81" si="190">(N26-M26)/M26*100</f>
        <v>11.331417626542816</v>
      </c>
      <c r="O66" s="61">
        <f t="shared" ref="O66:O81" si="191">(O26-N26)/N26*100</f>
        <v>3.9426247065826021</v>
      </c>
      <c r="P66" s="61">
        <f t="shared" ref="P66:P81" si="192">(P26-O26)/O26*100</f>
        <v>0.76479598050288733</v>
      </c>
      <c r="Q66" s="61">
        <f t="shared" ref="Q66:Q81" si="193">(Q26-P26)/P26*100</f>
        <v>-2.6146687985954364</v>
      </c>
      <c r="R66" s="61">
        <f t="shared" ref="R66:R81" si="194">(R26-Q26)/Q26*100</f>
        <v>-9.9166760621398655</v>
      </c>
      <c r="S66" s="61">
        <f t="shared" ref="S66:S81" si="195">(S26-R26)/R26*100</f>
        <v>5.5000391238896471</v>
      </c>
      <c r="T66" s="61">
        <f t="shared" ref="T66:T81" si="196">(T26-S26)/S26*100</f>
        <v>-0.82111171698264851</v>
      </c>
      <c r="U66" s="61">
        <f t="shared" ref="U66:U81" si="197">(U26-T26)/T26*100</f>
        <v>-5.3051001770655075</v>
      </c>
      <c r="V66" s="61">
        <f t="shared" ref="V66:V81" si="198">(V26-U26)/U26*100</f>
        <v>6.5111171684696085</v>
      </c>
      <c r="W66" s="61">
        <f t="shared" ref="W66:W81" si="199">(W26-V26)/V26*100</f>
        <v>5.8690762831630039</v>
      </c>
      <c r="X66" s="61">
        <f t="shared" ref="X66:X81" si="200">(X26-W26)/W26*100</f>
        <v>-0.56110276472555454</v>
      </c>
      <c r="Y66" s="61">
        <f t="shared" ref="Y66:Y81" si="201">(Y26-X26)/X26*100</f>
        <v>-4.4672911245930429</v>
      </c>
      <c r="Z66" s="61">
        <f t="shared" ref="Z66:Z81" si="202">(Z26-Y26)/Y26*100</f>
        <v>8.1998424152907443</v>
      </c>
      <c r="AA66" s="61">
        <f t="shared" ref="AA66:AA81" si="203">(AA26-Z26)/Z26*100</f>
        <v>5.0865799783317565</v>
      </c>
      <c r="AB66" s="61">
        <f t="shared" ref="AB66:AB81" si="204">(AB26-AA26)/AA26*100</f>
        <v>-1.0913496514755985</v>
      </c>
      <c r="AC66" s="61">
        <f t="shared" ref="AC66:AC81" si="205">(AC26-AB26)/AB26*100</f>
        <v>-4.3222097728355244</v>
      </c>
      <c r="AD66" s="61">
        <f t="shared" ref="AD66:AD81" si="206">(AD26-AC26)/AC26*100</f>
        <v>22.50538857910913</v>
      </c>
      <c r="AE66" s="61">
        <f t="shared" ref="AE66:AE81" si="207">(AE26-AD26)/AD26*100</f>
        <v>12.571654013423208</v>
      </c>
      <c r="AF66" s="61">
        <f t="shared" ref="AF66:AF81" si="208">(AF26-AE26)/AE26*100</f>
        <v>2.0279065057572359</v>
      </c>
      <c r="AG66" s="61">
        <f t="shared" ref="AG66:AG81" si="209">(AG26-AF26)/AF26*100</f>
        <v>-7.2908739441349537</v>
      </c>
      <c r="AH66" s="61">
        <f t="shared" ref="AH66:AH81" si="210">(AH26-AG26)/AG26*100</f>
        <v>-3.4761972254609779</v>
      </c>
      <c r="AI66" s="61">
        <f t="shared" ref="AI66:AI81" si="211">(AI26-AH26)/AH26*100</f>
        <v>6.9819215748979726</v>
      </c>
      <c r="AJ66" s="61">
        <f t="shared" ref="AJ66:AJ81" si="212">(AJ26-AI26)/AI26*100</f>
        <v>0.48270636987229021</v>
      </c>
      <c r="AK66" s="61">
        <f t="shared" ref="AK66:AK81" si="213">(AK26-AJ26)/AJ26*100</f>
        <v>-6.8571922819529227</v>
      </c>
      <c r="AL66" s="61">
        <f t="shared" ref="AL66:AL81" si="214">(AL26-AK26)/AK26*100</f>
        <v>5.2033789505311429E-2</v>
      </c>
      <c r="AM66" s="61">
        <f t="shared" ref="AM66:AM81" si="215">(AM26-AL26)/AL26*100</f>
        <v>4.9869555810441071</v>
      </c>
      <c r="AN66" s="61">
        <f t="shared" ref="AN66:AN81" si="216">(AN26-AM26)/AM26*100</f>
        <v>-9.8900519230212293E-3</v>
      </c>
      <c r="AO66" s="61">
        <f t="shared" ref="AO66:AO81" si="217">(AO26-AN26)/AN26*100</f>
        <v>-6.4777972672680182</v>
      </c>
      <c r="AP66" s="61">
        <f t="shared" ref="AP66:AP81" si="218">(AP26-AO26)/AO26*100</f>
        <v>-10.090359108169245</v>
      </c>
      <c r="AQ66" s="61">
        <f t="shared" ref="AQ66:AQ81" si="219">(AQ26-AP26)/AP26*100</f>
        <v>5.4055684758359765</v>
      </c>
      <c r="AR66" s="61">
        <f t="shared" ref="AR66:AR81" si="220">(AR26-AQ26)/AQ26*100</f>
        <v>3.1307074485060213</v>
      </c>
      <c r="AS66" s="61">
        <f t="shared" ref="AS66:AS81" si="221">(AS26-AR26)/AR26*100</f>
        <v>-6.4063313878183035</v>
      </c>
      <c r="AT66" s="61">
        <f t="shared" ref="AT66:AT81" si="222">(AT26-AS26)/AS26*100</f>
        <v>10.728808242512072</v>
      </c>
      <c r="AU66" s="61">
        <f t="shared" ref="AU66:AU81" si="223">(AU26-AT26)/AT26*100</f>
        <v>5.3399498233040124</v>
      </c>
      <c r="AV66" s="61">
        <f t="shared" ref="AV66:AV81" si="224">(AV26-AU26)/AU26*100</f>
        <v>3.0483867007984555</v>
      </c>
      <c r="AW66" s="61">
        <f t="shared" ref="AW66:AW81" si="225">(AW26-AV26)/AV26*100</f>
        <v>-4.196112314286756</v>
      </c>
      <c r="AX66" s="61">
        <f t="shared" ref="AX66:AX81" si="226">(AX26-AW26)/AW26*100</f>
        <v>12.961032176460197</v>
      </c>
      <c r="AY66" s="61">
        <f t="shared" ref="AY66:AY81" si="227">(AY26-AX26)/AX26*100</f>
        <v>4.997322807035685</v>
      </c>
      <c r="AZ66" s="61">
        <f t="shared" ref="AZ66:AZ81" si="228">(AZ26-AY26)/AY26*100</f>
        <v>3.020167205981735</v>
      </c>
      <c r="BA66" s="61">
        <f t="shared" ref="BA66:BA81" si="229">(BA26-AZ26)/AZ26*100</f>
        <v>-3.7353680628160144</v>
      </c>
      <c r="BB66" s="61">
        <f t="shared" ref="BB66:BB81" si="230">(BB26-BA26)/BA26*100</f>
        <v>11.85148407907405</v>
      </c>
      <c r="BC66" s="61">
        <f t="shared" ref="BC66:BC81" si="231">(BC26-BB26)/BB26*100</f>
        <v>1.8807688850327089</v>
      </c>
      <c r="BD66" s="61">
        <f t="shared" ref="BD66:BD81" si="232">(BD26-BC26)/BC26*100</f>
        <v>2.2025002471051858</v>
      </c>
      <c r="BE66" s="61">
        <f t="shared" ref="BE66:BE81" si="233">(BE26-BD26)/BD26*100</f>
        <v>-2.4050508677670535</v>
      </c>
      <c r="BF66" s="61">
        <f t="shared" ref="BF66:BF81" si="234">(BF26-BE26)/BE26*100</f>
        <v>8.2718730250352568</v>
      </c>
      <c r="BG66" s="61">
        <f t="shared" ref="BG66:BG81" si="235">(BG26-BF26)/BF26*100</f>
        <v>0.28208114436868703</v>
      </c>
      <c r="BH66" s="61">
        <f t="shared" ref="BH66:BH81" si="236">(BH26-BG26)/BG26*100</f>
        <v>0.48966568614629696</v>
      </c>
      <c r="BI66" s="61">
        <f t="shared" ref="BI66:BI81" si="237">(BI26-BH26)/BH26*100</f>
        <v>-5.4509229644160104</v>
      </c>
      <c r="BJ66" s="61">
        <f t="shared" ref="BJ66:BJ81" si="238">(BJ26-BI26)/BI26*100</f>
        <v>13.439145211913559</v>
      </c>
      <c r="BK66" s="61">
        <f t="shared" ref="BK66:BK81" si="239">(BK26-BJ26)/BJ26*100</f>
        <v>1.5701971267784312</v>
      </c>
      <c r="BL66" s="61">
        <f t="shared" ref="BL66:BL81" si="240">(BL26-BK26)/BK26*100</f>
        <v>1.3793267432206113</v>
      </c>
      <c r="BM66" s="61">
        <f t="shared" ref="BM66:BM81" si="241">(BM26-BL26)/BL26*100</f>
        <v>-5.6974874622818357</v>
      </c>
      <c r="BN66" s="61">
        <f t="shared" ref="BN66:BN79" si="242">(BN26-BM26)/BM26*100</f>
        <v>15.480148014638411</v>
      </c>
      <c r="BO66" s="61">
        <f t="shared" ref="BO66:BO79" si="243">(BO26-BN26)/BN26*100</f>
        <v>3.7908600074745289</v>
      </c>
      <c r="BP66" s="61">
        <f t="shared" ref="BP66:BP79" si="244">(BP26-BO26)/BO26*100</f>
        <v>1.0102270438452982E-2</v>
      </c>
      <c r="BQ66" s="61">
        <f t="shared" ref="BQ66:BQ79" si="245">(BQ26-BP26)/BP26*100</f>
        <v>-2.6339286324062909</v>
      </c>
      <c r="BR66" s="61">
        <f t="shared" ref="BR66:BR79" si="246">(BR26-BQ26)/BQ26*100</f>
        <v>8.1843602363533723</v>
      </c>
      <c r="BS66" s="61">
        <f t="shared" ref="BS66:BS79" si="247">(BS26-BR26)/BR26*100</f>
        <v>3.4123217304056994</v>
      </c>
      <c r="BT66" s="61">
        <f t="shared" ref="BT66:BT79" si="248">(BT26-BS26)/BS26*100</f>
        <v>-0.75789405103550711</v>
      </c>
      <c r="BU66" s="61">
        <f t="shared" ref="BU66:BU79" si="249">(BU26-BT26)/BT26*100</f>
        <v>-2.54235726849975</v>
      </c>
      <c r="BV66" s="61">
        <f t="shared" ref="BV66:BV79" si="250">(BV26-BU26)/BU26*100</f>
        <v>10.822463282145398</v>
      </c>
      <c r="BW66" s="61">
        <f t="shared" ref="BW66:BW79" si="251">(BW26-BV26)/BV26*100</f>
        <v>4.3866504128046975</v>
      </c>
      <c r="BX66" s="61">
        <f t="shared" ref="BX66:BX79" si="252">(BX26-BW26)/BW26*100</f>
        <v>-1.2733927050752227</v>
      </c>
      <c r="BY66" s="61">
        <f t="shared" ref="BY66:BY79" si="253">(BY26-BX26)/BX26*100</f>
        <v>-2.7433663532448365</v>
      </c>
    </row>
    <row r="67" spans="1:77">
      <c r="A67" s="54" t="s">
        <v>1</v>
      </c>
      <c r="B67" s="136"/>
      <c r="C67" s="63">
        <f t="shared" si="179"/>
        <v>7.5460989248421528</v>
      </c>
      <c r="D67" s="63">
        <f t="shared" si="180"/>
        <v>-0.42759389974034168</v>
      </c>
      <c r="E67" s="63">
        <f t="shared" si="181"/>
        <v>-7.9670428948287704</v>
      </c>
      <c r="F67" s="63">
        <f t="shared" si="182"/>
        <v>2.6546349902219162</v>
      </c>
      <c r="G67" s="63">
        <f t="shared" si="183"/>
        <v>7.5293062200957088</v>
      </c>
      <c r="H67" s="63">
        <f t="shared" si="184"/>
        <v>-0.43328568488619984</v>
      </c>
      <c r="I67" s="63">
        <f t="shared" si="185"/>
        <v>-7.9364281325065562</v>
      </c>
      <c r="J67" s="63">
        <f t="shared" si="186"/>
        <v>7.3636707813296942</v>
      </c>
      <c r="K67" s="63">
        <f t="shared" si="187"/>
        <v>7.5837742504409293</v>
      </c>
      <c r="L67" s="63">
        <f t="shared" si="188"/>
        <v>-0.40049802863665934</v>
      </c>
      <c r="M67" s="63">
        <f t="shared" si="189"/>
        <v>-8.0234181302998095</v>
      </c>
      <c r="N67" s="63">
        <f t="shared" si="190"/>
        <v>21.395865279388033</v>
      </c>
      <c r="O67" s="63">
        <f t="shared" si="191"/>
        <v>7.6150710806243138</v>
      </c>
      <c r="P67" s="63">
        <f t="shared" si="192"/>
        <v>-0.45265588914549526</v>
      </c>
      <c r="Q67" s="63">
        <f t="shared" si="193"/>
        <v>-8.0363771343726835</v>
      </c>
      <c r="R67" s="63">
        <f t="shared" si="194"/>
        <v>1.0878464687338134</v>
      </c>
      <c r="S67" s="63">
        <f t="shared" si="195"/>
        <v>6.6353964077336762</v>
      </c>
      <c r="T67" s="63">
        <f t="shared" si="196"/>
        <v>-3.5618495869541911</v>
      </c>
      <c r="U67" s="63">
        <f t="shared" si="197"/>
        <v>-8.8107687173211637</v>
      </c>
      <c r="V67" s="63">
        <f t="shared" si="198"/>
        <v>10.592608168502494</v>
      </c>
      <c r="W67" s="63">
        <f t="shared" si="199"/>
        <v>8.7023060979982372</v>
      </c>
      <c r="X67" s="63">
        <f t="shared" si="200"/>
        <v>-2.417538213998383</v>
      </c>
      <c r="Y67" s="63">
        <f t="shared" si="201"/>
        <v>-8.8948431509955252</v>
      </c>
      <c r="Z67" s="63">
        <f t="shared" si="202"/>
        <v>14.963997706122994</v>
      </c>
      <c r="AA67" s="63">
        <f t="shared" si="203"/>
        <v>7.2594545270201563</v>
      </c>
      <c r="AB67" s="63">
        <f t="shared" si="204"/>
        <v>-3.5920219302391443</v>
      </c>
      <c r="AC67" s="63">
        <f t="shared" si="205"/>
        <v>-9.0989312677713485</v>
      </c>
      <c r="AD67" s="63">
        <f t="shared" si="206"/>
        <v>41.267729643031103</v>
      </c>
      <c r="AE67" s="63">
        <f t="shared" si="207"/>
        <v>16.566626650660275</v>
      </c>
      <c r="AF67" s="63">
        <f t="shared" si="208"/>
        <v>0.59217301750770501</v>
      </c>
      <c r="AG67" s="63">
        <f t="shared" si="209"/>
        <v>-10.954696698233937</v>
      </c>
      <c r="AH67" s="63">
        <f t="shared" si="210"/>
        <v>-3.7282798915841679</v>
      </c>
      <c r="AI67" s="63">
        <f t="shared" si="211"/>
        <v>11.010605115408607</v>
      </c>
      <c r="AJ67" s="63">
        <f t="shared" si="212"/>
        <v>-0.8991289688114591</v>
      </c>
      <c r="AK67" s="63">
        <f t="shared" si="213"/>
        <v>-10.320385596824504</v>
      </c>
      <c r="AL67" s="63">
        <f t="shared" si="214"/>
        <v>-0.27025176794063011</v>
      </c>
      <c r="AM67" s="63">
        <f t="shared" si="215"/>
        <v>6.6519546027742624</v>
      </c>
      <c r="AN67" s="63">
        <f t="shared" si="216"/>
        <v>-0.88678687555423397</v>
      </c>
      <c r="AO67" s="63">
        <f t="shared" si="217"/>
        <v>-10.408589322994338</v>
      </c>
      <c r="AP67" s="63">
        <f t="shared" si="218"/>
        <v>-10.178476305927013</v>
      </c>
      <c r="AQ67" s="63">
        <f t="shared" si="219"/>
        <v>7.5016972165648284</v>
      </c>
      <c r="AR67" s="63">
        <f t="shared" si="220"/>
        <v>0.92042942848121667</v>
      </c>
      <c r="AS67" s="63">
        <f t="shared" si="221"/>
        <v>-11.335513039125194</v>
      </c>
      <c r="AT67" s="63">
        <f t="shared" si="222"/>
        <v>16.438248217436453</v>
      </c>
      <c r="AU67" s="63">
        <f t="shared" si="223"/>
        <v>7.2832742507251123</v>
      </c>
      <c r="AV67" s="63">
        <f t="shared" si="224"/>
        <v>0.96124962451186613</v>
      </c>
      <c r="AW67" s="63">
        <f t="shared" si="225"/>
        <v>-9.3424576019042096</v>
      </c>
      <c r="AX67" s="63">
        <f t="shared" si="226"/>
        <v>18.424551066896523</v>
      </c>
      <c r="AY67" s="63">
        <f t="shared" si="227"/>
        <v>6.2656289511393206</v>
      </c>
      <c r="AZ67" s="63">
        <f t="shared" si="228"/>
        <v>1.269136194177849</v>
      </c>
      <c r="BA67" s="63">
        <f t="shared" si="229"/>
        <v>-9.1381426072426368</v>
      </c>
      <c r="BB67" s="63">
        <f t="shared" si="230"/>
        <v>17.831925880541608</v>
      </c>
      <c r="BC67" s="63">
        <f t="shared" si="231"/>
        <v>1.3491862415966203</v>
      </c>
      <c r="BD67" s="63">
        <f t="shared" si="232"/>
        <v>0.3226040789272463</v>
      </c>
      <c r="BE67" s="63">
        <f t="shared" si="233"/>
        <v>-6.6315054901081885</v>
      </c>
      <c r="BF67" s="63">
        <f t="shared" si="234"/>
        <v>15.684115659242545</v>
      </c>
      <c r="BG67" s="63">
        <f t="shared" si="235"/>
        <v>0.68196100020657779</v>
      </c>
      <c r="BH67" s="63">
        <f t="shared" si="236"/>
        <v>-1.8220507131898063</v>
      </c>
      <c r="BI67" s="63">
        <f t="shared" si="237"/>
        <v>-9.5708870382876796</v>
      </c>
      <c r="BJ67" s="63">
        <f t="shared" si="238"/>
        <v>18.066837828411693</v>
      </c>
      <c r="BK67" s="63">
        <f t="shared" si="239"/>
        <v>1.5346730639073192</v>
      </c>
      <c r="BL67" s="63">
        <f t="shared" si="240"/>
        <v>-2.2726603668050056</v>
      </c>
      <c r="BM67" s="63">
        <f t="shared" si="241"/>
        <v>-8.7853376252930637</v>
      </c>
      <c r="BN67" s="63">
        <f t="shared" si="242"/>
        <v>18.195313986057997</v>
      </c>
      <c r="BO67" s="63">
        <f t="shared" si="243"/>
        <v>4.2240086364007317</v>
      </c>
      <c r="BP67" s="63">
        <f t="shared" si="244"/>
        <v>-2.7647395283602854</v>
      </c>
      <c r="BQ67" s="63">
        <f t="shared" si="245"/>
        <v>-9.082802690481607</v>
      </c>
      <c r="BR67" s="63">
        <f t="shared" si="246"/>
        <v>18.744414172525101</v>
      </c>
      <c r="BS67" s="63">
        <f t="shared" si="247"/>
        <v>3.7076634158893214</v>
      </c>
      <c r="BT67" s="63">
        <f t="shared" si="248"/>
        <v>-1.7997728549704419</v>
      </c>
      <c r="BU67" s="63">
        <f t="shared" si="249"/>
        <v>-8.521164103570209</v>
      </c>
      <c r="BV67" s="63">
        <f t="shared" si="250"/>
        <v>17.76798965965942</v>
      </c>
      <c r="BW67" s="63">
        <f t="shared" si="251"/>
        <v>5.0284166852689234</v>
      </c>
      <c r="BX67" s="63">
        <f t="shared" si="252"/>
        <v>-2.1319088355064677</v>
      </c>
      <c r="BY67" s="63">
        <f t="shared" si="253"/>
        <v>-8.6747890806550867</v>
      </c>
    </row>
    <row r="68" spans="1:77">
      <c r="A68" s="57" t="s">
        <v>2</v>
      </c>
      <c r="B68" s="137"/>
      <c r="C68" s="64">
        <f t="shared" si="179"/>
        <v>1.8157709898536385</v>
      </c>
      <c r="D68" s="64">
        <f t="shared" si="180"/>
        <v>7.2765356768817648</v>
      </c>
      <c r="E68" s="64">
        <f t="shared" si="181"/>
        <v>6.8381510250859439</v>
      </c>
      <c r="F68" s="64">
        <f t="shared" si="182"/>
        <v>36.118889775219756</v>
      </c>
      <c r="G68" s="64">
        <f t="shared" si="183"/>
        <v>-2.0491803278688434</v>
      </c>
      <c r="H68" s="64">
        <f t="shared" si="184"/>
        <v>4.6443514644351396</v>
      </c>
      <c r="I68" s="64">
        <f t="shared" si="185"/>
        <v>6.0975609756097437</v>
      </c>
      <c r="J68" s="64">
        <f t="shared" si="186"/>
        <v>0.48485334111521977</v>
      </c>
      <c r="K68" s="64">
        <f t="shared" si="187"/>
        <v>-2.0508451510310373</v>
      </c>
      <c r="L68" s="64">
        <f t="shared" si="188"/>
        <v>5.6907721940115721</v>
      </c>
      <c r="M68" s="64">
        <f t="shared" si="189"/>
        <v>6.0508326850491301</v>
      </c>
      <c r="N68" s="64">
        <f t="shared" si="190"/>
        <v>-2.9817440129421318</v>
      </c>
      <c r="O68" s="64">
        <f t="shared" si="191"/>
        <v>-2.5924645696508808</v>
      </c>
      <c r="P68" s="64">
        <f t="shared" si="192"/>
        <v>3.158268275372599</v>
      </c>
      <c r="Q68" s="64">
        <f t="shared" si="193"/>
        <v>7.6711386308909519</v>
      </c>
      <c r="R68" s="64">
        <f t="shared" si="194"/>
        <v>-27.748271749684232</v>
      </c>
      <c r="S68" s="64">
        <f t="shared" si="195"/>
        <v>2.9260763606823672</v>
      </c>
      <c r="T68" s="64">
        <f t="shared" si="196"/>
        <v>5.6163280769048587</v>
      </c>
      <c r="U68" s="64">
        <f t="shared" si="197"/>
        <v>2.2134540943669836</v>
      </c>
      <c r="V68" s="64">
        <f t="shared" si="198"/>
        <v>-1.2982855785230234</v>
      </c>
      <c r="W68" s="64">
        <f t="shared" si="199"/>
        <v>-0.20502717886980676</v>
      </c>
      <c r="X68" s="64">
        <f t="shared" si="200"/>
        <v>3.7741091143053609</v>
      </c>
      <c r="Y68" s="64">
        <f t="shared" si="201"/>
        <v>5.2551854356893166</v>
      </c>
      <c r="Z68" s="64">
        <f t="shared" si="202"/>
        <v>-4.6567613883525611</v>
      </c>
      <c r="AA68" s="64">
        <f t="shared" si="203"/>
        <v>0.1066951186983174</v>
      </c>
      <c r="AB68" s="64">
        <f t="shared" si="204"/>
        <v>5.0492938982147582</v>
      </c>
      <c r="AC68" s="64">
        <f t="shared" si="205"/>
        <v>6.4426125554851161</v>
      </c>
      <c r="AD68" s="64">
        <f t="shared" si="206"/>
        <v>-13.603775592882904</v>
      </c>
      <c r="AE68" s="64">
        <f t="shared" si="207"/>
        <v>0</v>
      </c>
      <c r="AF68" s="64">
        <f t="shared" si="208"/>
        <v>7.2944620639180346</v>
      </c>
      <c r="AG68" s="64">
        <f t="shared" si="209"/>
        <v>5.3092314688494859</v>
      </c>
      <c r="AH68" s="64">
        <f t="shared" si="210"/>
        <v>-2.7431578887787262</v>
      </c>
      <c r="AI68" s="64">
        <f t="shared" si="211"/>
        <v>-4.6145540306310942</v>
      </c>
      <c r="AJ68" s="64">
        <f t="shared" si="212"/>
        <v>5.1118591557687258</v>
      </c>
      <c r="AK68" s="64">
        <f t="shared" si="213"/>
        <v>4.0810542723536773</v>
      </c>
      <c r="AL68" s="64">
        <f t="shared" si="214"/>
        <v>0.92910300414827052</v>
      </c>
      <c r="AM68" s="64">
        <f t="shared" si="215"/>
        <v>0.50966465150324869</v>
      </c>
      <c r="AN68" s="64">
        <f t="shared" si="216"/>
        <v>2.492245448415368</v>
      </c>
      <c r="AO68" s="64">
        <f t="shared" si="217"/>
        <v>4.3685360141056293</v>
      </c>
      <c r="AP68" s="64">
        <f t="shared" si="218"/>
        <v>-9.8816409006824166</v>
      </c>
      <c r="AQ68" s="64">
        <f t="shared" si="219"/>
        <v>0.4569410909468623</v>
      </c>
      <c r="AR68" s="64">
        <f t="shared" si="220"/>
        <v>8.7147546067764292</v>
      </c>
      <c r="AS68" s="64">
        <f t="shared" si="221"/>
        <v>5.1539284440746336</v>
      </c>
      <c r="AT68" s="64">
        <f t="shared" si="222"/>
        <v>-0.56162187803032326</v>
      </c>
      <c r="AU68" s="64">
        <f t="shared" si="223"/>
        <v>0.84003890706516693</v>
      </c>
      <c r="AV68" s="64">
        <f t="shared" si="224"/>
        <v>8.1901087337776293</v>
      </c>
      <c r="AW68" s="64">
        <f t="shared" si="225"/>
        <v>7.6349489382395914</v>
      </c>
      <c r="AX68" s="64">
        <f t="shared" si="226"/>
        <v>2.3819531058190506</v>
      </c>
      <c r="AY68" s="64">
        <f t="shared" si="227"/>
        <v>2.1566720202682883</v>
      </c>
      <c r="AZ68" s="64">
        <f t="shared" si="228"/>
        <v>7.0997304423049092</v>
      </c>
      <c r="BA68" s="64">
        <f t="shared" si="229"/>
        <v>8.1667815299793336</v>
      </c>
      <c r="BB68" s="64">
        <f t="shared" si="230"/>
        <v>0.78449374494684276</v>
      </c>
      <c r="BC68" s="64">
        <f t="shared" si="231"/>
        <v>3.0308707615367152</v>
      </c>
      <c r="BD68" s="64">
        <f t="shared" si="232"/>
        <v>6.2033503285639311</v>
      </c>
      <c r="BE68" s="64">
        <f t="shared" si="233"/>
        <v>6.0917453998857329</v>
      </c>
      <c r="BF68" s="64">
        <f t="shared" si="234"/>
        <v>-4.8424955006782886</v>
      </c>
      <c r="BG68" s="64">
        <f t="shared" si="235"/>
        <v>-0.5780367242925859</v>
      </c>
      <c r="BH68" s="64">
        <f t="shared" si="236"/>
        <v>5.525046584161859</v>
      </c>
      <c r="BI68" s="64">
        <f t="shared" si="237"/>
        <v>2.8983682112992293</v>
      </c>
      <c r="BJ68" s="64">
        <f t="shared" si="238"/>
        <v>5.1973756912155356</v>
      </c>
      <c r="BK68" s="64">
        <f t="shared" si="239"/>
        <v>1.6412042007955356</v>
      </c>
      <c r="BL68" s="64">
        <f t="shared" si="240"/>
        <v>8.6714297715349886</v>
      </c>
      <c r="BM68" s="64">
        <f t="shared" si="241"/>
        <v>-0.15275656158867554</v>
      </c>
      <c r="BN68" s="64">
        <f t="shared" si="242"/>
        <v>11.026158266780344</v>
      </c>
      <c r="BO68" s="64">
        <f t="shared" si="243"/>
        <v>3.0344370154141607</v>
      </c>
      <c r="BP68" s="64">
        <f t="shared" si="244"/>
        <v>4.9118547292152401</v>
      </c>
      <c r="BQ68" s="64">
        <f t="shared" si="245"/>
        <v>7.9244263665897305</v>
      </c>
      <c r="BR68" s="64">
        <f t="shared" si="246"/>
        <v>-6.3804486771433497</v>
      </c>
      <c r="BS68" s="64">
        <f t="shared" si="247"/>
        <v>2.8956555465394902</v>
      </c>
      <c r="BT68" s="64">
        <f t="shared" si="248"/>
        <v>1.0791361765662155</v>
      </c>
      <c r="BU68" s="64">
        <f t="shared" si="249"/>
        <v>7.6991668624836223</v>
      </c>
      <c r="BV68" s="64">
        <f t="shared" si="250"/>
        <v>0.71683031014842546</v>
      </c>
      <c r="BW68" s="64">
        <f t="shared" si="251"/>
        <v>3.2948067509106798</v>
      </c>
      <c r="BX68" s="64">
        <f t="shared" si="252"/>
        <v>0.21172323150941497</v>
      </c>
      <c r="BY68" s="64">
        <f t="shared" si="253"/>
        <v>7.2772252744165256</v>
      </c>
    </row>
    <row r="69" spans="1:77">
      <c r="A69" s="53" t="s">
        <v>3</v>
      </c>
      <c r="B69" s="138"/>
      <c r="C69" s="66">
        <f t="shared" si="179"/>
        <v>1.3090282437089273</v>
      </c>
      <c r="D69" s="66">
        <f t="shared" si="180"/>
        <v>5.785673955101891</v>
      </c>
      <c r="E69" s="66">
        <f t="shared" si="181"/>
        <v>13.669754873274783</v>
      </c>
      <c r="F69" s="66">
        <f t="shared" si="182"/>
        <v>-10.6435709805945</v>
      </c>
      <c r="G69" s="66">
        <f t="shared" si="183"/>
        <v>0.18015774100250995</v>
      </c>
      <c r="H69" s="66">
        <f t="shared" si="184"/>
        <v>5.7013670801717344</v>
      </c>
      <c r="I69" s="66">
        <f t="shared" si="185"/>
        <v>9.5152527012591168</v>
      </c>
      <c r="J69" s="66">
        <f t="shared" si="186"/>
        <v>-9.3279285108794934</v>
      </c>
      <c r="K69" s="66">
        <f t="shared" si="187"/>
        <v>2.7809419149990391</v>
      </c>
      <c r="L69" s="66">
        <f t="shared" si="188"/>
        <v>4.0822679596520084</v>
      </c>
      <c r="M69" s="66">
        <f t="shared" si="189"/>
        <v>10.446622423446881</v>
      </c>
      <c r="N69" s="66">
        <f t="shared" si="190"/>
        <v>-7.3046414104395829</v>
      </c>
      <c r="O69" s="66">
        <f t="shared" si="191"/>
        <v>3.3976037014200546</v>
      </c>
      <c r="P69" s="66">
        <f t="shared" si="192"/>
        <v>3.4088424476281096</v>
      </c>
      <c r="Q69" s="66">
        <f t="shared" si="193"/>
        <v>12.010389658291649</v>
      </c>
      <c r="R69" s="66">
        <f t="shared" si="194"/>
        <v>-10.901120059748264</v>
      </c>
      <c r="S69" s="66">
        <f t="shared" si="195"/>
        <v>2.0979424656558554</v>
      </c>
      <c r="T69" s="66">
        <f t="shared" si="196"/>
        <v>2.4215428072888128</v>
      </c>
      <c r="U69" s="66">
        <f t="shared" si="197"/>
        <v>13.394175923874085</v>
      </c>
      <c r="V69" s="66">
        <f t="shared" si="198"/>
        <v>-8.8065760797038859</v>
      </c>
      <c r="W69" s="66">
        <f t="shared" si="199"/>
        <v>3.3616931981408422</v>
      </c>
      <c r="X69" s="66">
        <f t="shared" si="200"/>
        <v>3.0891821465801299</v>
      </c>
      <c r="Y69" s="66">
        <f t="shared" si="201"/>
        <v>11.520705228424021</v>
      </c>
      <c r="Z69" s="66">
        <f t="shared" si="202"/>
        <v>-7.4129733298346938</v>
      </c>
      <c r="AA69" s="66">
        <f t="shared" si="203"/>
        <v>2.0564235341874069</v>
      </c>
      <c r="AB69" s="66">
        <f t="shared" si="204"/>
        <v>2.5358910469531395</v>
      </c>
      <c r="AC69" s="66">
        <f t="shared" si="205"/>
        <v>11.965010618257999</v>
      </c>
      <c r="AD69" s="66">
        <f t="shared" si="206"/>
        <v>-8.6047264339294269</v>
      </c>
      <c r="AE69" s="66">
        <f t="shared" si="207"/>
        <v>4.6897072185287563</v>
      </c>
      <c r="AF69" s="66">
        <f t="shared" si="208"/>
        <v>2.6296650008197471</v>
      </c>
      <c r="AG69" s="66">
        <f t="shared" si="209"/>
        <v>11.48077583304131</v>
      </c>
      <c r="AH69" s="66">
        <f t="shared" si="210"/>
        <v>-10.288094793758356</v>
      </c>
      <c r="AI69" s="66">
        <f t="shared" si="211"/>
        <v>2.8269659763163042</v>
      </c>
      <c r="AJ69" s="66">
        <f t="shared" si="212"/>
        <v>1.6797989233433426</v>
      </c>
      <c r="AK69" s="66">
        <f t="shared" si="213"/>
        <v>12.072230703628998</v>
      </c>
      <c r="AL69" s="66">
        <f t="shared" si="214"/>
        <v>-9.5745375013243752</v>
      </c>
      <c r="AM69" s="66">
        <f t="shared" si="215"/>
        <v>4.3987794071642101</v>
      </c>
      <c r="AN69" s="66">
        <f t="shared" si="216"/>
        <v>1.464066727158581</v>
      </c>
      <c r="AO69" s="66">
        <f t="shared" si="217"/>
        <v>11.8524142711625</v>
      </c>
      <c r="AP69" s="66">
        <f t="shared" si="218"/>
        <v>-8.6494384892144165</v>
      </c>
      <c r="AQ69" s="66">
        <f t="shared" si="219"/>
        <v>3.796724989999134</v>
      </c>
      <c r="AR69" s="66">
        <f t="shared" si="220"/>
        <v>1.6231293031812504</v>
      </c>
      <c r="AS69" s="66">
        <f t="shared" si="221"/>
        <v>13.375541350940981</v>
      </c>
      <c r="AT69" s="66">
        <f t="shared" si="222"/>
        <v>-9.5117518757197264</v>
      </c>
      <c r="AU69" s="66">
        <f t="shared" si="223"/>
        <v>5.8438272488523859</v>
      </c>
      <c r="AV69" s="66">
        <f t="shared" si="224"/>
        <v>1.584288513474015</v>
      </c>
      <c r="AW69" s="66">
        <f t="shared" si="225"/>
        <v>14.899950868647549</v>
      </c>
      <c r="AX69" s="66">
        <f t="shared" si="226"/>
        <v>-7.5495097449491473</v>
      </c>
      <c r="AY69" s="66">
        <f t="shared" si="227"/>
        <v>6.9752733157012647</v>
      </c>
      <c r="AZ69" s="66">
        <f t="shared" si="228"/>
        <v>2.7734933914292621</v>
      </c>
      <c r="BA69" s="66">
        <f t="shared" si="229"/>
        <v>15.515862329264952</v>
      </c>
      <c r="BB69" s="66">
        <f t="shared" si="230"/>
        <v>-10.335609706181138</v>
      </c>
      <c r="BC69" s="66">
        <f t="shared" si="231"/>
        <v>7.4050861407238395</v>
      </c>
      <c r="BD69" s="66">
        <f t="shared" si="232"/>
        <v>3.8080383889981744</v>
      </c>
      <c r="BE69" s="66">
        <f t="shared" si="233"/>
        <v>13.551078698503385</v>
      </c>
      <c r="BF69" s="66">
        <f t="shared" si="234"/>
        <v>-15.153374885086206</v>
      </c>
      <c r="BG69" s="66">
        <f t="shared" si="235"/>
        <v>4.3275982775846975</v>
      </c>
      <c r="BH69" s="66">
        <f t="shared" si="236"/>
        <v>6.7868834945925771</v>
      </c>
      <c r="BI69" s="66">
        <f t="shared" si="237"/>
        <v>14.311180388401597</v>
      </c>
      <c r="BJ69" s="66">
        <f t="shared" si="238"/>
        <v>-13.019556898720817</v>
      </c>
      <c r="BK69" s="66">
        <f t="shared" si="239"/>
        <v>5.256740271590572</v>
      </c>
      <c r="BL69" s="66">
        <f t="shared" si="240"/>
        <v>3.3549587050145213</v>
      </c>
      <c r="BM69" s="66">
        <f t="shared" si="241"/>
        <v>16.287546406766634</v>
      </c>
      <c r="BN69" s="66">
        <f t="shared" si="242"/>
        <v>-13.222052384739868</v>
      </c>
      <c r="BO69" s="66">
        <f t="shared" si="243"/>
        <v>3.7195042993174692</v>
      </c>
      <c r="BP69" s="66">
        <f t="shared" si="244"/>
        <v>3.1793181024779154</v>
      </c>
      <c r="BQ69" s="66">
        <f t="shared" si="245"/>
        <v>16.024964052875561</v>
      </c>
      <c r="BR69" s="66">
        <f t="shared" si="246"/>
        <v>-12.212012299670073</v>
      </c>
      <c r="BS69" s="66">
        <f t="shared" si="247"/>
        <v>4.299449471137323</v>
      </c>
      <c r="BT69" s="66">
        <f t="shared" si="248"/>
        <v>3.075829984815365</v>
      </c>
      <c r="BU69" s="66">
        <f t="shared" si="249"/>
        <v>15.94152552068249</v>
      </c>
      <c r="BV69" s="66">
        <f t="shared" si="250"/>
        <v>-12.183998600966991</v>
      </c>
      <c r="BW69" s="66">
        <f t="shared" si="251"/>
        <v>4.452861793994181</v>
      </c>
      <c r="BX69" s="66">
        <f t="shared" si="252"/>
        <v>2.5578078315717501</v>
      </c>
      <c r="BY69" s="66">
        <f t="shared" si="253"/>
        <v>15.388766449893692</v>
      </c>
    </row>
    <row r="70" spans="1:77">
      <c r="A70" s="54" t="s">
        <v>4</v>
      </c>
      <c r="B70" s="136"/>
      <c r="C70" s="63">
        <f t="shared" si="179"/>
        <v>0.25907920203607659</v>
      </c>
      <c r="D70" s="63">
        <f t="shared" si="180"/>
        <v>6.824144587836499</v>
      </c>
      <c r="E70" s="63">
        <f t="shared" si="181"/>
        <v>14.889208895162525</v>
      </c>
      <c r="F70" s="63">
        <f t="shared" si="182"/>
        <v>-11.299311579982515</v>
      </c>
      <c r="G70" s="63">
        <f t="shared" si="183"/>
        <v>-0.92683405256961271</v>
      </c>
      <c r="H70" s="63">
        <f t="shared" si="184"/>
        <v>6.2854880109743219</v>
      </c>
      <c r="I70" s="63">
        <f t="shared" si="185"/>
        <v>9.8928880314017533</v>
      </c>
      <c r="J70" s="63">
        <f t="shared" si="186"/>
        <v>-9.7440322132280279</v>
      </c>
      <c r="K70" s="63">
        <f t="shared" si="187"/>
        <v>1.769958969132986</v>
      </c>
      <c r="L70" s="63">
        <f t="shared" si="188"/>
        <v>4.4269941236923236</v>
      </c>
      <c r="M70" s="63">
        <f t="shared" si="189"/>
        <v>10.939021928385793</v>
      </c>
      <c r="N70" s="63">
        <f t="shared" si="190"/>
        <v>-4.5082842250653385</v>
      </c>
      <c r="O70" s="63">
        <f t="shared" si="191"/>
        <v>2.6136026136026067</v>
      </c>
      <c r="P70" s="63">
        <f t="shared" si="192"/>
        <v>3.5021707670043436</v>
      </c>
      <c r="Q70" s="63">
        <f t="shared" si="193"/>
        <v>12.75167785234898</v>
      </c>
      <c r="R70" s="63">
        <f t="shared" si="194"/>
        <v>-10.961120106020372</v>
      </c>
      <c r="S70" s="63">
        <f t="shared" si="195"/>
        <v>2.1999662409272536</v>
      </c>
      <c r="T70" s="63">
        <f t="shared" si="196"/>
        <v>2.6150627615062669</v>
      </c>
      <c r="U70" s="63">
        <f t="shared" si="197"/>
        <v>13.235688609903962</v>
      </c>
      <c r="V70" s="63">
        <f t="shared" si="198"/>
        <v>-7.9757728279065212</v>
      </c>
      <c r="W70" s="63">
        <f t="shared" si="199"/>
        <v>3.6203775536591545</v>
      </c>
      <c r="X70" s="63">
        <f t="shared" si="200"/>
        <v>2.8300474170202308</v>
      </c>
      <c r="Y70" s="63">
        <f t="shared" si="201"/>
        <v>11.74643238520531</v>
      </c>
      <c r="Z70" s="63">
        <f t="shared" si="202"/>
        <v>-9.4124739592382198</v>
      </c>
      <c r="AA70" s="63">
        <f t="shared" si="203"/>
        <v>2.2822529712350028</v>
      </c>
      <c r="AB70" s="63">
        <f t="shared" si="204"/>
        <v>2.3099160795980591</v>
      </c>
      <c r="AC70" s="63">
        <f t="shared" si="205"/>
        <v>12.380664984088673</v>
      </c>
      <c r="AD70" s="63">
        <f t="shared" si="206"/>
        <v>-6.3114216598354105</v>
      </c>
      <c r="AE70" s="63">
        <f t="shared" si="207"/>
        <v>4.5437597010136788</v>
      </c>
      <c r="AF70" s="63">
        <f t="shared" si="208"/>
        <v>2.5886880717964913</v>
      </c>
      <c r="AG70" s="63">
        <f t="shared" si="209"/>
        <v>11.283593674202018</v>
      </c>
      <c r="AH70" s="63">
        <f t="shared" si="210"/>
        <v>-9.086883434285884</v>
      </c>
      <c r="AI70" s="63">
        <f t="shared" si="211"/>
        <v>2.4961813650615063</v>
      </c>
      <c r="AJ70" s="63">
        <f t="shared" si="212"/>
        <v>1.4431938507392588</v>
      </c>
      <c r="AK70" s="63">
        <f t="shared" si="213"/>
        <v>11.968917926315379</v>
      </c>
      <c r="AL70" s="63">
        <f t="shared" si="214"/>
        <v>-8.9699567649418714</v>
      </c>
      <c r="AM70" s="63">
        <f t="shared" si="215"/>
        <v>3.7707276444309969</v>
      </c>
      <c r="AN70" s="63">
        <f t="shared" si="216"/>
        <v>1.3425757022984219</v>
      </c>
      <c r="AO70" s="63">
        <f t="shared" si="217"/>
        <v>11.419108647130825</v>
      </c>
      <c r="AP70" s="63">
        <f t="shared" si="218"/>
        <v>-7.9414993145574275</v>
      </c>
      <c r="AQ70" s="63">
        <f t="shared" si="219"/>
        <v>2.2525051225194344</v>
      </c>
      <c r="AR70" s="63">
        <f t="shared" si="220"/>
        <v>1.5722148258965847</v>
      </c>
      <c r="AS70" s="63">
        <f t="shared" si="221"/>
        <v>13.155281097771098</v>
      </c>
      <c r="AT70" s="63">
        <f t="shared" si="222"/>
        <v>-8.3781761907777579</v>
      </c>
      <c r="AU70" s="63">
        <f t="shared" si="223"/>
        <v>4.7003830422644919</v>
      </c>
      <c r="AV70" s="63">
        <f t="shared" si="224"/>
        <v>1.5811992311031211</v>
      </c>
      <c r="AW70" s="63">
        <f t="shared" si="225"/>
        <v>15.382737150531067</v>
      </c>
      <c r="AX70" s="63">
        <f t="shared" si="226"/>
        <v>-7.680807996268654</v>
      </c>
      <c r="AY70" s="63">
        <f t="shared" si="227"/>
        <v>4.9194285894484677</v>
      </c>
      <c r="AZ70" s="63">
        <f t="shared" si="228"/>
        <v>2.6722698719332296</v>
      </c>
      <c r="BA70" s="63">
        <f t="shared" si="229"/>
        <v>15.903539750000672</v>
      </c>
      <c r="BB70" s="63">
        <f t="shared" si="230"/>
        <v>-8.9443846801607947</v>
      </c>
      <c r="BC70" s="63">
        <f t="shared" si="231"/>
        <v>5.0548066019906646</v>
      </c>
      <c r="BD70" s="63">
        <f t="shared" si="232"/>
        <v>3.5019548583627116</v>
      </c>
      <c r="BE70" s="63">
        <f t="shared" si="233"/>
        <v>14.263864105119243</v>
      </c>
      <c r="BF70" s="63">
        <f t="shared" si="234"/>
        <v>-14.433275457598249</v>
      </c>
      <c r="BG70" s="63">
        <f t="shared" si="235"/>
        <v>2.1202208943399485</v>
      </c>
      <c r="BH70" s="63">
        <f t="shared" si="236"/>
        <v>6.7906023075409605</v>
      </c>
      <c r="BI70" s="63">
        <f t="shared" si="237"/>
        <v>14.464430957667973</v>
      </c>
      <c r="BJ70" s="63">
        <f t="shared" si="238"/>
        <v>-10.935642425462813</v>
      </c>
      <c r="BK70" s="63">
        <f t="shared" si="239"/>
        <v>3.0683461510604482</v>
      </c>
      <c r="BL70" s="63">
        <f t="shared" si="240"/>
        <v>3.3015822169865907</v>
      </c>
      <c r="BM70" s="63">
        <f t="shared" si="241"/>
        <v>17.226290817535542</v>
      </c>
      <c r="BN70" s="63">
        <f t="shared" si="242"/>
        <v>-12.270089861137544</v>
      </c>
      <c r="BO70" s="63">
        <f t="shared" si="243"/>
        <v>1.8334781690070361</v>
      </c>
      <c r="BP70" s="63">
        <f t="shared" si="244"/>
        <v>2.3802358423772283</v>
      </c>
      <c r="BQ70" s="63">
        <f t="shared" si="245"/>
        <v>17.446386245574264</v>
      </c>
      <c r="BR70" s="63">
        <f t="shared" si="246"/>
        <v>-10.997200419618085</v>
      </c>
      <c r="BS70" s="63">
        <f t="shared" si="247"/>
        <v>2.0178648631016185</v>
      </c>
      <c r="BT70" s="63">
        <f t="shared" si="248"/>
        <v>2.8482706975608365</v>
      </c>
      <c r="BU70" s="63">
        <f t="shared" si="249"/>
        <v>17.245025560470726</v>
      </c>
      <c r="BV70" s="63">
        <f t="shared" si="250"/>
        <v>-11.02962412301909</v>
      </c>
      <c r="BW70" s="63">
        <f t="shared" si="251"/>
        <v>2.4430107608670255</v>
      </c>
      <c r="BX70" s="63">
        <f t="shared" si="252"/>
        <v>2.7280375588946066</v>
      </c>
      <c r="BY70" s="63">
        <f t="shared" si="253"/>
        <v>16.199080678395934</v>
      </c>
    </row>
    <row r="71" spans="1:77">
      <c r="A71" s="54" t="s">
        <v>5</v>
      </c>
      <c r="B71" s="136"/>
      <c r="C71" s="63">
        <f t="shared" si="179"/>
        <v>12.61858708667218</v>
      </c>
      <c r="D71" s="63">
        <f t="shared" si="180"/>
        <v>5.0952809356342614</v>
      </c>
      <c r="E71" s="63">
        <f t="shared" si="181"/>
        <v>5.0583657587548601</v>
      </c>
      <c r="F71" s="63">
        <f t="shared" si="182"/>
        <v>-0.22790044471851151</v>
      </c>
      <c r="G71" s="63">
        <f t="shared" si="183"/>
        <v>11.558499553438537</v>
      </c>
      <c r="H71" s="63">
        <f t="shared" si="184"/>
        <v>5.5020348255387184</v>
      </c>
      <c r="I71" s="63">
        <f t="shared" si="185"/>
        <v>5.8955209723214743</v>
      </c>
      <c r="J71" s="63">
        <f t="shared" si="186"/>
        <v>-12.211425624253209</v>
      </c>
      <c r="K71" s="63">
        <f t="shared" si="187"/>
        <v>11.797372341866438</v>
      </c>
      <c r="L71" s="63">
        <f t="shared" si="188"/>
        <v>4.1919069542040379</v>
      </c>
      <c r="M71" s="63">
        <f t="shared" si="189"/>
        <v>5.5581395348837024</v>
      </c>
      <c r="N71" s="63">
        <f t="shared" si="190"/>
        <v>-18.850124602037539</v>
      </c>
      <c r="O71" s="63">
        <f t="shared" si="191"/>
        <v>11.969532100108827</v>
      </c>
      <c r="P71" s="63">
        <f t="shared" si="192"/>
        <v>5.326773566569476</v>
      </c>
      <c r="Q71" s="63">
        <f t="shared" si="193"/>
        <v>8.0156853699325197</v>
      </c>
      <c r="R71" s="63">
        <f t="shared" si="194"/>
        <v>-5.0595068050557241</v>
      </c>
      <c r="S71" s="63">
        <f t="shared" si="195"/>
        <v>3.6417100203573716</v>
      </c>
      <c r="T71" s="63">
        <f t="shared" si="196"/>
        <v>3.0881711043212561</v>
      </c>
      <c r="U71" s="63">
        <f t="shared" si="197"/>
        <v>20.112204932782898</v>
      </c>
      <c r="V71" s="63">
        <f t="shared" si="198"/>
        <v>-15.749373572909251</v>
      </c>
      <c r="W71" s="63">
        <f t="shared" si="199"/>
        <v>4.618689581095583</v>
      </c>
      <c r="X71" s="63">
        <f t="shared" si="200"/>
        <v>5.8521560574948879</v>
      </c>
      <c r="Y71" s="63">
        <f t="shared" si="201"/>
        <v>11.251212415130937</v>
      </c>
      <c r="Z71" s="63">
        <f t="shared" si="202"/>
        <v>-13.222758219874004</v>
      </c>
      <c r="AA71" s="63">
        <f t="shared" si="203"/>
        <v>2.833333333333333</v>
      </c>
      <c r="AB71" s="63">
        <f t="shared" si="204"/>
        <v>4.0012155591572176</v>
      </c>
      <c r="AC71" s="63">
        <f t="shared" si="205"/>
        <v>10.071101587610777</v>
      </c>
      <c r="AD71" s="63">
        <f t="shared" si="206"/>
        <v>4.7840814035602017</v>
      </c>
      <c r="AE71" s="63">
        <f t="shared" si="207"/>
        <v>9.0807375581811645</v>
      </c>
      <c r="AF71" s="63">
        <f t="shared" si="208"/>
        <v>0.36926106757478205</v>
      </c>
      <c r="AG71" s="63">
        <f t="shared" si="209"/>
        <v>12.332910926705624</v>
      </c>
      <c r="AH71" s="63">
        <f t="shared" si="210"/>
        <v>-21.928294384419399</v>
      </c>
      <c r="AI71" s="63">
        <f t="shared" si="211"/>
        <v>5.5288461538461569</v>
      </c>
      <c r="AJ71" s="63">
        <f t="shared" si="212"/>
        <v>-0.75930144267274424</v>
      </c>
      <c r="AK71" s="63">
        <f t="shared" si="213"/>
        <v>14.001530221882174</v>
      </c>
      <c r="AL71" s="63">
        <f t="shared" si="214"/>
        <v>-15.195953493474745</v>
      </c>
      <c r="AM71" s="63">
        <f t="shared" si="215"/>
        <v>11.087250457329214</v>
      </c>
      <c r="AN71" s="63">
        <f t="shared" si="216"/>
        <v>-3.0930049402162294</v>
      </c>
      <c r="AO71" s="63">
        <f t="shared" si="217"/>
        <v>17.694865164388624</v>
      </c>
      <c r="AP71" s="63">
        <f t="shared" si="218"/>
        <v>-12.298844173915455</v>
      </c>
      <c r="AQ71" s="63">
        <f t="shared" si="219"/>
        <v>11.000144738746565</v>
      </c>
      <c r="AR71" s="63">
        <f t="shared" si="220"/>
        <v>-3.1881601251792744</v>
      </c>
      <c r="AS71" s="63">
        <f t="shared" si="221"/>
        <v>17.516331066065042</v>
      </c>
      <c r="AT71" s="63">
        <f t="shared" si="222"/>
        <v>-11.991412865419976</v>
      </c>
      <c r="AU71" s="63">
        <f t="shared" si="223"/>
        <v>11.837398373983744</v>
      </c>
      <c r="AV71" s="63">
        <f t="shared" si="224"/>
        <v>-3.285838906658916</v>
      </c>
      <c r="AW71" s="63">
        <f t="shared" si="225"/>
        <v>14.822609741431151</v>
      </c>
      <c r="AX71" s="63">
        <f t="shared" si="226"/>
        <v>-12.430298650823273</v>
      </c>
      <c r="AY71" s="63">
        <f t="shared" si="227"/>
        <v>12.43312711079232</v>
      </c>
      <c r="AZ71" s="63">
        <f t="shared" si="228"/>
        <v>-0.50506393046065901</v>
      </c>
      <c r="BA71" s="63">
        <f t="shared" si="229"/>
        <v>15.819284512009407</v>
      </c>
      <c r="BB71" s="63">
        <f t="shared" si="230"/>
        <v>-11.90298002277407</v>
      </c>
      <c r="BC71" s="63">
        <f t="shared" si="231"/>
        <v>13.899932871491988</v>
      </c>
      <c r="BD71" s="63">
        <f t="shared" si="232"/>
        <v>1.2154377814593902</v>
      </c>
      <c r="BE71" s="63">
        <f t="shared" si="233"/>
        <v>13.599563690067862</v>
      </c>
      <c r="BF71" s="63">
        <f t="shared" si="234"/>
        <v>-17.59582831565881</v>
      </c>
      <c r="BG71" s="63">
        <f t="shared" si="235"/>
        <v>9.0781359293531292</v>
      </c>
      <c r="BH71" s="63">
        <f t="shared" si="236"/>
        <v>8.6935484910113381</v>
      </c>
      <c r="BI71" s="63">
        <f t="shared" si="237"/>
        <v>13.241777359259268</v>
      </c>
      <c r="BJ71" s="63">
        <f t="shared" si="238"/>
        <v>-18.299511969414009</v>
      </c>
      <c r="BK71" s="63">
        <f t="shared" si="239"/>
        <v>9.9868126667103532</v>
      </c>
      <c r="BL71" s="63">
        <f t="shared" si="240"/>
        <v>5.6673445339527442</v>
      </c>
      <c r="BM71" s="63">
        <f t="shared" si="241"/>
        <v>14.218857676771677</v>
      </c>
      <c r="BN71" s="63">
        <f t="shared" si="242"/>
        <v>-17.597615542133596</v>
      </c>
      <c r="BO71" s="63">
        <f t="shared" si="243"/>
        <v>7.7308986651519236</v>
      </c>
      <c r="BP71" s="63">
        <f t="shared" si="244"/>
        <v>4.9361900567189556</v>
      </c>
      <c r="BQ71" s="63">
        <f t="shared" si="245"/>
        <v>16.627767975952917</v>
      </c>
      <c r="BR71" s="63">
        <f t="shared" si="246"/>
        <v>-15.573244396207503</v>
      </c>
      <c r="BS71" s="63">
        <f t="shared" si="247"/>
        <v>8.7994743927859833</v>
      </c>
      <c r="BT71" s="63">
        <f t="shared" si="248"/>
        <v>5.138982753448933</v>
      </c>
      <c r="BU71" s="63">
        <f t="shared" si="249"/>
        <v>15.827327764271413</v>
      </c>
      <c r="BV71" s="63">
        <f t="shared" si="250"/>
        <v>-17.222945741538396</v>
      </c>
      <c r="BW71" s="63">
        <f t="shared" si="251"/>
        <v>9.1620892739980135</v>
      </c>
      <c r="BX71" s="63">
        <f t="shared" si="252"/>
        <v>0.63412739719630806</v>
      </c>
      <c r="BY71" s="63">
        <f t="shared" si="253"/>
        <v>19.436978356203163</v>
      </c>
    </row>
    <row r="72" spans="1:77">
      <c r="A72" s="57" t="s">
        <v>6</v>
      </c>
      <c r="B72" s="137"/>
      <c r="C72" s="64">
        <f t="shared" si="179"/>
        <v>2.904010492320261</v>
      </c>
      <c r="D72" s="64">
        <f t="shared" si="180"/>
        <v>0.16027978356648576</v>
      </c>
      <c r="E72" s="64">
        <f t="shared" si="181"/>
        <v>10.229002394509468</v>
      </c>
      <c r="F72" s="64">
        <f t="shared" si="182"/>
        <v>-11.076099526632529</v>
      </c>
      <c r="G72" s="64">
        <f t="shared" si="183"/>
        <v>1.5573262959846956</v>
      </c>
      <c r="H72" s="64">
        <f t="shared" si="184"/>
        <v>2.2017180861563981</v>
      </c>
      <c r="I72" s="64">
        <f t="shared" si="185"/>
        <v>9.1211255772236868</v>
      </c>
      <c r="J72" s="64">
        <f t="shared" si="186"/>
        <v>-5.0655082063434529</v>
      </c>
      <c r="K72" s="64">
        <f t="shared" si="187"/>
        <v>4.4573211499888421</v>
      </c>
      <c r="L72" s="64">
        <f t="shared" si="188"/>
        <v>1.9575421378280449</v>
      </c>
      <c r="M72" s="64">
        <f t="shared" si="189"/>
        <v>10.117708605806966</v>
      </c>
      <c r="N72" s="64">
        <f t="shared" si="190"/>
        <v>-18.497448275410097</v>
      </c>
      <c r="O72" s="64">
        <f t="shared" si="191"/>
        <v>4.5699697625853943</v>
      </c>
      <c r="P72" s="64">
        <f t="shared" si="192"/>
        <v>1.665595035084291</v>
      </c>
      <c r="Q72" s="64">
        <f t="shared" si="193"/>
        <v>8.9756397075807328</v>
      </c>
      <c r="R72" s="64">
        <f t="shared" si="194"/>
        <v>-13.829130208932666</v>
      </c>
      <c r="S72" s="64">
        <f t="shared" si="195"/>
        <v>0.32522633282691504</v>
      </c>
      <c r="T72" s="64">
        <f t="shared" si="196"/>
        <v>0.45761602404551377</v>
      </c>
      <c r="U72" s="64">
        <f t="shared" si="197"/>
        <v>10.133679197375839</v>
      </c>
      <c r="V72" s="64">
        <f t="shared" si="198"/>
        <v>-10.570697791741132</v>
      </c>
      <c r="W72" s="64">
        <f t="shared" si="199"/>
        <v>0.28613947063217976</v>
      </c>
      <c r="X72" s="64">
        <f t="shared" si="200"/>
        <v>3.3700733683189923</v>
      </c>
      <c r="Y72" s="64">
        <f t="shared" si="201"/>
        <v>9.744175252830253</v>
      </c>
      <c r="Z72" s="64">
        <f t="shared" si="202"/>
        <v>14.777352560252451</v>
      </c>
      <c r="AA72" s="64">
        <f t="shared" si="203"/>
        <v>2.6167488540944719E-2</v>
      </c>
      <c r="AB72" s="64">
        <f t="shared" si="204"/>
        <v>3.3059833766522306</v>
      </c>
      <c r="AC72" s="64">
        <f t="shared" si="205"/>
        <v>10.116797087091673</v>
      </c>
      <c r="AD72" s="64">
        <f t="shared" si="206"/>
        <v>-33.149455037937727</v>
      </c>
      <c r="AE72" s="64">
        <f t="shared" si="207"/>
        <v>2.1323298839761704</v>
      </c>
      <c r="AF72" s="64">
        <f t="shared" si="208"/>
        <v>5.2809333742708038</v>
      </c>
      <c r="AG72" s="64">
        <f t="shared" si="209"/>
        <v>12.685914260717404</v>
      </c>
      <c r="AH72" s="64">
        <f t="shared" si="210"/>
        <v>-11.463237984176684</v>
      </c>
      <c r="AI72" s="64">
        <f t="shared" si="211"/>
        <v>4.0090986636337904</v>
      </c>
      <c r="AJ72" s="64">
        <f t="shared" si="212"/>
        <v>6.1235647895024465</v>
      </c>
      <c r="AK72" s="64">
        <f t="shared" si="213"/>
        <v>11.566202988150438</v>
      </c>
      <c r="AL72" s="64">
        <f t="shared" si="214"/>
        <v>-10.972878344798598</v>
      </c>
      <c r="AM72" s="64">
        <f t="shared" si="215"/>
        <v>5.5642225689027613</v>
      </c>
      <c r="AN72" s="64">
        <f t="shared" si="216"/>
        <v>6.3054187192118123</v>
      </c>
      <c r="AO72" s="64">
        <f t="shared" si="217"/>
        <v>11.631139944392963</v>
      </c>
      <c r="AP72" s="64">
        <f t="shared" si="218"/>
        <v>-12.437101567355942</v>
      </c>
      <c r="AQ72" s="64">
        <f t="shared" si="219"/>
        <v>13.371813371813387</v>
      </c>
      <c r="AR72" s="64">
        <f t="shared" si="220"/>
        <v>5.7064064488756863</v>
      </c>
      <c r="AS72" s="64">
        <f t="shared" si="221"/>
        <v>12.382099137066044</v>
      </c>
      <c r="AT72" s="64">
        <f t="shared" si="222"/>
        <v>-17.410821800910306</v>
      </c>
      <c r="AU72" s="64">
        <f t="shared" si="223"/>
        <v>12.07078154623972</v>
      </c>
      <c r="AV72" s="64">
        <f t="shared" si="224"/>
        <v>5.3571428571428568</v>
      </c>
      <c r="AW72" s="64">
        <f t="shared" si="225"/>
        <v>10.829616413916149</v>
      </c>
      <c r="AX72" s="64">
        <f t="shared" si="226"/>
        <v>-2.8117196980774803</v>
      </c>
      <c r="AY72" s="64">
        <f t="shared" si="227"/>
        <v>20.749023550157382</v>
      </c>
      <c r="AZ72" s="64">
        <f t="shared" si="228"/>
        <v>5.5285092119073065</v>
      </c>
      <c r="BA72" s="64">
        <f t="shared" si="229"/>
        <v>12.571132953957573</v>
      </c>
      <c r="BB72" s="64">
        <f t="shared" si="230"/>
        <v>-19.634337130932771</v>
      </c>
      <c r="BC72" s="64">
        <f t="shared" si="231"/>
        <v>22.751322751322753</v>
      </c>
      <c r="BD72" s="64">
        <f t="shared" si="232"/>
        <v>7.5605778191985067</v>
      </c>
      <c r="BE72" s="64">
        <f t="shared" si="233"/>
        <v>8.6320805805263845</v>
      </c>
      <c r="BF72" s="64">
        <f t="shared" si="234"/>
        <v>-18.895910751452622</v>
      </c>
      <c r="BG72" s="64">
        <f t="shared" si="235"/>
        <v>18.26162215628089</v>
      </c>
      <c r="BH72" s="64">
        <f t="shared" si="236"/>
        <v>5.6978567694720557</v>
      </c>
      <c r="BI72" s="64">
        <f t="shared" si="237"/>
        <v>13.90702274975272</v>
      </c>
      <c r="BJ72" s="64">
        <f t="shared" si="238"/>
        <v>-23.918651848900147</v>
      </c>
      <c r="BK72" s="64">
        <f t="shared" si="239"/>
        <v>19.461077844311379</v>
      </c>
      <c r="BL72" s="64">
        <f t="shared" si="240"/>
        <v>2.4098708309234698</v>
      </c>
      <c r="BM72" s="64">
        <f t="shared" si="241"/>
        <v>11.106927710843369</v>
      </c>
      <c r="BN72" s="64">
        <f t="shared" si="242"/>
        <v>-17.43452717149232</v>
      </c>
      <c r="BO72" s="64">
        <f t="shared" si="243"/>
        <v>15.704655571940188</v>
      </c>
      <c r="BP72" s="64">
        <f t="shared" si="244"/>
        <v>7.5648611743286303</v>
      </c>
      <c r="BQ72" s="64">
        <f t="shared" si="245"/>
        <v>6.6181448882870617</v>
      </c>
      <c r="BR72" s="64">
        <f t="shared" si="246"/>
        <v>-18.764747494585698</v>
      </c>
      <c r="BS72" s="64">
        <f t="shared" si="247"/>
        <v>19.112661048144904</v>
      </c>
      <c r="BT72" s="64">
        <f t="shared" si="248"/>
        <v>3.4157449577098369</v>
      </c>
      <c r="BU72" s="64">
        <f t="shared" si="249"/>
        <v>7.4473104749921388</v>
      </c>
      <c r="BV72" s="64">
        <f t="shared" si="250"/>
        <v>-17.343576425461251</v>
      </c>
      <c r="BW72" s="64">
        <f t="shared" si="251"/>
        <v>17.041800643086809</v>
      </c>
      <c r="BX72" s="64">
        <f t="shared" si="252"/>
        <v>2.5183150183150231</v>
      </c>
      <c r="BY72" s="64">
        <f t="shared" si="253"/>
        <v>7.6150066994193608</v>
      </c>
    </row>
    <row r="73" spans="1:77">
      <c r="A73" s="53" t="s">
        <v>7</v>
      </c>
      <c r="B73" s="138"/>
      <c r="C73" s="66">
        <f t="shared" si="179"/>
        <v>4.3246460616842057</v>
      </c>
      <c r="D73" s="66">
        <f t="shared" si="180"/>
        <v>2.6151993383596781</v>
      </c>
      <c r="E73" s="66">
        <f t="shared" si="181"/>
        <v>5.4227605255068276</v>
      </c>
      <c r="F73" s="66">
        <f t="shared" si="182"/>
        <v>0.51605050355868254</v>
      </c>
      <c r="G73" s="66">
        <f t="shared" si="183"/>
        <v>5.9860519395490419</v>
      </c>
      <c r="H73" s="66">
        <f t="shared" si="184"/>
        <v>2.2729441154101968</v>
      </c>
      <c r="I73" s="66">
        <f t="shared" si="185"/>
        <v>5.2963352708101779</v>
      </c>
      <c r="J73" s="66">
        <f t="shared" si="186"/>
        <v>-1.6708768583774518</v>
      </c>
      <c r="K73" s="66">
        <f t="shared" si="187"/>
        <v>2.8629967064463742</v>
      </c>
      <c r="L73" s="66">
        <f t="shared" si="188"/>
        <v>2.6103156473917566</v>
      </c>
      <c r="M73" s="66">
        <f t="shared" si="189"/>
        <v>5.637125738436036</v>
      </c>
      <c r="N73" s="66">
        <f t="shared" si="190"/>
        <v>-1.2299700144383978</v>
      </c>
      <c r="O73" s="66">
        <f t="shared" si="191"/>
        <v>2.6743374558420929</v>
      </c>
      <c r="P73" s="66">
        <f t="shared" si="192"/>
        <v>2.793702852964941</v>
      </c>
      <c r="Q73" s="66">
        <f t="shared" si="193"/>
        <v>5.7297204533115504</v>
      </c>
      <c r="R73" s="66">
        <f t="shared" si="194"/>
        <v>-3.2415092674050938</v>
      </c>
      <c r="S73" s="66">
        <f t="shared" si="195"/>
        <v>3.9534233550678888</v>
      </c>
      <c r="T73" s="66">
        <f t="shared" si="196"/>
        <v>2.0486105960921077</v>
      </c>
      <c r="U73" s="66">
        <f t="shared" si="197"/>
        <v>4.8712533009821453</v>
      </c>
      <c r="V73" s="66">
        <f t="shared" si="198"/>
        <v>-1.2915955144167612</v>
      </c>
      <c r="W73" s="66">
        <f t="shared" si="199"/>
        <v>3.8308908010168325</v>
      </c>
      <c r="X73" s="66">
        <f t="shared" si="200"/>
        <v>1.8806874979055785</v>
      </c>
      <c r="Y73" s="66">
        <f t="shared" si="201"/>
        <v>4.828147122074383</v>
      </c>
      <c r="Z73" s="66">
        <f t="shared" si="202"/>
        <v>-0.50165178205868421</v>
      </c>
      <c r="AA73" s="66">
        <f t="shared" si="203"/>
        <v>2.0871450994972078</v>
      </c>
      <c r="AB73" s="66">
        <f t="shared" si="204"/>
        <v>1.7910394533212324</v>
      </c>
      <c r="AC73" s="66">
        <f t="shared" si="205"/>
        <v>4.5286573585322385</v>
      </c>
      <c r="AD73" s="66">
        <f t="shared" si="206"/>
        <v>-0.65795061446595504</v>
      </c>
      <c r="AE73" s="66">
        <f t="shared" si="207"/>
        <v>3.6877236466489731</v>
      </c>
      <c r="AF73" s="66">
        <f t="shared" si="208"/>
        <v>3.0129146387214272</v>
      </c>
      <c r="AG73" s="66">
        <f t="shared" si="209"/>
        <v>3.1662817741925786</v>
      </c>
      <c r="AH73" s="66">
        <f t="shared" si="210"/>
        <v>0.95101572733737194</v>
      </c>
      <c r="AI73" s="66">
        <f t="shared" si="211"/>
        <v>4.1535635017677563</v>
      </c>
      <c r="AJ73" s="66">
        <f t="shared" si="212"/>
        <v>2.5171537061708427</v>
      </c>
      <c r="AK73" s="66">
        <f t="shared" si="213"/>
        <v>5.3620220347414138</v>
      </c>
      <c r="AL73" s="66">
        <f t="shared" si="214"/>
        <v>-1.0261437415365722</v>
      </c>
      <c r="AM73" s="66">
        <f t="shared" si="215"/>
        <v>2.454752705751174</v>
      </c>
      <c r="AN73" s="66">
        <f t="shared" si="216"/>
        <v>2.8543588470701953</v>
      </c>
      <c r="AO73" s="66">
        <f t="shared" si="217"/>
        <v>9.4010951706120629</v>
      </c>
      <c r="AP73" s="66">
        <f t="shared" si="218"/>
        <v>-4.8851482936149297</v>
      </c>
      <c r="AQ73" s="66">
        <f t="shared" si="219"/>
        <v>4.7403197845711711</v>
      </c>
      <c r="AR73" s="66">
        <f t="shared" si="220"/>
        <v>4.7133591165964237</v>
      </c>
      <c r="AS73" s="66">
        <f t="shared" si="221"/>
        <v>6.1070919185749029</v>
      </c>
      <c r="AT73" s="66">
        <f t="shared" si="222"/>
        <v>-3.8773589707489751</v>
      </c>
      <c r="AU73" s="66">
        <f t="shared" si="223"/>
        <v>1.6583530277823315</v>
      </c>
      <c r="AV73" s="66">
        <f t="shared" si="224"/>
        <v>6.5842478298784197</v>
      </c>
      <c r="AW73" s="66">
        <f t="shared" si="225"/>
        <v>6.1602538846866599</v>
      </c>
      <c r="AX73" s="66">
        <f t="shared" si="226"/>
        <v>-4.1728964118786633</v>
      </c>
      <c r="AY73" s="66">
        <f t="shared" si="227"/>
        <v>4.1247610285466703</v>
      </c>
      <c r="AZ73" s="66">
        <f t="shared" si="228"/>
        <v>5.16469950740714</v>
      </c>
      <c r="BA73" s="66">
        <f t="shared" si="229"/>
        <v>7.3099507984420411</v>
      </c>
      <c r="BB73" s="66">
        <f t="shared" si="230"/>
        <v>-5.0970932493553818</v>
      </c>
      <c r="BC73" s="66">
        <f t="shared" si="231"/>
        <v>3.8047962492300074</v>
      </c>
      <c r="BD73" s="66">
        <f t="shared" si="232"/>
        <v>6.0536317364587715</v>
      </c>
      <c r="BE73" s="66">
        <f t="shared" si="233"/>
        <v>4.2549006762582104</v>
      </c>
      <c r="BF73" s="66">
        <f t="shared" si="234"/>
        <v>-4.2490748752992147</v>
      </c>
      <c r="BG73" s="66">
        <f t="shared" si="235"/>
        <v>3.3089830037301939</v>
      </c>
      <c r="BH73" s="66">
        <f t="shared" si="236"/>
        <v>5.2504863259272634</v>
      </c>
      <c r="BI73" s="66">
        <f t="shared" si="237"/>
        <v>8.976676559478431</v>
      </c>
      <c r="BJ73" s="66">
        <f t="shared" si="238"/>
        <v>-2.741180402522907</v>
      </c>
      <c r="BK73" s="66">
        <f t="shared" si="239"/>
        <v>1.6800831717808427</v>
      </c>
      <c r="BL73" s="66">
        <f t="shared" si="240"/>
        <v>5.5619708421827809</v>
      </c>
      <c r="BM73" s="66">
        <f t="shared" si="241"/>
        <v>5.9294797125578809</v>
      </c>
      <c r="BN73" s="66">
        <f t="shared" si="242"/>
        <v>-2.2142964435600816</v>
      </c>
      <c r="BO73" s="66">
        <f t="shared" si="243"/>
        <v>3.8886070061758309</v>
      </c>
      <c r="BP73" s="66">
        <f t="shared" si="244"/>
        <v>4.2943382432824979</v>
      </c>
      <c r="BQ73" s="66">
        <f t="shared" si="245"/>
        <v>2.7451910312824053</v>
      </c>
      <c r="BR73" s="66">
        <f t="shared" si="246"/>
        <v>-2.3478462346004272</v>
      </c>
      <c r="BS73" s="66">
        <f t="shared" si="247"/>
        <v>3.4926894327425537</v>
      </c>
      <c r="BT73" s="66">
        <f t="shared" si="248"/>
        <v>3.2191800763551952</v>
      </c>
      <c r="BU73" s="66">
        <f t="shared" si="249"/>
        <v>4.7028377419037701</v>
      </c>
      <c r="BV73" s="66">
        <f t="shared" si="250"/>
        <v>-4.0130903642536948</v>
      </c>
      <c r="BW73" s="66">
        <f t="shared" si="251"/>
        <v>6.0247277869610363</v>
      </c>
      <c r="BX73" s="66">
        <f t="shared" si="252"/>
        <v>2.0780000490820223</v>
      </c>
      <c r="BY73" s="66">
        <f t="shared" si="253"/>
        <v>4.6857281824124311</v>
      </c>
    </row>
    <row r="74" spans="1:77">
      <c r="A74" s="60" t="s">
        <v>8</v>
      </c>
      <c r="B74" s="136"/>
      <c r="C74" s="63">
        <f t="shared" si="179"/>
        <v>5.4396726737943588</v>
      </c>
      <c r="D74" s="63">
        <f t="shared" si="180"/>
        <v>3.8311627482299078</v>
      </c>
      <c r="E74" s="63">
        <f t="shared" si="181"/>
        <v>15.972499800143908</v>
      </c>
      <c r="F74" s="63">
        <f t="shared" si="182"/>
        <v>-11.093146645012318</v>
      </c>
      <c r="G74" s="63">
        <f t="shared" si="183"/>
        <v>-0.2178732512805108</v>
      </c>
      <c r="H74" s="63">
        <f t="shared" si="184"/>
        <v>3.0453936027580806</v>
      </c>
      <c r="I74" s="63">
        <f t="shared" si="185"/>
        <v>13.7376526818906</v>
      </c>
      <c r="J74" s="63">
        <f t="shared" si="186"/>
        <v>-8.6162821737543158</v>
      </c>
      <c r="K74" s="63">
        <f t="shared" si="187"/>
        <v>2.3437360073075371</v>
      </c>
      <c r="L74" s="63">
        <f t="shared" si="188"/>
        <v>4.0001100030250809</v>
      </c>
      <c r="M74" s="63">
        <f t="shared" si="189"/>
        <v>15.019627922853724</v>
      </c>
      <c r="N74" s="63">
        <f t="shared" si="190"/>
        <v>-13.374061369492015</v>
      </c>
      <c r="O74" s="63">
        <f t="shared" si="191"/>
        <v>0.3940413262854342</v>
      </c>
      <c r="P74" s="63">
        <f t="shared" si="192"/>
        <v>8.8742102240091931</v>
      </c>
      <c r="Q74" s="63">
        <f t="shared" si="193"/>
        <v>21.621383979600829</v>
      </c>
      <c r="R74" s="63">
        <f t="shared" si="194"/>
        <v>-14.144673047535383</v>
      </c>
      <c r="S74" s="63">
        <f t="shared" si="195"/>
        <v>9.7358490566037688</v>
      </c>
      <c r="T74" s="63">
        <f t="shared" si="196"/>
        <v>4.073055173467826</v>
      </c>
      <c r="U74" s="63">
        <f t="shared" si="197"/>
        <v>16.234672149203337</v>
      </c>
      <c r="V74" s="63">
        <f t="shared" si="198"/>
        <v>-12.626461861780577</v>
      </c>
      <c r="W74" s="63">
        <f t="shared" si="199"/>
        <v>8.1605467392563273</v>
      </c>
      <c r="X74" s="63">
        <f t="shared" si="200"/>
        <v>2.014725568942437</v>
      </c>
      <c r="Y74" s="63">
        <f t="shared" si="201"/>
        <v>14.959648317039576</v>
      </c>
      <c r="Z74" s="63">
        <f t="shared" si="202"/>
        <v>-12.240012331772247</v>
      </c>
      <c r="AA74" s="63">
        <f t="shared" si="203"/>
        <v>3.0275402955292177</v>
      </c>
      <c r="AB74" s="63">
        <f t="shared" si="204"/>
        <v>1.5026797789391193</v>
      </c>
      <c r="AC74" s="63">
        <f t="shared" si="205"/>
        <v>13.883177339496322</v>
      </c>
      <c r="AD74" s="63">
        <f t="shared" si="206"/>
        <v>-11.838126841164129</v>
      </c>
      <c r="AE74" s="63">
        <f t="shared" si="207"/>
        <v>4.7450285489269675</v>
      </c>
      <c r="AF74" s="63">
        <f t="shared" si="208"/>
        <v>3.5087719298245661</v>
      </c>
      <c r="AG74" s="63">
        <f t="shared" si="209"/>
        <v>16.470944309927361</v>
      </c>
      <c r="AH74" s="63">
        <f t="shared" si="210"/>
        <v>-12.282651044162067</v>
      </c>
      <c r="AI74" s="63">
        <f t="shared" si="211"/>
        <v>5.5831728544344532</v>
      </c>
      <c r="AJ74" s="63">
        <f t="shared" si="212"/>
        <v>3.7496288546099739</v>
      </c>
      <c r="AK74" s="63">
        <f t="shared" si="213"/>
        <v>16.413415282301479</v>
      </c>
      <c r="AL74" s="63">
        <f t="shared" si="214"/>
        <v>-14.239653225672821</v>
      </c>
      <c r="AM74" s="63">
        <f t="shared" si="215"/>
        <v>7.3902119292112864</v>
      </c>
      <c r="AN74" s="63">
        <f t="shared" si="216"/>
        <v>3.4179339809775637</v>
      </c>
      <c r="AO74" s="63">
        <f t="shared" si="217"/>
        <v>20.439679339005544</v>
      </c>
      <c r="AP74" s="63">
        <f t="shared" si="218"/>
        <v>-18.203728023500577</v>
      </c>
      <c r="AQ74" s="63">
        <f t="shared" si="219"/>
        <v>5.5908639523336587</v>
      </c>
      <c r="AR74" s="63">
        <f t="shared" si="220"/>
        <v>7.7212451800996842</v>
      </c>
      <c r="AS74" s="63">
        <f t="shared" si="221"/>
        <v>15.832896804609769</v>
      </c>
      <c r="AT74" s="63">
        <f t="shared" si="222"/>
        <v>-13.951772160315842</v>
      </c>
      <c r="AU74" s="63">
        <f t="shared" si="223"/>
        <v>5.6337408743073443</v>
      </c>
      <c r="AV74" s="63">
        <f t="shared" si="224"/>
        <v>3.7928306757150532</v>
      </c>
      <c r="AW74" s="63">
        <f t="shared" si="225"/>
        <v>16.799037304452472</v>
      </c>
      <c r="AX74" s="63">
        <f t="shared" si="226"/>
        <v>-16.756570671964344</v>
      </c>
      <c r="AY74" s="63">
        <f t="shared" si="227"/>
        <v>6.5694819619506948</v>
      </c>
      <c r="AZ74" s="63">
        <f t="shared" si="228"/>
        <v>5.5314028413942946</v>
      </c>
      <c r="BA74" s="63">
        <f t="shared" si="229"/>
        <v>16.095928200978417</v>
      </c>
      <c r="BB74" s="63">
        <f t="shared" si="230"/>
        <v>-14.773044580997304</v>
      </c>
      <c r="BC74" s="63">
        <f t="shared" si="231"/>
        <v>8.7366186524558316</v>
      </c>
      <c r="BD74" s="63">
        <f t="shared" si="232"/>
        <v>2.9536184008176543</v>
      </c>
      <c r="BE74" s="63">
        <f t="shared" si="233"/>
        <v>14.887462476248889</v>
      </c>
      <c r="BF74" s="63">
        <f t="shared" si="234"/>
        <v>-15.426075492138819</v>
      </c>
      <c r="BG74" s="63">
        <f t="shared" si="235"/>
        <v>5.9210975329303039</v>
      </c>
      <c r="BH74" s="63">
        <f t="shared" si="236"/>
        <v>6.8288694622127251</v>
      </c>
      <c r="BI74" s="63">
        <f t="shared" si="237"/>
        <v>11.963021141339295</v>
      </c>
      <c r="BJ74" s="63">
        <f t="shared" si="238"/>
        <v>-12.975371988057146</v>
      </c>
      <c r="BK74" s="63">
        <f t="shared" si="239"/>
        <v>7.7564511936777265</v>
      </c>
      <c r="BL74" s="63">
        <f t="shared" si="240"/>
        <v>5.5423739561312875</v>
      </c>
      <c r="BM74" s="63">
        <f t="shared" si="241"/>
        <v>15.09999819505099</v>
      </c>
      <c r="BN74" s="63">
        <f t="shared" si="242"/>
        <v>-12.559743602404758</v>
      </c>
      <c r="BO74" s="63">
        <f t="shared" si="243"/>
        <v>6.5209875204705421</v>
      </c>
      <c r="BP74" s="63">
        <f t="shared" si="244"/>
        <v>5.0821783262270008</v>
      </c>
      <c r="BQ74" s="63">
        <f t="shared" si="245"/>
        <v>14.548033384342842</v>
      </c>
      <c r="BR74" s="63">
        <f t="shared" si="246"/>
        <v>-14.068620190583081</v>
      </c>
      <c r="BS74" s="63">
        <f t="shared" si="247"/>
        <v>5.886246646481144</v>
      </c>
      <c r="BT74" s="63">
        <f t="shared" si="248"/>
        <v>3.9555237774050975</v>
      </c>
      <c r="BU74" s="63">
        <f t="shared" si="249"/>
        <v>12.605821178013599</v>
      </c>
      <c r="BV74" s="63">
        <f t="shared" si="250"/>
        <v>-12.952166970550097</v>
      </c>
      <c r="BW74" s="63">
        <f t="shared" si="251"/>
        <v>5.0536820212115199</v>
      </c>
      <c r="BX74" s="63">
        <f t="shared" si="252"/>
        <v>3.5097224320030742</v>
      </c>
      <c r="BY74" s="63">
        <f t="shared" si="253"/>
        <v>13.21835368085609</v>
      </c>
    </row>
    <row r="75" spans="1:77">
      <c r="A75" s="60" t="s">
        <v>9</v>
      </c>
      <c r="B75" s="136"/>
      <c r="C75" s="63">
        <f t="shared" si="179"/>
        <v>9.4926674593737577</v>
      </c>
      <c r="D75" s="63">
        <f t="shared" si="180"/>
        <v>2.7730316742081382</v>
      </c>
      <c r="E75" s="63">
        <f t="shared" si="181"/>
        <v>6.1249936159458773</v>
      </c>
      <c r="F75" s="63">
        <f t="shared" si="182"/>
        <v>-4.0878712525631631</v>
      </c>
      <c r="G75" s="63">
        <f t="shared" si="183"/>
        <v>6.9158432708688391</v>
      </c>
      <c r="H75" s="63">
        <f t="shared" si="184"/>
        <v>1.7852248898973213</v>
      </c>
      <c r="I75" s="63">
        <f t="shared" si="185"/>
        <v>5.8328115216030136</v>
      </c>
      <c r="J75" s="63">
        <f t="shared" si="186"/>
        <v>-4.2327469052412399</v>
      </c>
      <c r="K75" s="63">
        <f t="shared" si="187"/>
        <v>2.3642449432311383</v>
      </c>
      <c r="L75" s="63">
        <f t="shared" si="188"/>
        <v>2.1167623897211323</v>
      </c>
      <c r="M75" s="63">
        <f t="shared" si="189"/>
        <v>5.5576493781346796</v>
      </c>
      <c r="N75" s="63">
        <f t="shared" si="190"/>
        <v>-4.9671540597165977</v>
      </c>
      <c r="O75" s="63">
        <f t="shared" si="191"/>
        <v>6.1277668012484385</v>
      </c>
      <c r="P75" s="63">
        <f t="shared" si="192"/>
        <v>0.73118743760623928</v>
      </c>
      <c r="Q75" s="63">
        <f t="shared" si="193"/>
        <v>5.2391921572829014</v>
      </c>
      <c r="R75" s="63">
        <f t="shared" si="194"/>
        <v>-8.4440259150793153</v>
      </c>
      <c r="S75" s="63">
        <f t="shared" si="195"/>
        <v>5.2948419756464666</v>
      </c>
      <c r="T75" s="63">
        <f t="shared" si="196"/>
        <v>2.0530145530145627</v>
      </c>
      <c r="U75" s="63">
        <f t="shared" si="197"/>
        <v>4.8255665902724605</v>
      </c>
      <c r="V75" s="63">
        <f t="shared" si="198"/>
        <v>-5.596304784184853</v>
      </c>
      <c r="W75" s="63">
        <f t="shared" si="199"/>
        <v>5.8176299481472054</v>
      </c>
      <c r="X75" s="63">
        <f t="shared" si="200"/>
        <v>1.3983506633201901</v>
      </c>
      <c r="Y75" s="63">
        <f t="shared" si="201"/>
        <v>4.5261669024045261</v>
      </c>
      <c r="Z75" s="63">
        <f t="shared" si="202"/>
        <v>-4.4968808547246724</v>
      </c>
      <c r="AA75" s="63">
        <f t="shared" si="203"/>
        <v>4.4312630844382355</v>
      </c>
      <c r="AB75" s="63">
        <f t="shared" si="204"/>
        <v>0.75732264171956853</v>
      </c>
      <c r="AC75" s="63">
        <f t="shared" si="205"/>
        <v>6.2230573670830278</v>
      </c>
      <c r="AD75" s="63">
        <f t="shared" si="206"/>
        <v>-8.5166342953237155</v>
      </c>
      <c r="AE75" s="63">
        <f t="shared" si="207"/>
        <v>5.888394385484415</v>
      </c>
      <c r="AF75" s="63">
        <f t="shared" si="208"/>
        <v>1.6057764845349745</v>
      </c>
      <c r="AG75" s="63">
        <f t="shared" si="209"/>
        <v>7.9762409843020716</v>
      </c>
      <c r="AH75" s="63">
        <f t="shared" si="210"/>
        <v>-4.0854692815608464</v>
      </c>
      <c r="AI75" s="63">
        <f t="shared" si="211"/>
        <v>6.7591237867578968</v>
      </c>
      <c r="AJ75" s="63">
        <f t="shared" si="212"/>
        <v>0.77981739919315307</v>
      </c>
      <c r="AK75" s="63">
        <f t="shared" si="213"/>
        <v>7.9274482388768703</v>
      </c>
      <c r="AL75" s="63">
        <f t="shared" si="214"/>
        <v>-11.030982276587203</v>
      </c>
      <c r="AM75" s="63">
        <f t="shared" si="215"/>
        <v>5.9209219153586314</v>
      </c>
      <c r="AN75" s="63">
        <f t="shared" si="216"/>
        <v>10.026261489401612</v>
      </c>
      <c r="AO75" s="63">
        <f t="shared" si="217"/>
        <v>15.778705992668987</v>
      </c>
      <c r="AP75" s="63">
        <f t="shared" si="218"/>
        <v>-17.769766200451468</v>
      </c>
      <c r="AQ75" s="63">
        <f t="shared" si="219"/>
        <v>13.311717553814301</v>
      </c>
      <c r="AR75" s="63">
        <f t="shared" si="220"/>
        <v>4.4988474684047253</v>
      </c>
      <c r="AS75" s="63">
        <f t="shared" si="221"/>
        <v>4.0845820339240921</v>
      </c>
      <c r="AT75" s="63">
        <f t="shared" si="222"/>
        <v>-9.5152865877839812</v>
      </c>
      <c r="AU75" s="63">
        <f t="shared" si="223"/>
        <v>6.838021338506282</v>
      </c>
      <c r="AV75" s="63">
        <f t="shared" si="224"/>
        <v>3.9264639128461329</v>
      </c>
      <c r="AW75" s="63">
        <f t="shared" si="225"/>
        <v>7.2504913736623671</v>
      </c>
      <c r="AX75" s="63">
        <f t="shared" si="226"/>
        <v>-8.9456009921957076</v>
      </c>
      <c r="AY75" s="63">
        <f t="shared" si="227"/>
        <v>5.8431780895804266</v>
      </c>
      <c r="AZ75" s="63">
        <f t="shared" si="228"/>
        <v>4.3103143202938599</v>
      </c>
      <c r="BA75" s="63">
        <f t="shared" si="229"/>
        <v>6.9548578834162269</v>
      </c>
      <c r="BB75" s="63">
        <f t="shared" si="230"/>
        <v>-9.6427162722821436</v>
      </c>
      <c r="BC75" s="63">
        <f t="shared" si="231"/>
        <v>5.5432450494178855</v>
      </c>
      <c r="BD75" s="63">
        <f t="shared" si="232"/>
        <v>4.9521778251741218</v>
      </c>
      <c r="BE75" s="63">
        <f t="shared" si="233"/>
        <v>4.2803162607563721</v>
      </c>
      <c r="BF75" s="63">
        <f t="shared" si="234"/>
        <v>-10.15313654101346</v>
      </c>
      <c r="BG75" s="63">
        <f t="shared" si="235"/>
        <v>6.506733516758918</v>
      </c>
      <c r="BH75" s="63">
        <f t="shared" si="236"/>
        <v>6.3262966469568127</v>
      </c>
      <c r="BI75" s="63">
        <f t="shared" si="237"/>
        <v>5.5824522679017274</v>
      </c>
      <c r="BJ75" s="63">
        <f t="shared" si="238"/>
        <v>-3.8547321851265837</v>
      </c>
      <c r="BK75" s="63">
        <f t="shared" si="239"/>
        <v>5.5668162768056542</v>
      </c>
      <c r="BL75" s="63">
        <f t="shared" si="240"/>
        <v>5.9464390894072663</v>
      </c>
      <c r="BM75" s="63">
        <f t="shared" si="241"/>
        <v>6.3776945743551821</v>
      </c>
      <c r="BN75" s="63">
        <f t="shared" si="242"/>
        <v>-7.2070435608365475</v>
      </c>
      <c r="BO75" s="63">
        <f t="shared" si="243"/>
        <v>10.949671216368735</v>
      </c>
      <c r="BP75" s="63">
        <f t="shared" si="244"/>
        <v>3.1842818293482518</v>
      </c>
      <c r="BQ75" s="63">
        <f t="shared" si="245"/>
        <v>7.0794121111122736</v>
      </c>
      <c r="BR75" s="63">
        <f t="shared" si="246"/>
        <v>-12.908019392314671</v>
      </c>
      <c r="BS75" s="63">
        <f t="shared" si="247"/>
        <v>10.792150974403851</v>
      </c>
      <c r="BT75" s="63">
        <f t="shared" si="248"/>
        <v>3.5097521892863837</v>
      </c>
      <c r="BU75" s="63">
        <f t="shared" si="249"/>
        <v>7.9917980506069481</v>
      </c>
      <c r="BV75" s="63">
        <f t="shared" si="250"/>
        <v>-12.058400582891664</v>
      </c>
      <c r="BW75" s="63">
        <f t="shared" si="251"/>
        <v>9.8268911548494184</v>
      </c>
      <c r="BX75" s="63">
        <f t="shared" si="252"/>
        <v>2.6298743360538905</v>
      </c>
      <c r="BY75" s="63">
        <f t="shared" si="253"/>
        <v>8.1923756627114326</v>
      </c>
    </row>
    <row r="76" spans="1:77">
      <c r="A76" s="60" t="s">
        <v>10</v>
      </c>
      <c r="B76" s="136"/>
      <c r="C76" s="63">
        <f t="shared" si="179"/>
        <v>3.9434864534146081</v>
      </c>
      <c r="D76" s="63">
        <f t="shared" si="180"/>
        <v>3.4233713707929949</v>
      </c>
      <c r="E76" s="63">
        <f t="shared" si="181"/>
        <v>3.2541899441340929</v>
      </c>
      <c r="F76" s="63">
        <f t="shared" si="182"/>
        <v>-2.4626788953807393</v>
      </c>
      <c r="G76" s="63">
        <f t="shared" si="183"/>
        <v>8.8265657260839774</v>
      </c>
      <c r="H76" s="63">
        <f t="shared" si="184"/>
        <v>2.9580517659058909</v>
      </c>
      <c r="I76" s="63">
        <f t="shared" si="185"/>
        <v>5.8947368421052628</v>
      </c>
      <c r="J76" s="63">
        <f t="shared" si="186"/>
        <v>-1.9899632646240444</v>
      </c>
      <c r="K76" s="63">
        <f t="shared" si="187"/>
        <v>8.8137433433947123</v>
      </c>
      <c r="L76" s="63">
        <f t="shared" si="188"/>
        <v>0.93555887907602087</v>
      </c>
      <c r="M76" s="63">
        <f t="shared" si="189"/>
        <v>6.6839714471122731</v>
      </c>
      <c r="N76" s="63">
        <f t="shared" si="190"/>
        <v>1.3298868232434102</v>
      </c>
      <c r="O76" s="63">
        <f t="shared" si="191"/>
        <v>5.8900130221376479</v>
      </c>
      <c r="P76" s="63">
        <f t="shared" si="192"/>
        <v>2.4406394853845401</v>
      </c>
      <c r="Q76" s="63">
        <f t="shared" si="193"/>
        <v>1.5975621017637938</v>
      </c>
      <c r="R76" s="63">
        <f t="shared" si="194"/>
        <v>4.6112045080882025</v>
      </c>
      <c r="S76" s="63">
        <f t="shared" si="195"/>
        <v>3.9196773062083619</v>
      </c>
      <c r="T76" s="63">
        <f t="shared" si="196"/>
        <v>1.6032402328917328</v>
      </c>
      <c r="U76" s="63">
        <f t="shared" si="197"/>
        <v>1.8353957312515581</v>
      </c>
      <c r="V76" s="63">
        <f t="shared" si="198"/>
        <v>0.64977086608093859</v>
      </c>
      <c r="W76" s="63">
        <f t="shared" si="199"/>
        <v>4.5772409408772887</v>
      </c>
      <c r="X76" s="63">
        <f t="shared" si="200"/>
        <v>2.8951367781155124</v>
      </c>
      <c r="Y76" s="63">
        <f t="shared" si="201"/>
        <v>3.4044752972453929</v>
      </c>
      <c r="Z76" s="63">
        <f t="shared" si="202"/>
        <v>1.1036310525238473</v>
      </c>
      <c r="AA76" s="63">
        <f t="shared" si="203"/>
        <v>5.1356388486229037</v>
      </c>
      <c r="AB76" s="63">
        <f t="shared" si="204"/>
        <v>6.4079837174184249</v>
      </c>
      <c r="AC76" s="63">
        <f t="shared" si="205"/>
        <v>2.2089220707101775</v>
      </c>
      <c r="AD76" s="63">
        <f t="shared" si="206"/>
        <v>0.98693985795016848</v>
      </c>
      <c r="AE76" s="63">
        <f t="shared" si="207"/>
        <v>7.8295810435501991</v>
      </c>
      <c r="AF76" s="63">
        <f t="shared" si="208"/>
        <v>2.9263480929416921</v>
      </c>
      <c r="AG76" s="63">
        <f t="shared" si="209"/>
        <v>0.84655521243744669</v>
      </c>
      <c r="AH76" s="63">
        <f t="shared" si="210"/>
        <v>2.0627335982753294</v>
      </c>
      <c r="AI76" s="63">
        <f t="shared" si="211"/>
        <v>6.4210142283838243</v>
      </c>
      <c r="AJ76" s="63">
        <f t="shared" si="212"/>
        <v>6.5478231059307364</v>
      </c>
      <c r="AK76" s="63">
        <f t="shared" si="213"/>
        <v>2.3074094502665945</v>
      </c>
      <c r="AL76" s="63">
        <f t="shared" si="214"/>
        <v>0.41580450336166996</v>
      </c>
      <c r="AM76" s="63">
        <f t="shared" si="215"/>
        <v>4.8173874075733991</v>
      </c>
      <c r="AN76" s="63">
        <f t="shared" si="216"/>
        <v>7.7896536981616133</v>
      </c>
      <c r="AO76" s="63">
        <f t="shared" si="217"/>
        <v>3.2365540218943285</v>
      </c>
      <c r="AP76" s="63">
        <f t="shared" si="218"/>
        <v>0.98280780549166968</v>
      </c>
      <c r="AQ76" s="63">
        <f t="shared" si="219"/>
        <v>9.0739045648107588</v>
      </c>
      <c r="AR76" s="63">
        <f t="shared" si="220"/>
        <v>8.0271463494727655</v>
      </c>
      <c r="AS76" s="63">
        <f t="shared" si="221"/>
        <v>4.005809436957473</v>
      </c>
      <c r="AT76" s="63">
        <f t="shared" si="222"/>
        <v>-5.9117439569957249</v>
      </c>
      <c r="AU76" s="63">
        <f t="shared" si="223"/>
        <v>7.5939926094179118</v>
      </c>
      <c r="AV76" s="63">
        <f t="shared" si="224"/>
        <v>5.0508869773450575</v>
      </c>
      <c r="AW76" s="63">
        <f t="shared" si="225"/>
        <v>2.2645470905818752</v>
      </c>
      <c r="AX76" s="63">
        <f t="shared" si="226"/>
        <v>0.24968361735743516</v>
      </c>
      <c r="AY76" s="63">
        <f t="shared" si="227"/>
        <v>7.2716644746456085</v>
      </c>
      <c r="AZ76" s="63">
        <f t="shared" si="228"/>
        <v>4.8933329700569645</v>
      </c>
      <c r="BA76" s="63">
        <f t="shared" si="229"/>
        <v>4.8728538403594683</v>
      </c>
      <c r="BB76" s="63">
        <f t="shared" si="230"/>
        <v>-2.2970249338186366</v>
      </c>
      <c r="BC76" s="63">
        <f t="shared" si="231"/>
        <v>2.7778763799372466</v>
      </c>
      <c r="BD76" s="63">
        <f t="shared" si="232"/>
        <v>9.3907114205221092</v>
      </c>
      <c r="BE76" s="63">
        <f t="shared" si="233"/>
        <v>-2.3236450891246356</v>
      </c>
      <c r="BF76" s="63">
        <f t="shared" si="234"/>
        <v>-5.7975162356755332</v>
      </c>
      <c r="BG76" s="63">
        <f t="shared" si="235"/>
        <v>1.864414888291444</v>
      </c>
      <c r="BH76" s="63">
        <f t="shared" si="236"/>
        <v>9.1606527691365507</v>
      </c>
      <c r="BI76" s="63">
        <f t="shared" si="237"/>
        <v>-1.5768078401280934</v>
      </c>
      <c r="BJ76" s="63">
        <f t="shared" si="238"/>
        <v>3.7199121046793264</v>
      </c>
      <c r="BK76" s="63">
        <f t="shared" si="239"/>
        <v>3.4939711801501954</v>
      </c>
      <c r="BL76" s="63">
        <f t="shared" si="240"/>
        <v>5.2507966625825162</v>
      </c>
      <c r="BM76" s="63">
        <f t="shared" si="241"/>
        <v>-0.45988962648965637</v>
      </c>
      <c r="BN76" s="63">
        <f t="shared" si="242"/>
        <v>3.6816065935041906</v>
      </c>
      <c r="BO76" s="63">
        <f t="shared" si="243"/>
        <v>2.9343110725846646</v>
      </c>
      <c r="BP76" s="63">
        <f t="shared" si="244"/>
        <v>5.1644097205099078</v>
      </c>
      <c r="BQ76" s="63">
        <f t="shared" si="245"/>
        <v>-1.134437109980877</v>
      </c>
      <c r="BR76" s="63">
        <f t="shared" si="246"/>
        <v>4.5745863593593592</v>
      </c>
      <c r="BS76" s="63">
        <f t="shared" si="247"/>
        <v>2.2254663648337916</v>
      </c>
      <c r="BT76" s="63">
        <f t="shared" si="248"/>
        <v>0.29957395817200416</v>
      </c>
      <c r="BU76" s="63">
        <f t="shared" si="249"/>
        <v>0.35461366016077289</v>
      </c>
      <c r="BV76" s="63">
        <f t="shared" si="250"/>
        <v>1.1284839041548751</v>
      </c>
      <c r="BW76" s="63">
        <f t="shared" si="251"/>
        <v>4.0268231349538945</v>
      </c>
      <c r="BX76" s="63">
        <f t="shared" si="252"/>
        <v>1.7710952104686544</v>
      </c>
      <c r="BY76" s="63">
        <f t="shared" si="253"/>
        <v>2.6903770328260737</v>
      </c>
    </row>
    <row r="77" spans="1:77">
      <c r="A77" s="60" t="s">
        <v>11</v>
      </c>
      <c r="B77" s="136"/>
      <c r="C77" s="63">
        <f t="shared" si="179"/>
        <v>3.7501691276861782</v>
      </c>
      <c r="D77" s="63">
        <f t="shared" si="180"/>
        <v>4.2638889533214677</v>
      </c>
      <c r="E77" s="63">
        <f t="shared" si="181"/>
        <v>1.3605354735400108</v>
      </c>
      <c r="F77" s="63">
        <f t="shared" si="182"/>
        <v>1.8908043473766678</v>
      </c>
      <c r="G77" s="63">
        <f t="shared" si="183"/>
        <v>4.1057938003566257</v>
      </c>
      <c r="H77" s="63">
        <f t="shared" si="184"/>
        <v>4.135775264850734</v>
      </c>
      <c r="I77" s="63">
        <f t="shared" si="185"/>
        <v>1.595916740841824</v>
      </c>
      <c r="J77" s="63">
        <f t="shared" si="186"/>
        <v>4.9041499136726419</v>
      </c>
      <c r="K77" s="63">
        <f t="shared" si="187"/>
        <v>3.5366951674462443</v>
      </c>
      <c r="L77" s="63">
        <f t="shared" si="188"/>
        <v>3.6866020581476673</v>
      </c>
      <c r="M77" s="63">
        <f t="shared" si="189"/>
        <v>1.3799972094794271</v>
      </c>
      <c r="N77" s="63">
        <f t="shared" si="190"/>
        <v>0.94472431932748846</v>
      </c>
      <c r="O77" s="63">
        <f t="shared" si="191"/>
        <v>2.4671176532626187</v>
      </c>
      <c r="P77" s="63">
        <f t="shared" si="192"/>
        <v>4.6360488453988831</v>
      </c>
      <c r="Q77" s="63">
        <f t="shared" si="193"/>
        <v>1.2499385218545735</v>
      </c>
      <c r="R77" s="63">
        <f t="shared" si="194"/>
        <v>3.4646473911132292</v>
      </c>
      <c r="S77" s="63">
        <f t="shared" si="195"/>
        <v>2.1841604842381708</v>
      </c>
      <c r="T77" s="63">
        <f t="shared" si="196"/>
        <v>4.4689076731537734</v>
      </c>
      <c r="U77" s="63">
        <f t="shared" si="197"/>
        <v>1.0173743962867858</v>
      </c>
      <c r="V77" s="63">
        <f t="shared" si="198"/>
        <v>6.2061538408050456</v>
      </c>
      <c r="W77" s="63">
        <f t="shared" si="199"/>
        <v>4.0839115097998073</v>
      </c>
      <c r="X77" s="63">
        <f t="shared" si="200"/>
        <v>2.8077530793263152</v>
      </c>
      <c r="Y77" s="63">
        <f t="shared" si="201"/>
        <v>8.8197667564663781E-2</v>
      </c>
      <c r="Z77" s="63">
        <f t="shared" si="202"/>
        <v>6.4122947274500044</v>
      </c>
      <c r="AA77" s="63">
        <f t="shared" si="203"/>
        <v>0.97073038640483122</v>
      </c>
      <c r="AB77" s="63">
        <f t="shared" si="204"/>
        <v>0.65664364079642323</v>
      </c>
      <c r="AC77" s="63">
        <f t="shared" si="205"/>
        <v>-1.0863246621130651</v>
      </c>
      <c r="AD77" s="63">
        <f t="shared" si="206"/>
        <v>8.5661332066552056</v>
      </c>
      <c r="AE77" s="63">
        <f t="shared" si="207"/>
        <v>1.7847078715010449</v>
      </c>
      <c r="AF77" s="63">
        <f t="shared" si="208"/>
        <v>0.58139534883720534</v>
      </c>
      <c r="AG77" s="63">
        <f t="shared" si="209"/>
        <v>-0.23855399577944106</v>
      </c>
      <c r="AH77" s="63">
        <f t="shared" si="210"/>
        <v>8.1808336705550175</v>
      </c>
      <c r="AI77" s="63">
        <f t="shared" si="211"/>
        <v>2.5167927897287723</v>
      </c>
      <c r="AJ77" s="63">
        <f t="shared" si="212"/>
        <v>1.0118603300986935</v>
      </c>
      <c r="AK77" s="63">
        <f t="shared" si="213"/>
        <v>2.2826176204942912</v>
      </c>
      <c r="AL77" s="63">
        <f t="shared" si="214"/>
        <v>7.2314996836250494</v>
      </c>
      <c r="AM77" s="63">
        <f t="shared" si="215"/>
        <v>-1.5499812804193187</v>
      </c>
      <c r="AN77" s="63">
        <f t="shared" si="216"/>
        <v>1.5211439002122545E-2</v>
      </c>
      <c r="AO77" s="63">
        <f t="shared" si="217"/>
        <v>3.6273764258555135</v>
      </c>
      <c r="AP77" s="63">
        <f t="shared" si="218"/>
        <v>4.360686948521324</v>
      </c>
      <c r="AQ77" s="63">
        <f t="shared" si="219"/>
        <v>-0.15407241403461372</v>
      </c>
      <c r="AR77" s="63">
        <f t="shared" si="220"/>
        <v>0.80662130883074856</v>
      </c>
      <c r="AS77" s="63">
        <f t="shared" si="221"/>
        <v>1.1550236571110726</v>
      </c>
      <c r="AT77" s="63">
        <f t="shared" si="222"/>
        <v>7.8688985076499725</v>
      </c>
      <c r="AU77" s="63">
        <f t="shared" si="223"/>
        <v>1.0785352342782879</v>
      </c>
      <c r="AV77" s="63">
        <f t="shared" si="224"/>
        <v>0.78795837963431237</v>
      </c>
      <c r="AW77" s="63">
        <f t="shared" si="225"/>
        <v>1.5836423774681614</v>
      </c>
      <c r="AX77" s="63">
        <f t="shared" si="226"/>
        <v>7.8045413324143178</v>
      </c>
      <c r="AY77" s="63">
        <f t="shared" si="227"/>
        <v>1.6009056551992227</v>
      </c>
      <c r="AZ77" s="63">
        <f t="shared" si="228"/>
        <v>0.48339626676271241</v>
      </c>
      <c r="BA77" s="63">
        <f t="shared" si="229"/>
        <v>2.4585573476702449</v>
      </c>
      <c r="BB77" s="63">
        <f t="shared" si="230"/>
        <v>5.3098149928050331</v>
      </c>
      <c r="BC77" s="63">
        <f t="shared" si="231"/>
        <v>0.41978264587444514</v>
      </c>
      <c r="BD77" s="63">
        <f t="shared" si="232"/>
        <v>1.1204178214040572</v>
      </c>
      <c r="BE77" s="63">
        <f t="shared" si="233"/>
        <v>1.3116393961355246</v>
      </c>
      <c r="BF77" s="63">
        <f t="shared" si="234"/>
        <v>5.7054320371952834</v>
      </c>
      <c r="BG77" s="63">
        <f t="shared" si="235"/>
        <v>0.6487639844681018</v>
      </c>
      <c r="BH77" s="63">
        <f t="shared" si="236"/>
        <v>2.0607530629589688</v>
      </c>
      <c r="BI77" s="63">
        <f t="shared" si="237"/>
        <v>8.7015915491640825E-2</v>
      </c>
      <c r="BJ77" s="63">
        <f t="shared" si="238"/>
        <v>5.2639820279878027</v>
      </c>
      <c r="BK77" s="63">
        <f t="shared" si="239"/>
        <v>0.72722635880105302</v>
      </c>
      <c r="BL77" s="63">
        <f t="shared" si="240"/>
        <v>1.904934861105968</v>
      </c>
      <c r="BM77" s="63">
        <f t="shared" si="241"/>
        <v>0.67429055969801921</v>
      </c>
      <c r="BN77" s="63">
        <f t="shared" si="242"/>
        <v>5.8073370751049342</v>
      </c>
      <c r="BO77" s="63">
        <f t="shared" si="243"/>
        <v>0.19507867589827949</v>
      </c>
      <c r="BP77" s="63">
        <f t="shared" si="244"/>
        <v>2.9120212721555303</v>
      </c>
      <c r="BQ77" s="63">
        <f t="shared" si="245"/>
        <v>-0.67720339490391313</v>
      </c>
      <c r="BR77" s="63">
        <f t="shared" si="246"/>
        <v>5.8611409728442201</v>
      </c>
      <c r="BS77" s="63">
        <f t="shared" si="247"/>
        <v>-0.23019617896975353</v>
      </c>
      <c r="BT77" s="63">
        <f t="shared" si="248"/>
        <v>2.4716969654879652</v>
      </c>
      <c r="BU77" s="63">
        <f t="shared" si="249"/>
        <v>-0.94510478554624222</v>
      </c>
      <c r="BV77" s="63">
        <f t="shared" si="250"/>
        <v>5.3933321268980814</v>
      </c>
      <c r="BW77" s="63">
        <f t="shared" si="251"/>
        <v>-0.44630206857467586</v>
      </c>
      <c r="BX77" s="63">
        <f t="shared" si="252"/>
        <v>1.8928342702625671</v>
      </c>
      <c r="BY77" s="63">
        <f t="shared" si="253"/>
        <v>0.13618269432223923</v>
      </c>
    </row>
    <row r="78" spans="1:77">
      <c r="A78" s="57" t="s">
        <v>12</v>
      </c>
      <c r="B78" s="137"/>
      <c r="C78" s="64">
        <f t="shared" si="179"/>
        <v>1.5348020615053641</v>
      </c>
      <c r="D78" s="64">
        <f t="shared" si="180"/>
        <v>0.9984381972333648</v>
      </c>
      <c r="E78" s="64">
        <f t="shared" si="181"/>
        <v>1.2260451758988209</v>
      </c>
      <c r="F78" s="64">
        <f t="shared" si="182"/>
        <v>11.504510004464153</v>
      </c>
      <c r="G78" s="64">
        <f t="shared" si="183"/>
        <v>8.3446463489058313</v>
      </c>
      <c r="H78" s="64">
        <f t="shared" si="184"/>
        <v>1.3346208228437513</v>
      </c>
      <c r="I78" s="64">
        <f t="shared" si="185"/>
        <v>1.7923586532353344</v>
      </c>
      <c r="J78" s="64">
        <f t="shared" si="186"/>
        <v>1.550802935007572</v>
      </c>
      <c r="K78" s="64">
        <f t="shared" si="187"/>
        <v>0.94347641308967911</v>
      </c>
      <c r="L78" s="64">
        <f t="shared" si="188"/>
        <v>2.4713708319299519</v>
      </c>
      <c r="M78" s="64">
        <f t="shared" si="189"/>
        <v>1.8735362997657958</v>
      </c>
      <c r="N78" s="64">
        <f t="shared" si="190"/>
        <v>5.8220201396483455</v>
      </c>
      <c r="O78" s="64">
        <f t="shared" si="191"/>
        <v>1.02144646211648</v>
      </c>
      <c r="P78" s="64">
        <f t="shared" si="192"/>
        <v>0.48037810405609677</v>
      </c>
      <c r="Q78" s="64">
        <f t="shared" si="193"/>
        <v>1.1103828507537425</v>
      </c>
      <c r="R78" s="64">
        <f t="shared" si="194"/>
        <v>0.40780339604740928</v>
      </c>
      <c r="S78" s="64">
        <f t="shared" si="195"/>
        <v>0.96121852933565199</v>
      </c>
      <c r="T78" s="64">
        <f t="shared" si="196"/>
        <v>0.28195832875608634</v>
      </c>
      <c r="U78" s="64">
        <f t="shared" si="197"/>
        <v>0.97860220550646781</v>
      </c>
      <c r="V78" s="64">
        <f t="shared" si="198"/>
        <v>4.9066902587736649</v>
      </c>
      <c r="W78" s="64">
        <f t="shared" si="199"/>
        <v>0.10407271213489738</v>
      </c>
      <c r="X78" s="64">
        <f t="shared" si="200"/>
        <v>1.2059883559744899</v>
      </c>
      <c r="Y78" s="64">
        <f t="shared" si="201"/>
        <v>1.2224352828379725</v>
      </c>
      <c r="Z78" s="64">
        <f t="shared" si="202"/>
        <v>6.2192578830652625</v>
      </c>
      <c r="AA78" s="64">
        <f t="shared" si="203"/>
        <v>-0.44128621953987729</v>
      </c>
      <c r="AB78" s="64">
        <f t="shared" si="204"/>
        <v>0.62249454095100409</v>
      </c>
      <c r="AC78" s="64">
        <f t="shared" si="205"/>
        <v>1.4704929714322734</v>
      </c>
      <c r="AD78" s="64">
        <f t="shared" si="206"/>
        <v>6.3214643764448271</v>
      </c>
      <c r="AE78" s="64">
        <f t="shared" si="207"/>
        <v>0.89200191570882259</v>
      </c>
      <c r="AF78" s="64">
        <f t="shared" si="208"/>
        <v>4.2989378745624061</v>
      </c>
      <c r="AG78" s="64">
        <f t="shared" si="209"/>
        <v>-4.039254729057042</v>
      </c>
      <c r="AH78" s="64">
        <f t="shared" si="210"/>
        <v>9.1822987158831477</v>
      </c>
      <c r="AI78" s="64">
        <f t="shared" si="211"/>
        <v>1.7495545115827011</v>
      </c>
      <c r="AJ78" s="64">
        <f t="shared" si="212"/>
        <v>0.98179695377595066</v>
      </c>
      <c r="AK78" s="64">
        <f t="shared" si="213"/>
        <v>0.53342442715998195</v>
      </c>
      <c r="AL78" s="64">
        <f t="shared" si="214"/>
        <v>8.7183282789657603</v>
      </c>
      <c r="AM78" s="64">
        <f t="shared" si="215"/>
        <v>-1.2623726868454992</v>
      </c>
      <c r="AN78" s="64">
        <f t="shared" si="216"/>
        <v>-2.0630539009153068</v>
      </c>
      <c r="AO78" s="64">
        <f t="shared" si="217"/>
        <v>5.6148939326509453</v>
      </c>
      <c r="AP78" s="64">
        <f t="shared" si="218"/>
        <v>4.0107734006456282</v>
      </c>
      <c r="AQ78" s="64">
        <f t="shared" si="219"/>
        <v>0.22774934042889819</v>
      </c>
      <c r="AR78" s="64">
        <f t="shared" si="220"/>
        <v>2.4140568754499592</v>
      </c>
      <c r="AS78" s="64">
        <f t="shared" si="221"/>
        <v>4.2354078337470655</v>
      </c>
      <c r="AT78" s="64">
        <f t="shared" si="222"/>
        <v>2.7359780985411315</v>
      </c>
      <c r="AU78" s="64">
        <f t="shared" si="223"/>
        <v>-6.139056286639617</v>
      </c>
      <c r="AV78" s="64">
        <f t="shared" si="224"/>
        <v>13.094276167805919</v>
      </c>
      <c r="AW78" s="64">
        <f t="shared" si="225"/>
        <v>3.5510842489427747</v>
      </c>
      <c r="AX78" s="64">
        <f t="shared" si="226"/>
        <v>-0.76935082196679838</v>
      </c>
      <c r="AY78" s="64">
        <f t="shared" si="227"/>
        <v>0.99593342872203872</v>
      </c>
      <c r="AZ78" s="64">
        <f t="shared" si="228"/>
        <v>7.3389877901015961</v>
      </c>
      <c r="BA78" s="64">
        <f t="shared" si="229"/>
        <v>5.7222743218366796</v>
      </c>
      <c r="BB78" s="64">
        <f t="shared" si="230"/>
        <v>-2.584345566799862</v>
      </c>
      <c r="BC78" s="64">
        <f t="shared" si="231"/>
        <v>2.3559279004823486</v>
      </c>
      <c r="BD78" s="64">
        <f t="shared" si="232"/>
        <v>7.9716255766655308</v>
      </c>
      <c r="BE78" s="64">
        <f t="shared" si="233"/>
        <v>3.6999601825477013</v>
      </c>
      <c r="BF78" s="64">
        <f t="shared" si="234"/>
        <v>2.6443716564481199</v>
      </c>
      <c r="BG78" s="64">
        <f t="shared" si="235"/>
        <v>2.6765113059529422</v>
      </c>
      <c r="BH78" s="64">
        <f t="shared" si="236"/>
        <v>2.8511235955056198</v>
      </c>
      <c r="BI78" s="64">
        <f t="shared" si="237"/>
        <v>18.191997815103093</v>
      </c>
      <c r="BJ78" s="64">
        <f t="shared" si="238"/>
        <v>-2.6613784894023351</v>
      </c>
      <c r="BK78" s="64">
        <f t="shared" si="239"/>
        <v>-3.1362241621274398</v>
      </c>
      <c r="BL78" s="64">
        <f t="shared" si="240"/>
        <v>6.8365154398673997</v>
      </c>
      <c r="BM78" s="64">
        <f t="shared" si="241"/>
        <v>6.3703124820429045</v>
      </c>
      <c r="BN78" s="64">
        <f t="shared" si="242"/>
        <v>-0.27214648177945311</v>
      </c>
      <c r="BO78" s="64">
        <f t="shared" si="243"/>
        <v>2.0444638186573725</v>
      </c>
      <c r="BP78" s="64">
        <f t="shared" si="244"/>
        <v>4.2077833311973931</v>
      </c>
      <c r="BQ78" s="64">
        <f t="shared" si="245"/>
        <v>-1.6049028449618763</v>
      </c>
      <c r="BR78" s="64">
        <f t="shared" si="246"/>
        <v>2.1528036393596284</v>
      </c>
      <c r="BS78" s="64">
        <f t="shared" si="247"/>
        <v>1.8937620840541423</v>
      </c>
      <c r="BT78" s="64">
        <f t="shared" si="248"/>
        <v>4.6988445136870771</v>
      </c>
      <c r="BU78" s="64">
        <f t="shared" si="249"/>
        <v>3.635201648288735</v>
      </c>
      <c r="BV78" s="64">
        <f t="shared" si="250"/>
        <v>-1.6374242908413015</v>
      </c>
      <c r="BW78" s="64">
        <f t="shared" si="251"/>
        <v>8.4813141067711815</v>
      </c>
      <c r="BX78" s="64">
        <f t="shared" si="252"/>
        <v>1.4182742169674438</v>
      </c>
      <c r="BY78" s="64">
        <f t="shared" si="253"/>
        <v>1.6847756615109364</v>
      </c>
    </row>
    <row r="79" spans="1:77" hidden="1">
      <c r="A79" s="53" t="s">
        <v>13</v>
      </c>
      <c r="B79" s="138"/>
      <c r="C79" s="66">
        <f t="shared" si="179"/>
        <v>3.4635477970290993</v>
      </c>
      <c r="D79" s="66">
        <f t="shared" si="180"/>
        <v>3.5440818696813694</v>
      </c>
      <c r="E79" s="66">
        <f t="shared" si="181"/>
        <v>7.4750474286591011</v>
      </c>
      <c r="F79" s="66">
        <f t="shared" si="182"/>
        <v>-2.5333875400495578</v>
      </c>
      <c r="G79" s="66">
        <f t="shared" si="183"/>
        <v>4.0496014164385121</v>
      </c>
      <c r="H79" s="66">
        <f t="shared" si="184"/>
        <v>3.2368393337769494</v>
      </c>
      <c r="I79" s="66">
        <f t="shared" si="185"/>
        <v>6.0637325417751349</v>
      </c>
      <c r="J79" s="66">
        <f t="shared" si="186"/>
        <v>-3.7136558709690188</v>
      </c>
      <c r="K79" s="66">
        <f t="shared" si="187"/>
        <v>2.9025889096556292</v>
      </c>
      <c r="L79" s="66">
        <f t="shared" si="188"/>
        <v>2.9956277782827443</v>
      </c>
      <c r="M79" s="66">
        <f t="shared" si="189"/>
        <v>6.5430530615263933</v>
      </c>
      <c r="N79" s="66">
        <f t="shared" si="190"/>
        <v>-2.3796600245620336</v>
      </c>
      <c r="O79" s="66">
        <f t="shared" si="191"/>
        <v>2.9726436267612653</v>
      </c>
      <c r="P79" s="66">
        <f t="shared" si="192"/>
        <v>2.8387717144706324</v>
      </c>
      <c r="Q79" s="66">
        <f t="shared" si="193"/>
        <v>7.0478439717220471</v>
      </c>
      <c r="R79" s="66">
        <f t="shared" si="194"/>
        <v>-6.0310731478620676</v>
      </c>
      <c r="S79" s="66">
        <f t="shared" si="195"/>
        <v>3.4944227168475823</v>
      </c>
      <c r="T79" s="66">
        <f t="shared" si="196"/>
        <v>1.9883506497907937</v>
      </c>
      <c r="U79" s="66">
        <f t="shared" si="197"/>
        <v>6.7838336596540092</v>
      </c>
      <c r="V79" s="66">
        <f t="shared" si="198"/>
        <v>-3.2317804276073039</v>
      </c>
      <c r="W79" s="66">
        <f t="shared" si="199"/>
        <v>3.8073411647783799</v>
      </c>
      <c r="X79" s="66">
        <f t="shared" si="200"/>
        <v>2.0940538860618783</v>
      </c>
      <c r="Y79" s="66">
        <f t="shared" si="201"/>
        <v>6.2835193907861795</v>
      </c>
      <c r="Z79" s="66">
        <f t="shared" si="202"/>
        <v>-2.2036306237725447</v>
      </c>
      <c r="AA79" s="66">
        <f t="shared" si="203"/>
        <v>2.2437640283961473</v>
      </c>
      <c r="AB79" s="66">
        <f t="shared" si="204"/>
        <v>1.8450317021028344</v>
      </c>
      <c r="AC79" s="66">
        <f t="shared" si="205"/>
        <v>6.2276825041379897</v>
      </c>
      <c r="AD79" s="66">
        <f t="shared" si="206"/>
        <v>-1.9712814020403029</v>
      </c>
      <c r="AE79" s="66">
        <f t="shared" si="207"/>
        <v>4.5283754251773383</v>
      </c>
      <c r="AF79" s="66">
        <f t="shared" si="208"/>
        <v>2.8361872836081408</v>
      </c>
      <c r="AG79" s="66">
        <f t="shared" si="209"/>
        <v>4.8747627933439199</v>
      </c>
      <c r="AH79" s="66">
        <f t="shared" si="210"/>
        <v>-2.7592295267251838</v>
      </c>
      <c r="AI79" s="66">
        <f t="shared" si="211"/>
        <v>3.9422824144320101</v>
      </c>
      <c r="AJ79" s="66">
        <f t="shared" si="212"/>
        <v>2.1607193100831714</v>
      </c>
      <c r="AK79" s="66">
        <f t="shared" si="213"/>
        <v>6.5141041589935247</v>
      </c>
      <c r="AL79" s="66">
        <f t="shared" si="214"/>
        <v>-3.479257244001281</v>
      </c>
      <c r="AM79" s="66">
        <f t="shared" si="215"/>
        <v>3.1243684501998983</v>
      </c>
      <c r="AN79" s="66">
        <f t="shared" si="216"/>
        <v>2.3117749384943438</v>
      </c>
      <c r="AO79" s="66">
        <f t="shared" si="217"/>
        <v>9.2345152034720481</v>
      </c>
      <c r="AP79" s="66">
        <f t="shared" si="218"/>
        <v>-6.1857198141694951</v>
      </c>
      <c r="AQ79" s="66">
        <f t="shared" si="219"/>
        <v>4.5096153766289788</v>
      </c>
      <c r="AR79" s="66">
        <f t="shared" si="220"/>
        <v>3.79913777182299</v>
      </c>
      <c r="AS79" s="66">
        <f t="shared" si="221"/>
        <v>7.5058151075031265</v>
      </c>
      <c r="AT79" s="66">
        <f t="shared" si="222"/>
        <v>-4.9122778338773276</v>
      </c>
      <c r="AU79" s="66">
        <f t="shared" si="223"/>
        <v>2.9453927019264508</v>
      </c>
      <c r="AV79" s="66">
        <f t="shared" si="224"/>
        <v>5.0434681589349397</v>
      </c>
      <c r="AW79" s="66">
        <f t="shared" si="225"/>
        <v>8.0338847414571202</v>
      </c>
      <c r="AX79" s="66">
        <f t="shared" si="226"/>
        <v>-4.4567387731859638</v>
      </c>
      <c r="AY79" s="66">
        <f t="shared" si="227"/>
        <v>4.9487671584718953</v>
      </c>
      <c r="AZ79" s="66">
        <f t="shared" si="228"/>
        <v>4.3949243139139273</v>
      </c>
      <c r="BA79" s="66">
        <f t="shared" si="229"/>
        <v>9.0648559862310734</v>
      </c>
      <c r="BB79" s="66">
        <f t="shared" si="230"/>
        <v>-5.939103875390904</v>
      </c>
      <c r="BC79" s="66">
        <f t="shared" si="231"/>
        <v>4.7143333106267589</v>
      </c>
      <c r="BD79" s="66">
        <f t="shared" si="232"/>
        <v>5.2314490160261187</v>
      </c>
      <c r="BE79" s="66">
        <f t="shared" si="233"/>
        <v>6.5700057406262706</v>
      </c>
      <c r="BF79" s="66">
        <f t="shared" si="234"/>
        <v>-6.999195370308529</v>
      </c>
      <c r="BG79" s="66">
        <f t="shared" si="235"/>
        <v>3.4407237859964712</v>
      </c>
      <c r="BH79" s="66">
        <f t="shared" si="236"/>
        <v>5.4503735298821869</v>
      </c>
      <c r="BI79" s="66">
        <f t="shared" si="237"/>
        <v>9.820503737887039</v>
      </c>
      <c r="BJ79" s="66">
        <f t="shared" si="238"/>
        <v>-5.1077261830446927</v>
      </c>
      <c r="BK79" s="66">
        <f t="shared" si="239"/>
        <v>2.629490731793104</v>
      </c>
      <c r="BL79" s="66">
        <f t="shared" si="240"/>
        <v>4.7664905808409408</v>
      </c>
      <c r="BM79" s="66">
        <f t="shared" si="241"/>
        <v>8.211340819224322</v>
      </c>
      <c r="BN79" s="66">
        <f t="shared" si="242"/>
        <v>-4.7254201065904464</v>
      </c>
      <c r="BO79" s="66">
        <f t="shared" si="243"/>
        <v>3.8393430637959831</v>
      </c>
      <c r="BP79" s="66">
        <f t="shared" si="244"/>
        <v>3.7996732465542853</v>
      </c>
      <c r="BQ79" s="66">
        <f t="shared" si="245"/>
        <v>5.9875056145359435</v>
      </c>
      <c r="BR79" s="66">
        <f t="shared" si="246"/>
        <v>-4.7454729267422691</v>
      </c>
      <c r="BS79" s="66">
        <f t="shared" si="247"/>
        <v>3.7024910040620624</v>
      </c>
      <c r="BT79" s="66">
        <f t="shared" si="248"/>
        <v>2.9945965509986632</v>
      </c>
      <c r="BU79" s="66">
        <f t="shared" si="249"/>
        <v>7.3703939110073193</v>
      </c>
      <c r="BV79" s="66">
        <f t="shared" si="250"/>
        <v>-5.7560265941495841</v>
      </c>
      <c r="BW79" s="66">
        <f t="shared" si="251"/>
        <v>5.5243181301147262</v>
      </c>
      <c r="BX79" s="66">
        <f t="shared" si="252"/>
        <v>2.0455217910483694</v>
      </c>
      <c r="BY79" s="66">
        <f t="shared" si="253"/>
        <v>7.1977702125260707</v>
      </c>
    </row>
    <row r="80" spans="1:77" hidden="1">
      <c r="A80" s="69"/>
      <c r="B80" s="136"/>
      <c r="C80" s="63"/>
      <c r="D80" s="63"/>
      <c r="E80" s="63"/>
      <c r="F80" s="63"/>
      <c r="G80" s="63"/>
      <c r="H80" s="63"/>
      <c r="I80" s="63"/>
      <c r="J80" s="63"/>
      <c r="K80" s="63"/>
      <c r="L80" s="63"/>
      <c r="M80" s="63"/>
      <c r="N80" s="63"/>
      <c r="O80" s="63"/>
      <c r="P80" s="63"/>
      <c r="Q80" s="63"/>
      <c r="R80" s="63"/>
      <c r="S80" s="63"/>
      <c r="T80" s="63"/>
      <c r="U80" s="63"/>
      <c r="V80" s="63"/>
      <c r="W80" s="63"/>
      <c r="X80" s="63"/>
      <c r="Y80" s="63"/>
      <c r="Z80" s="63"/>
      <c r="AA80" s="63"/>
      <c r="AB80" s="63"/>
      <c r="AC80" s="63"/>
      <c r="AD80" s="63"/>
      <c r="AE80" s="63"/>
      <c r="AF80" s="63"/>
      <c r="AG80" s="63"/>
      <c r="AH80" s="63"/>
      <c r="AI80" s="63"/>
      <c r="AJ80" s="63"/>
      <c r="AK80" s="63"/>
      <c r="AL80" s="63"/>
      <c r="AM80" s="63"/>
      <c r="AN80" s="63"/>
      <c r="AO80" s="63"/>
      <c r="AP80" s="63"/>
      <c r="AQ80" s="63"/>
      <c r="AR80" s="63"/>
      <c r="AS80" s="63"/>
      <c r="AT80" s="63"/>
      <c r="AU80" s="63"/>
      <c r="AV80" s="63"/>
      <c r="AW80" s="63"/>
      <c r="AX80" s="63"/>
      <c r="AY80" s="63"/>
      <c r="AZ80" s="63"/>
      <c r="BA80" s="63"/>
      <c r="BB80" s="63"/>
      <c r="BC80" s="63"/>
      <c r="BD80" s="63"/>
      <c r="BE80" s="63"/>
      <c r="BF80" s="63"/>
      <c r="BG80" s="63"/>
      <c r="BH80" s="63"/>
      <c r="BI80" s="63"/>
      <c r="BJ80" s="63"/>
      <c r="BK80" s="63"/>
      <c r="BL80" s="63"/>
      <c r="BM80" s="63"/>
      <c r="BN80" s="63"/>
      <c r="BO80" s="63"/>
      <c r="BP80" s="63"/>
      <c r="BQ80" s="63"/>
      <c r="BR80" s="63"/>
      <c r="BS80" s="63"/>
      <c r="BT80" s="63"/>
      <c r="BU80" s="63"/>
      <c r="BV80" s="63"/>
      <c r="BW80" s="63"/>
      <c r="BX80" s="63"/>
      <c r="BY80" s="63"/>
    </row>
    <row r="81" spans="1:77" ht="14.25" customHeight="1" thickBot="1">
      <c r="A81" s="71" t="str">
        <f>A41</f>
        <v>KZN - Annual Compensation of Employees</v>
      </c>
      <c r="B81" s="139"/>
      <c r="C81" s="65">
        <f t="shared" si="179"/>
        <v>3.4635477970290993</v>
      </c>
      <c r="D81" s="65">
        <f t="shared" si="180"/>
        <v>3.5440818696813694</v>
      </c>
      <c r="E81" s="65">
        <f t="shared" si="181"/>
        <v>7.4750474286591011</v>
      </c>
      <c r="F81" s="65">
        <f t="shared" si="182"/>
        <v>-2.5333875400495578</v>
      </c>
      <c r="G81" s="65">
        <f t="shared" si="183"/>
        <v>4.0496014164385121</v>
      </c>
      <c r="H81" s="65">
        <f t="shared" si="184"/>
        <v>3.2368393337769494</v>
      </c>
      <c r="I81" s="65">
        <f t="shared" si="185"/>
        <v>6.0637325417751349</v>
      </c>
      <c r="J81" s="65">
        <f t="shared" si="186"/>
        <v>-3.7136558709690188</v>
      </c>
      <c r="K81" s="65">
        <f t="shared" si="187"/>
        <v>2.9025889096556292</v>
      </c>
      <c r="L81" s="65">
        <f t="shared" si="188"/>
        <v>2.9956277782827443</v>
      </c>
      <c r="M81" s="65">
        <f t="shared" si="189"/>
        <v>6.5430530615263933</v>
      </c>
      <c r="N81" s="65">
        <f t="shared" si="190"/>
        <v>-2.3796600245620336</v>
      </c>
      <c r="O81" s="65">
        <f t="shared" si="191"/>
        <v>2.9726436267612653</v>
      </c>
      <c r="P81" s="65">
        <f t="shared" si="192"/>
        <v>2.8387717144706324</v>
      </c>
      <c r="Q81" s="65">
        <f t="shared" si="193"/>
        <v>7.0478439717220471</v>
      </c>
      <c r="R81" s="65">
        <f t="shared" si="194"/>
        <v>-6.0310731478620676</v>
      </c>
      <c r="S81" s="65">
        <f t="shared" si="195"/>
        <v>3.4944227168475823</v>
      </c>
      <c r="T81" s="65">
        <f t="shared" si="196"/>
        <v>1.9883506497907937</v>
      </c>
      <c r="U81" s="65">
        <f t="shared" si="197"/>
        <v>6.7838336596540092</v>
      </c>
      <c r="V81" s="65">
        <f t="shared" si="198"/>
        <v>-3.2317804276073039</v>
      </c>
      <c r="W81" s="65">
        <f t="shared" si="199"/>
        <v>3.8073411647783799</v>
      </c>
      <c r="X81" s="65">
        <f t="shared" si="200"/>
        <v>2.0940538860618783</v>
      </c>
      <c r="Y81" s="65">
        <f t="shared" si="201"/>
        <v>6.2835193907861795</v>
      </c>
      <c r="Z81" s="65">
        <f t="shared" si="202"/>
        <v>-2.2036306237725447</v>
      </c>
      <c r="AA81" s="65">
        <f t="shared" si="203"/>
        <v>2.2437640283961473</v>
      </c>
      <c r="AB81" s="65">
        <f t="shared" si="204"/>
        <v>1.8450317021028344</v>
      </c>
      <c r="AC81" s="65">
        <f t="shared" si="205"/>
        <v>6.2276825041379897</v>
      </c>
      <c r="AD81" s="65">
        <f t="shared" si="206"/>
        <v>-1.9712814020403029</v>
      </c>
      <c r="AE81" s="65">
        <f t="shared" si="207"/>
        <v>4.5283754251773383</v>
      </c>
      <c r="AF81" s="65">
        <f t="shared" si="208"/>
        <v>2.8361872836081408</v>
      </c>
      <c r="AG81" s="65">
        <f t="shared" si="209"/>
        <v>4.8747627933439199</v>
      </c>
      <c r="AH81" s="65">
        <f t="shared" si="210"/>
        <v>-2.7592295267251838</v>
      </c>
      <c r="AI81" s="65">
        <f t="shared" si="211"/>
        <v>3.9422824144320101</v>
      </c>
      <c r="AJ81" s="65">
        <f t="shared" si="212"/>
        <v>2.1607193100831714</v>
      </c>
      <c r="AK81" s="65">
        <f t="shared" si="213"/>
        <v>6.5141041589935247</v>
      </c>
      <c r="AL81" s="65">
        <f t="shared" si="214"/>
        <v>-3.479257244001281</v>
      </c>
      <c r="AM81" s="65">
        <f t="shared" si="215"/>
        <v>3.1243684501998983</v>
      </c>
      <c r="AN81" s="65">
        <f t="shared" si="216"/>
        <v>2.3117749384943438</v>
      </c>
      <c r="AO81" s="65">
        <f t="shared" si="217"/>
        <v>9.2345152034720481</v>
      </c>
      <c r="AP81" s="65">
        <f t="shared" si="218"/>
        <v>-6.1857198141694951</v>
      </c>
      <c r="AQ81" s="65">
        <f t="shared" si="219"/>
        <v>4.5096153766289788</v>
      </c>
      <c r="AR81" s="65">
        <f t="shared" si="220"/>
        <v>3.79913777182299</v>
      </c>
      <c r="AS81" s="65">
        <f t="shared" si="221"/>
        <v>7.5058151075031265</v>
      </c>
      <c r="AT81" s="65">
        <f t="shared" si="222"/>
        <v>-4.9122778338773276</v>
      </c>
      <c r="AU81" s="65">
        <f t="shared" si="223"/>
        <v>2.9453927019264508</v>
      </c>
      <c r="AV81" s="65">
        <f t="shared" si="224"/>
        <v>5.0434681589349397</v>
      </c>
      <c r="AW81" s="65">
        <f t="shared" si="225"/>
        <v>8.0338847414571202</v>
      </c>
      <c r="AX81" s="65">
        <f t="shared" si="226"/>
        <v>-4.4567387731859638</v>
      </c>
      <c r="AY81" s="65">
        <f t="shared" si="227"/>
        <v>4.9487671584718953</v>
      </c>
      <c r="AZ81" s="65">
        <f t="shared" si="228"/>
        <v>4.3949243139139273</v>
      </c>
      <c r="BA81" s="65">
        <f t="shared" si="229"/>
        <v>9.0648559862310734</v>
      </c>
      <c r="BB81" s="65">
        <f t="shared" si="230"/>
        <v>-5.939103875390904</v>
      </c>
      <c r="BC81" s="65">
        <f t="shared" si="231"/>
        <v>4.7143333106267589</v>
      </c>
      <c r="BD81" s="65">
        <f t="shared" si="232"/>
        <v>5.2314490160261187</v>
      </c>
      <c r="BE81" s="65">
        <f t="shared" si="233"/>
        <v>6.5700057406262706</v>
      </c>
      <c r="BF81" s="65">
        <f t="shared" si="234"/>
        <v>-6.999195370308529</v>
      </c>
      <c r="BG81" s="65">
        <f t="shared" si="235"/>
        <v>3.4407237859964712</v>
      </c>
      <c r="BH81" s="65">
        <f t="shared" si="236"/>
        <v>5.4503735298821869</v>
      </c>
      <c r="BI81" s="65">
        <f t="shared" si="237"/>
        <v>9.820503737887039</v>
      </c>
      <c r="BJ81" s="65">
        <f t="shared" si="238"/>
        <v>-5.1077261830446927</v>
      </c>
      <c r="BK81" s="65">
        <f t="shared" si="239"/>
        <v>2.629490731793104</v>
      </c>
      <c r="BL81" s="65">
        <f t="shared" si="240"/>
        <v>4.7664905808409408</v>
      </c>
      <c r="BM81" s="65">
        <f t="shared" si="241"/>
        <v>8.211340819224322</v>
      </c>
      <c r="BN81" s="65">
        <f t="shared" ref="BN81" si="254">(BN41-BM41)/BM41*100</f>
        <v>-4.7254201065904464</v>
      </c>
      <c r="BO81" s="65">
        <f t="shared" ref="BO81" si="255">(BO41-BN41)/BN41*100</f>
        <v>3.8393430637959831</v>
      </c>
      <c r="BP81" s="65">
        <f t="shared" ref="BP81" si="256">(BP41-BO41)/BO41*100</f>
        <v>3.7996732465542853</v>
      </c>
      <c r="BQ81" s="65">
        <f t="shared" ref="BQ81" si="257">(BQ41-BP41)/BP41*100</f>
        <v>5.9875056145359435</v>
      </c>
      <c r="BR81" s="65">
        <f t="shared" ref="BR81" si="258">(BR41-BQ41)/BQ41*100</f>
        <v>-4.7454729267422691</v>
      </c>
      <c r="BS81" s="65">
        <f t="shared" ref="BS81" si="259">(BS41-BR41)/BR41*100</f>
        <v>3.7024910040620624</v>
      </c>
      <c r="BT81" s="65">
        <f t="shared" ref="BT81" si="260">(BT41-BS41)/BS41*100</f>
        <v>2.9945965509986632</v>
      </c>
      <c r="BU81" s="65">
        <f t="shared" ref="BU81" si="261">(BU41-BT41)/BT41*100</f>
        <v>7.3703939110073193</v>
      </c>
      <c r="BV81" s="65">
        <f t="shared" ref="BV81" si="262">(BV41-BU41)/BU41*100</f>
        <v>-5.7560265941495841</v>
      </c>
      <c r="BW81" s="65">
        <f t="shared" ref="BW81" si="263">(BW41-BV41)/BV41*100</f>
        <v>5.5243181301147262</v>
      </c>
      <c r="BX81" s="65">
        <f t="shared" ref="BX81" si="264">(BX41-BW41)/BW41*100</f>
        <v>2.0455217910483694</v>
      </c>
      <c r="BY81" s="65">
        <f t="shared" ref="BY81" si="265">(BY41-BX41)/BX41*100</f>
        <v>7.1977702125260707</v>
      </c>
    </row>
    <row r="83" spans="1:77" ht="18">
      <c r="A83" s="206" t="str">
        <f>A43</f>
        <v>SA – Annual Compensation of Employees</v>
      </c>
      <c r="B83" s="212"/>
      <c r="C83" s="212"/>
      <c r="D83" s="212"/>
      <c r="E83" s="212"/>
      <c r="F83" s="212"/>
      <c r="G83" s="212"/>
      <c r="H83" s="212"/>
      <c r="I83" s="212"/>
      <c r="J83" s="212"/>
      <c r="K83" s="212"/>
      <c r="L83" s="212"/>
      <c r="M83" s="212"/>
      <c r="N83" s="212"/>
      <c r="O83" s="212"/>
      <c r="P83" s="212"/>
      <c r="Q83" s="212"/>
      <c r="R83" s="212"/>
      <c r="S83" s="212"/>
      <c r="T83" s="212"/>
      <c r="U83" s="212"/>
      <c r="V83" s="212"/>
      <c r="W83" s="212"/>
      <c r="X83" s="212"/>
      <c r="Y83" s="212"/>
      <c r="Z83" s="213"/>
      <c r="AA83" s="213"/>
      <c r="AB83" s="213"/>
      <c r="AC83" s="213"/>
      <c r="AD83" s="213"/>
      <c r="AE83" s="213"/>
      <c r="AF83" s="213"/>
      <c r="AG83" s="213"/>
      <c r="AH83" s="213"/>
      <c r="AI83" s="213"/>
      <c r="AJ83" s="213"/>
      <c r="AK83" s="213"/>
      <c r="AL83" s="213"/>
      <c r="AM83" s="213"/>
      <c r="AN83" s="213"/>
      <c r="AO83" s="213"/>
      <c r="AP83" s="213"/>
      <c r="AQ83" s="213"/>
      <c r="AR83" s="213"/>
      <c r="AS83" s="213"/>
      <c r="AT83" s="213"/>
      <c r="AU83" s="213"/>
      <c r="AV83" s="213"/>
      <c r="AW83" s="213"/>
      <c r="AX83" s="213"/>
      <c r="AY83" s="213"/>
      <c r="AZ83" s="213"/>
      <c r="BA83" s="213"/>
      <c r="BB83" s="213"/>
      <c r="BC83" s="213"/>
      <c r="BD83" s="213"/>
      <c r="BE83" s="213"/>
      <c r="BF83" s="213"/>
      <c r="BG83" s="213"/>
      <c r="BH83" s="213"/>
    </row>
    <row r="84" spans="1:77" ht="13.5" thickBot="1">
      <c r="A84" s="1" t="s">
        <v>56</v>
      </c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</row>
    <row r="85" spans="1:77" ht="13.5" thickBot="1">
      <c r="A85" s="25" t="s">
        <v>23</v>
      </c>
      <c r="B85" s="133" t="str">
        <f>B65</f>
        <v>1995q1</v>
      </c>
      <c r="C85" s="132" t="str">
        <f t="shared" ref="C85:BH85" si="266">C65</f>
        <v>1995q2</v>
      </c>
      <c r="D85" s="132" t="str">
        <f t="shared" si="266"/>
        <v>1995q3</v>
      </c>
      <c r="E85" s="132" t="str">
        <f t="shared" si="266"/>
        <v>1995q4</v>
      </c>
      <c r="F85" s="132" t="str">
        <f t="shared" si="266"/>
        <v>1996q1</v>
      </c>
      <c r="G85" s="132" t="str">
        <f t="shared" si="266"/>
        <v>1996q2</v>
      </c>
      <c r="H85" s="132" t="str">
        <f t="shared" si="266"/>
        <v>1996q3</v>
      </c>
      <c r="I85" s="132" t="str">
        <f t="shared" si="266"/>
        <v>1996q4</v>
      </c>
      <c r="J85" s="132" t="str">
        <f t="shared" si="266"/>
        <v>1997q1</v>
      </c>
      <c r="K85" s="132" t="str">
        <f t="shared" si="266"/>
        <v>1997q2</v>
      </c>
      <c r="L85" s="132" t="str">
        <f t="shared" si="266"/>
        <v>1997q3</v>
      </c>
      <c r="M85" s="132" t="str">
        <f t="shared" si="266"/>
        <v>1997q4</v>
      </c>
      <c r="N85" s="132" t="str">
        <f t="shared" si="266"/>
        <v>1998q1</v>
      </c>
      <c r="O85" s="132" t="str">
        <f t="shared" si="266"/>
        <v>1998q2</v>
      </c>
      <c r="P85" s="132" t="str">
        <f t="shared" si="266"/>
        <v>1998q3</v>
      </c>
      <c r="Q85" s="132" t="str">
        <f t="shared" si="266"/>
        <v>1998q4</v>
      </c>
      <c r="R85" s="132" t="str">
        <f t="shared" si="266"/>
        <v>1999q1</v>
      </c>
      <c r="S85" s="132" t="str">
        <f t="shared" si="266"/>
        <v>1999q2</v>
      </c>
      <c r="T85" s="132" t="str">
        <f t="shared" si="266"/>
        <v>1999q3</v>
      </c>
      <c r="U85" s="132" t="str">
        <f t="shared" si="266"/>
        <v>1999q4</v>
      </c>
      <c r="V85" s="132" t="str">
        <f t="shared" si="266"/>
        <v>2000q1</v>
      </c>
      <c r="W85" s="132" t="str">
        <f t="shared" si="266"/>
        <v>2000q2</v>
      </c>
      <c r="X85" s="132" t="str">
        <f t="shared" si="266"/>
        <v>2000q3</v>
      </c>
      <c r="Y85" s="132" t="str">
        <f t="shared" si="266"/>
        <v>2000q4</v>
      </c>
      <c r="Z85" s="132" t="str">
        <f t="shared" si="266"/>
        <v>2001q1</v>
      </c>
      <c r="AA85" s="132" t="str">
        <f t="shared" si="266"/>
        <v>2001q2</v>
      </c>
      <c r="AB85" s="132" t="str">
        <f t="shared" si="266"/>
        <v>2001q3</v>
      </c>
      <c r="AC85" s="132" t="str">
        <f t="shared" si="266"/>
        <v>2001q4</v>
      </c>
      <c r="AD85" s="132" t="str">
        <f t="shared" si="266"/>
        <v>2002q1</v>
      </c>
      <c r="AE85" s="132" t="str">
        <f t="shared" si="266"/>
        <v>2002q2</v>
      </c>
      <c r="AF85" s="132" t="str">
        <f t="shared" si="266"/>
        <v>2002q3</v>
      </c>
      <c r="AG85" s="132" t="str">
        <f t="shared" si="266"/>
        <v>2002q4</v>
      </c>
      <c r="AH85" s="132" t="str">
        <f t="shared" si="266"/>
        <v>2003q1</v>
      </c>
      <c r="AI85" s="132" t="str">
        <f t="shared" si="266"/>
        <v>2003q2</v>
      </c>
      <c r="AJ85" s="132" t="str">
        <f t="shared" si="266"/>
        <v>2003q3</v>
      </c>
      <c r="AK85" s="132" t="str">
        <f t="shared" si="266"/>
        <v>2003q4</v>
      </c>
      <c r="AL85" s="132" t="str">
        <f t="shared" si="266"/>
        <v>2004q1</v>
      </c>
      <c r="AM85" s="132" t="str">
        <f t="shared" si="266"/>
        <v>2004q2</v>
      </c>
      <c r="AN85" s="132" t="str">
        <f t="shared" si="266"/>
        <v>2004q3</v>
      </c>
      <c r="AO85" s="132" t="str">
        <f t="shared" si="266"/>
        <v>2004q4</v>
      </c>
      <c r="AP85" s="132" t="str">
        <f t="shared" si="266"/>
        <v>2005q1</v>
      </c>
      <c r="AQ85" s="132" t="str">
        <f t="shared" si="266"/>
        <v>2005q2</v>
      </c>
      <c r="AR85" s="132" t="str">
        <f t="shared" si="266"/>
        <v>2005q3</v>
      </c>
      <c r="AS85" s="132" t="str">
        <f t="shared" si="266"/>
        <v>2005q4</v>
      </c>
      <c r="AT85" s="132" t="str">
        <f t="shared" si="266"/>
        <v>2006q1</v>
      </c>
      <c r="AU85" s="132" t="str">
        <f t="shared" si="266"/>
        <v>2006q2</v>
      </c>
      <c r="AV85" s="132" t="str">
        <f t="shared" si="266"/>
        <v>2006q3</v>
      </c>
      <c r="AW85" s="132" t="str">
        <f t="shared" si="266"/>
        <v>2006q4</v>
      </c>
      <c r="AX85" s="132" t="str">
        <f t="shared" si="266"/>
        <v>2007q1</v>
      </c>
      <c r="AY85" s="132" t="str">
        <f t="shared" si="266"/>
        <v>2007q2</v>
      </c>
      <c r="AZ85" s="132" t="str">
        <f t="shared" si="266"/>
        <v>2007q3</v>
      </c>
      <c r="BA85" s="132" t="str">
        <f t="shared" si="266"/>
        <v>2007q4</v>
      </c>
      <c r="BB85" s="132" t="str">
        <f t="shared" si="266"/>
        <v>2008q1</v>
      </c>
      <c r="BC85" s="132" t="str">
        <f t="shared" si="266"/>
        <v>2008q2</v>
      </c>
      <c r="BD85" s="132" t="str">
        <f t="shared" si="266"/>
        <v>2008q3</v>
      </c>
      <c r="BE85" s="132" t="str">
        <f t="shared" si="266"/>
        <v>2008q4</v>
      </c>
      <c r="BF85" s="132" t="str">
        <f t="shared" si="266"/>
        <v>2009q1</v>
      </c>
      <c r="BG85" s="132" t="str">
        <f t="shared" si="266"/>
        <v>2009q2</v>
      </c>
      <c r="BH85" s="132" t="str">
        <f t="shared" si="266"/>
        <v>2009q3</v>
      </c>
      <c r="BI85" s="132" t="str">
        <f>BI65</f>
        <v>2009q4</v>
      </c>
      <c r="BJ85" s="132" t="str">
        <f t="shared" ref="BJ85:BM85" si="267">BJ65</f>
        <v>2010q1</v>
      </c>
      <c r="BK85" s="132" t="str">
        <f t="shared" si="267"/>
        <v>2010q2</v>
      </c>
      <c r="BL85" s="132" t="str">
        <f t="shared" si="267"/>
        <v>2010q3</v>
      </c>
      <c r="BM85" s="132" t="str">
        <f t="shared" si="267"/>
        <v>2010q4</v>
      </c>
      <c r="BN85" s="132" t="str">
        <f t="shared" ref="BN85:BR85" si="268">BN65</f>
        <v>2011q1</v>
      </c>
      <c r="BO85" s="132" t="str">
        <f t="shared" si="268"/>
        <v>2011q2</v>
      </c>
      <c r="BP85" s="132" t="str">
        <f t="shared" si="268"/>
        <v>2011q3</v>
      </c>
      <c r="BQ85" s="132" t="str">
        <f t="shared" si="268"/>
        <v>2011q4</v>
      </c>
      <c r="BR85" s="132" t="str">
        <f t="shared" si="268"/>
        <v>2012q1</v>
      </c>
      <c r="BS85" s="132" t="str">
        <f t="shared" ref="BS85:BT85" si="269">BS65</f>
        <v>2012q2</v>
      </c>
      <c r="BT85" s="132" t="str">
        <f t="shared" si="269"/>
        <v>2012q3</v>
      </c>
      <c r="BU85" s="132" t="str">
        <f t="shared" ref="BU85:BV85" si="270">BU65</f>
        <v>2012q4</v>
      </c>
      <c r="BV85" s="132" t="str">
        <f t="shared" si="270"/>
        <v>2013q1</v>
      </c>
      <c r="BW85" s="132" t="str">
        <f t="shared" ref="BW85:BY85" si="271">BW65</f>
        <v>2013q2</v>
      </c>
      <c r="BX85" s="132" t="str">
        <f t="shared" si="271"/>
        <v>2013q3</v>
      </c>
      <c r="BY85" s="132" t="str">
        <f t="shared" si="271"/>
        <v>2013q4</v>
      </c>
    </row>
    <row r="86" spans="1:77" ht="13.5" thickTop="1">
      <c r="A86" s="2" t="s">
        <v>0</v>
      </c>
      <c r="B86" s="135"/>
      <c r="C86" s="61"/>
      <c r="D86" s="61"/>
      <c r="E86" s="61"/>
      <c r="F86" s="61">
        <f>(F6-B6)/B6*100</f>
        <v>11.72612774839112</v>
      </c>
      <c r="G86" s="61">
        <f t="shared" ref="G86:G101" si="272">(G6-C6)/C6*100</f>
        <v>8.5519508488086018</v>
      </c>
      <c r="H86" s="61">
        <f t="shared" ref="H86:H101" si="273">(H6-D6)/D6*100</f>
        <v>6.5905645513124318</v>
      </c>
      <c r="I86" s="61">
        <f t="shared" ref="I86:I101" si="274">(I6-E6)/E6*100</f>
        <v>5.9885158014404052</v>
      </c>
      <c r="J86" s="61">
        <f t="shared" ref="J86:J101" si="275">(J6-F6)/F6*100</f>
        <v>9.2162698412698472</v>
      </c>
      <c r="K86" s="61">
        <f t="shared" ref="K86:K101" si="276">(K6-G6)/G6*100</f>
        <v>9.1796913599953633</v>
      </c>
      <c r="L86" s="61">
        <f t="shared" ref="L86:L101" si="277">(L6-H6)/H6*100</f>
        <v>10.024881848029322</v>
      </c>
      <c r="M86" s="61">
        <f t="shared" ref="M86:M101" si="278">(M6-I6)/I6*100</f>
        <v>10.063795555159368</v>
      </c>
      <c r="N86" s="61">
        <f t="shared" ref="N86:N101" si="279">(N6-J6)/J6*100</f>
        <v>8.970981784134656</v>
      </c>
      <c r="O86" s="61">
        <f t="shared" ref="O86:O101" si="280">(O6-K6)/K6*100</f>
        <v>8.623003960054147</v>
      </c>
      <c r="P86" s="61">
        <f t="shared" ref="P86:P101" si="281">(P6-L6)/L6*100</f>
        <v>6.6399036531513422</v>
      </c>
      <c r="Q86" s="61">
        <f t="shared" ref="Q86:Q101" si="282">(Q6-M6)/M6*100</f>
        <v>7.6686126790829974</v>
      </c>
      <c r="R86" s="61">
        <f t="shared" ref="R86:R101" si="283">(R6-N6)/N6*100</f>
        <v>6.9564492549180512</v>
      </c>
      <c r="S86" s="61">
        <f t="shared" ref="S86:S101" si="284">(S6-O6)/O6*100</f>
        <v>11.079989744904504</v>
      </c>
      <c r="T86" s="61">
        <f t="shared" ref="T86:T101" si="285">(T6-P6)/P6*100</f>
        <v>12.158685940872356</v>
      </c>
      <c r="U86" s="61">
        <f t="shared" ref="U86:U101" si="286">(U6-Q6)/Q6*100</f>
        <v>7.8409366658578019</v>
      </c>
      <c r="V86" s="61">
        <f t="shared" ref="V86:V101" si="287">(V6-R6)/R6*100</f>
        <v>9.5858037828602214</v>
      </c>
      <c r="W86" s="61">
        <f t="shared" ref="W86:W101" si="288">(W6-S6)/S6*100</f>
        <v>7.6090406042456484</v>
      </c>
      <c r="X86" s="61">
        <f t="shared" ref="X86:X101" si="289">(X6-T6)/T6*100</f>
        <v>6.5399439481324553</v>
      </c>
      <c r="Y86" s="61">
        <f t="shared" ref="Y86:Y101" si="290">(Y6-U6)/U6*100</f>
        <v>8.9063651449947852</v>
      </c>
      <c r="Z86" s="61">
        <f t="shared" ref="Z86:Z101" si="291">(Z6-V6)/V6*100</f>
        <v>9.0158024361770028</v>
      </c>
      <c r="AA86" s="61">
        <f t="shared" ref="AA86:AA101" si="292">(AA6-W6)/W6*100</f>
        <v>8.8587300395723094</v>
      </c>
      <c r="AB86" s="61">
        <f t="shared" ref="AB86:AB101" si="293">(AB6-X6)/X6*100</f>
        <v>9.577640795152627</v>
      </c>
      <c r="AC86" s="61">
        <f t="shared" ref="AC86:AC101" si="294">(AC6-Y6)/Y6*100</f>
        <v>10.649729800090302</v>
      </c>
      <c r="AD86" s="61">
        <f t="shared" ref="AD86:AD101" si="295">(AD6-Z6)/Z6*100</f>
        <v>15.719483126332957</v>
      </c>
      <c r="AE86" s="61">
        <f t="shared" ref="AE86:AE101" si="296">(AE6-AA6)/AA6*100</f>
        <v>19.025687757062286</v>
      </c>
      <c r="AF86" s="61">
        <f t="shared" ref="AF86:AF101" si="297">(AF6-AB6)/AB6*100</f>
        <v>21.737463762907591</v>
      </c>
      <c r="AG86" s="61">
        <f t="shared" ref="AG86:AG101" si="298">(AG6-AC6)/AC6*100</f>
        <v>18.964591648577365</v>
      </c>
      <c r="AH86" s="61">
        <f t="shared" ref="AH86:AH101" si="299">(AH6-AD6)/AD6*100</f>
        <v>4.1131830008673029</v>
      </c>
      <c r="AI86" s="61">
        <f t="shared" ref="AI86:AI101" si="300">(AI6-AE6)/AE6*100</f>
        <v>-1.0821883794073828</v>
      </c>
      <c r="AJ86" s="61">
        <f t="shared" ref="AJ86:AJ101" si="301">(AJ6-AF6)/AF6*100</f>
        <v>-2.7926474061245377</v>
      </c>
      <c r="AK86" s="61">
        <f t="shared" ref="AK86:AK101" si="302">(AK6-AG6)/AG6*100</f>
        <v>-3.121566473081149</v>
      </c>
      <c r="AL86" s="61">
        <f t="shared" ref="AL86:AL101" si="303">(AL6-AH6)/AH6*100</f>
        <v>3.2446841743549157</v>
      </c>
      <c r="AM86" s="61">
        <f t="shared" ref="AM86:AM101" si="304">(AM6-AI6)/AI6*100</f>
        <v>5.8613115782867906</v>
      </c>
      <c r="AN86" s="61">
        <f t="shared" ref="AN86:AN101" si="305">(AN6-AJ6)/AJ6*100</f>
        <v>4.0855991739720201</v>
      </c>
      <c r="AO86" s="61">
        <f t="shared" ref="AO86:AO101" si="306">(AO6-AK6)/AK6*100</f>
        <v>4.653988699191931</v>
      </c>
      <c r="AP86" s="61">
        <f t="shared" ref="AP86:AP101" si="307">(AP6-AL6)/AL6*100</f>
        <v>1.464447806354009</v>
      </c>
      <c r="AQ86" s="61">
        <f t="shared" ref="AQ86:AQ101" si="308">(AQ6-AM6)/AM6*100</f>
        <v>1.489912462702788</v>
      </c>
      <c r="AR86" s="61">
        <f t="shared" ref="AR86:AR101" si="309">(AR6-AN6)/AN6*100</f>
        <v>6.6884518877283039</v>
      </c>
      <c r="AS86" s="61">
        <f t="shared" ref="AS86:AS101" si="310">(AS6-AO6)/AO6*100</f>
        <v>7.5343976777939066</v>
      </c>
      <c r="AT86" s="61">
        <f t="shared" ref="AT86:AT101" si="311">(AT6-AP6)/AP6*100</f>
        <v>14.606071449871772</v>
      </c>
      <c r="AU86" s="61">
        <f t="shared" ref="AU86:AU101" si="312">(AU6-AQ6)/AQ6*100</f>
        <v>14.740756605206284</v>
      </c>
      <c r="AV86" s="61">
        <f t="shared" ref="AV86:AV101" si="313">(AV6-AR6)/AR6*100</f>
        <v>14.487617047344012</v>
      </c>
      <c r="AW86" s="61">
        <f t="shared" ref="AW86:AW101" si="314">(AW6-AS6)/AS6*100</f>
        <v>17.527227704954612</v>
      </c>
      <c r="AX86" s="61">
        <f t="shared" ref="AX86:AX101" si="315">(AX6-AT6)/AT6*100</f>
        <v>16.716625034693315</v>
      </c>
      <c r="AY86" s="61">
        <f t="shared" ref="AY86:AY101" si="316">(AY6-AU6)/AU6*100</f>
        <v>17.628588882101411</v>
      </c>
      <c r="AZ86" s="61">
        <f t="shared" ref="AZ86:AZ101" si="317">(AZ6-AV6)/AV6*100</f>
        <v>16.823364545512444</v>
      </c>
      <c r="BA86" s="61">
        <f t="shared" ref="BA86:BA101" si="318">(BA6-AW6)/AW6*100</f>
        <v>17.444110981809263</v>
      </c>
      <c r="BB86" s="61">
        <f t="shared" ref="BB86:BB101" si="319">(BB6-AX6)/AX6*100</f>
        <v>19.647866977385668</v>
      </c>
      <c r="BC86" s="61">
        <f t="shared" ref="BC86:BC101" si="320">(BC6-AY6)/AY6*100</f>
        <v>19.250142237086411</v>
      </c>
      <c r="BD86" s="61">
        <f t="shared" ref="BD86:BD101" si="321">(BD6-AZ6)/AZ6*100</f>
        <v>18.323247964842071</v>
      </c>
      <c r="BE86" s="61">
        <f t="shared" ref="BE86:BE101" si="322">(BE6-BA6)/BA6*100</f>
        <v>17.260817414250788</v>
      </c>
      <c r="BF86" s="61">
        <f t="shared" ref="BF86:BF101" si="323">(BF6-BB6)/BB6*100</f>
        <v>11.568881309826557</v>
      </c>
      <c r="BG86" s="61">
        <f t="shared" ref="BG86:BG101" si="324">(BG6-BC6)/BC6*100</f>
        <v>8.3068715888930846</v>
      </c>
      <c r="BH86" s="61">
        <f t="shared" ref="BH86:BH101" si="325">(BH6-BD6)/BD6*100</f>
        <v>7.2677522955353986</v>
      </c>
      <c r="BI86" s="61">
        <f t="shared" ref="BI86:BI101" si="326">(BI6-BE6)/BE6*100</f>
        <v>3.9926966029036697</v>
      </c>
      <c r="BJ86" s="61">
        <f t="shared" ref="BJ86:BJ101" si="327">(BJ6-BF6)/BF6*100</f>
        <v>8.4070228154749991</v>
      </c>
      <c r="BK86" s="61">
        <f t="shared" ref="BK86:BK101" si="328">(BK6-BG6)/BG6*100</f>
        <v>10.51564676034117</v>
      </c>
      <c r="BL86" s="61">
        <f t="shared" ref="BL86:BL101" si="329">(BL6-BH6)/BH6*100</f>
        <v>13.198970106558431</v>
      </c>
      <c r="BM86" s="61">
        <f t="shared" ref="BM86:BM101" si="330">(BM6-BI6)/BI6*100</f>
        <v>10.766469745578686</v>
      </c>
      <c r="BN86" s="61">
        <f t="shared" ref="BN86:BN99" si="331">(BN6-BJ6)/BJ6*100</f>
        <v>9.8499668027066889</v>
      </c>
      <c r="BO86" s="61">
        <f t="shared" ref="BO86:BO99" si="332">(BO6-BK6)/BK6*100</f>
        <v>11.620100403622034</v>
      </c>
      <c r="BP86" s="61">
        <f t="shared" ref="BP86:BP99" si="333">(BP6-BL6)/BL6*100</f>
        <v>8.4081124179421671</v>
      </c>
      <c r="BQ86" s="61">
        <f t="shared" ref="BQ86:BQ99" si="334">(BQ6-BM6)/BM6*100</f>
        <v>15.690844782316804</v>
      </c>
      <c r="BR86" s="61">
        <f t="shared" ref="BR86:BR99" si="335">(BR6-BN6)/BN6*100</f>
        <v>11.7102546407994</v>
      </c>
      <c r="BS86" s="61">
        <f t="shared" ref="BS86:BS99" si="336">(BS6-BO6)/BO6*100</f>
        <v>11.477004995763863</v>
      </c>
      <c r="BT86" s="61">
        <f t="shared" ref="BT86:BT99" si="337">(BT6-BP6)/BP6*100</f>
        <v>8.351369226677738</v>
      </c>
      <c r="BU86" s="61">
        <f t="shared" ref="BU86:BU99" si="338">(BU6-BQ6)/BQ6*100</f>
        <v>8.2760672342732615</v>
      </c>
      <c r="BV86" s="61">
        <f t="shared" ref="BV86:BV99" si="339">(BV6-BR6)/BR6*100</f>
        <v>9.0258209628558248</v>
      </c>
      <c r="BW86" s="61">
        <f t="shared" ref="BW86:BW99" si="340">(BW6-BS6)/BS6*100</f>
        <v>9.6201052555624216</v>
      </c>
      <c r="BX86" s="61">
        <f t="shared" ref="BX86:BX99" si="341">(BX6-BT6)/BT6*100</f>
        <v>8.7827852467850001</v>
      </c>
      <c r="BY86" s="61">
        <f t="shared" ref="BY86:BY99" si="342">(BY6-BU6)/BU6*100</f>
        <v>8.3963094582715065</v>
      </c>
    </row>
    <row r="87" spans="1:77">
      <c r="A87" s="3" t="s">
        <v>1</v>
      </c>
      <c r="B87" s="136"/>
      <c r="C87" s="63"/>
      <c r="D87" s="63"/>
      <c r="E87" s="63"/>
      <c r="F87" s="63">
        <f>(F7-B7)/B7*100</f>
        <v>7.8382683960347492</v>
      </c>
      <c r="G87" s="63">
        <f t="shared" si="272"/>
        <v>7.8214300707059241</v>
      </c>
      <c r="H87" s="63">
        <f t="shared" si="273"/>
        <v>7.8152667525928425</v>
      </c>
      <c r="I87" s="63">
        <f t="shared" si="274"/>
        <v>7.8511315000719897</v>
      </c>
      <c r="J87" s="63">
        <f t="shared" si="275"/>
        <v>7.1602870813397139</v>
      </c>
      <c r="K87" s="63">
        <f t="shared" si="276"/>
        <v>7.2145681882651216</v>
      </c>
      <c r="L87" s="63">
        <f t="shared" si="277"/>
        <v>7.2498743086978497</v>
      </c>
      <c r="M87" s="63">
        <f t="shared" si="278"/>
        <v>7.1485349174468871</v>
      </c>
      <c r="N87" s="63">
        <f t="shared" si="279"/>
        <v>12.283169245194557</v>
      </c>
      <c r="O87" s="63">
        <f t="shared" si="280"/>
        <v>12.315833160406729</v>
      </c>
      <c r="P87" s="63">
        <f t="shared" si="281"/>
        <v>12.257016063503952</v>
      </c>
      <c r="Q87" s="63">
        <f t="shared" si="282"/>
        <v>12.24119965568795</v>
      </c>
      <c r="R87" s="63">
        <f t="shared" si="283"/>
        <v>8.6216323690227679</v>
      </c>
      <c r="S87" s="63">
        <f t="shared" si="284"/>
        <v>7.6327944572748274</v>
      </c>
      <c r="T87" s="63">
        <f t="shared" si="285"/>
        <v>4.27106533036378</v>
      </c>
      <c r="U87" s="63">
        <f t="shared" si="286"/>
        <v>3.3930373360242174</v>
      </c>
      <c r="V87" s="63">
        <f t="shared" si="287"/>
        <v>4.6553025969568704</v>
      </c>
      <c r="W87" s="63">
        <f t="shared" si="288"/>
        <v>6.6838322068447589</v>
      </c>
      <c r="X87" s="63">
        <f t="shared" si="289"/>
        <v>7.9497163199466048</v>
      </c>
      <c r="Y87" s="63">
        <f t="shared" si="290"/>
        <v>7.8501890935708127</v>
      </c>
      <c r="Z87" s="63">
        <f t="shared" si="291"/>
        <v>7.816858914376164</v>
      </c>
      <c r="AA87" s="63">
        <f t="shared" si="292"/>
        <v>6.3857602574416736</v>
      </c>
      <c r="AB87" s="63">
        <f t="shared" si="293"/>
        <v>5.1053217362628267</v>
      </c>
      <c r="AC87" s="63">
        <f t="shared" si="294"/>
        <v>4.8698713192043916</v>
      </c>
      <c r="AD87" s="63">
        <f t="shared" si="295"/>
        <v>35.131298793470542</v>
      </c>
      <c r="AE87" s="63">
        <f t="shared" si="296"/>
        <v>46.856980811040742</v>
      </c>
      <c r="AF87" s="63">
        <f t="shared" si="297"/>
        <v>53.230708893028734</v>
      </c>
      <c r="AG87" s="63">
        <f t="shared" si="298"/>
        <v>50.102470067953831</v>
      </c>
      <c r="AH87" s="63">
        <f t="shared" si="299"/>
        <v>-3.7815126050420167</v>
      </c>
      <c r="AI87" s="63">
        <f t="shared" si="300"/>
        <v>-8.3676622039134916</v>
      </c>
      <c r="AJ87" s="63">
        <f t="shared" si="301"/>
        <v>-9.7261325825441514</v>
      </c>
      <c r="AK87" s="63">
        <f t="shared" si="302"/>
        <v>-9.0830698476573719</v>
      </c>
      <c r="AL87" s="63">
        <f t="shared" si="303"/>
        <v>-1.0605115408608858</v>
      </c>
      <c r="AM87" s="63">
        <f t="shared" si="304"/>
        <v>-4.9452093284630516</v>
      </c>
      <c r="AN87" s="63">
        <f t="shared" si="305"/>
        <v>-4.9333711369435784</v>
      </c>
      <c r="AO87" s="63">
        <f t="shared" si="306"/>
        <v>-5.0268732216250394</v>
      </c>
      <c r="AP87" s="63">
        <f t="shared" si="307"/>
        <v>-7.1248423707440098</v>
      </c>
      <c r="AQ87" s="63">
        <f t="shared" si="308"/>
        <v>-6.3848655039905404</v>
      </c>
      <c r="AR87" s="63">
        <f t="shared" si="309"/>
        <v>-4.6779003877124934</v>
      </c>
      <c r="AS87" s="63">
        <f t="shared" si="310"/>
        <v>-5.6641145139813611</v>
      </c>
      <c r="AT87" s="63">
        <f t="shared" si="311"/>
        <v>5.3292600135777324</v>
      </c>
      <c r="AU87" s="63">
        <f t="shared" si="312"/>
        <v>5.1152510262077673</v>
      </c>
      <c r="AV87" s="63">
        <f t="shared" si="313"/>
        <v>5.1577679395522704</v>
      </c>
      <c r="AW87" s="63">
        <f t="shared" si="314"/>
        <v>7.5215695961324727</v>
      </c>
      <c r="AX87" s="63">
        <f t="shared" si="315"/>
        <v>14.698678698034156</v>
      </c>
      <c r="AY87" s="63">
        <f t="shared" si="316"/>
        <v>13.610693902072693</v>
      </c>
      <c r="AZ87" s="63">
        <f t="shared" si="317"/>
        <v>13.957155608449865</v>
      </c>
      <c r="BA87" s="63">
        <f t="shared" si="318"/>
        <v>14.213980964883488</v>
      </c>
      <c r="BB87" s="63">
        <f t="shared" si="319"/>
        <v>16.776966086932088</v>
      </c>
      <c r="BC87" s="63">
        <f t="shared" si="320"/>
        <v>11.374210094920805</v>
      </c>
      <c r="BD87" s="63">
        <f t="shared" si="321"/>
        <v>10.333228897417813</v>
      </c>
      <c r="BE87" s="63">
        <f t="shared" si="322"/>
        <v>13.377029395707025</v>
      </c>
      <c r="BF87" s="63">
        <f t="shared" si="323"/>
        <v>11.227443085754359</v>
      </c>
      <c r="BG87" s="63">
        <f t="shared" si="324"/>
        <v>10.495185035007147</v>
      </c>
      <c r="BH87" s="63">
        <f t="shared" si="325"/>
        <v>8.1330650495175849</v>
      </c>
      <c r="BI87" s="63">
        <f t="shared" si="326"/>
        <v>4.7288724701784259</v>
      </c>
      <c r="BJ87" s="63">
        <f t="shared" si="327"/>
        <v>3.489214974761202</v>
      </c>
      <c r="BK87" s="63">
        <f t="shared" si="328"/>
        <v>4.3657026910832828</v>
      </c>
      <c r="BL87" s="63">
        <f t="shared" si="329"/>
        <v>3.8866929594626813</v>
      </c>
      <c r="BM87" s="63">
        <f t="shared" si="330"/>
        <v>4.7891471359933133</v>
      </c>
      <c r="BN87" s="63">
        <f t="shared" si="331"/>
        <v>4.9426585225450888</v>
      </c>
      <c r="BO87" s="63">
        <f t="shared" si="332"/>
        <v>7.7222609590356566</v>
      </c>
      <c r="BP87" s="63">
        <f t="shared" si="333"/>
        <v>7.1798551179218126</v>
      </c>
      <c r="BQ87" s="63">
        <f t="shared" si="334"/>
        <v>6.8303250998356724</v>
      </c>
      <c r="BR87" s="63">
        <f t="shared" si="335"/>
        <v>7.3654994114261125</v>
      </c>
      <c r="BS87" s="63">
        <f t="shared" si="336"/>
        <v>6.8335906584024677</v>
      </c>
      <c r="BT87" s="63">
        <f t="shared" si="337"/>
        <v>7.8938115503287998</v>
      </c>
      <c r="BU87" s="63">
        <f t="shared" si="338"/>
        <v>8.5603227236694739</v>
      </c>
      <c r="BV87" s="63">
        <f t="shared" si="339"/>
        <v>7.7051938417220276</v>
      </c>
      <c r="BW87" s="63">
        <f t="shared" si="340"/>
        <v>9.076857055511347</v>
      </c>
      <c r="BX87" s="63">
        <f t="shared" si="341"/>
        <v>8.7079337859305728</v>
      </c>
      <c r="BY87" s="63">
        <f t="shared" si="342"/>
        <v>8.5253751244308109</v>
      </c>
    </row>
    <row r="88" spans="1:77">
      <c r="A88" s="68" t="s">
        <v>2</v>
      </c>
      <c r="B88" s="137"/>
      <c r="C88" s="64"/>
      <c r="D88" s="64"/>
      <c r="E88" s="64"/>
      <c r="F88" s="64">
        <f>(F8-B8)/B8*100</f>
        <v>13.123483090589193</v>
      </c>
      <c r="G88" s="64">
        <f t="shared" si="272"/>
        <v>8.8292882837757887</v>
      </c>
      <c r="H88" s="64">
        <f t="shared" si="273"/>
        <v>6.1590050511481778</v>
      </c>
      <c r="I88" s="64">
        <f t="shared" si="274"/>
        <v>5.4231227651966627</v>
      </c>
      <c r="J88" s="64">
        <f t="shared" si="275"/>
        <v>9.9206967213114776</v>
      </c>
      <c r="K88" s="64">
        <f t="shared" si="276"/>
        <v>9.9188284518828418</v>
      </c>
      <c r="L88" s="64">
        <f t="shared" si="277"/>
        <v>11.017992802878847</v>
      </c>
      <c r="M88" s="64">
        <f t="shared" si="278"/>
        <v>10.969097418503864</v>
      </c>
      <c r="N88" s="64">
        <f t="shared" si="279"/>
        <v>7.864649067043489</v>
      </c>
      <c r="O88" s="64">
        <f t="shared" si="280"/>
        <v>7.2682009546793784</v>
      </c>
      <c r="P88" s="64">
        <f t="shared" si="281"/>
        <v>4.697899559166741</v>
      </c>
      <c r="Q88" s="64">
        <f t="shared" si="282"/>
        <v>6.2975346103753838</v>
      </c>
      <c r="R88" s="64">
        <f t="shared" si="283"/>
        <v>6.3774628413411678</v>
      </c>
      <c r="S88" s="64">
        <f t="shared" si="284"/>
        <v>12.404187366926905</v>
      </c>
      <c r="T88" s="64">
        <f t="shared" si="285"/>
        <v>15.082559339525279</v>
      </c>
      <c r="U88" s="64">
        <f t="shared" si="286"/>
        <v>9.2492012779552706</v>
      </c>
      <c r="V88" s="64">
        <f t="shared" si="287"/>
        <v>11.336311941510967</v>
      </c>
      <c r="W88" s="64">
        <f t="shared" si="288"/>
        <v>7.9493614938990609</v>
      </c>
      <c r="X88" s="64">
        <f t="shared" si="289"/>
        <v>6.0664484598484592</v>
      </c>
      <c r="Y88" s="64">
        <f t="shared" si="290"/>
        <v>9.2228395964322267</v>
      </c>
      <c r="Z88" s="64">
        <f t="shared" si="291"/>
        <v>9.4159279121520552</v>
      </c>
      <c r="AA88" s="64">
        <f t="shared" si="292"/>
        <v>9.7577024873148446</v>
      </c>
      <c r="AB88" s="64">
        <f t="shared" si="293"/>
        <v>11.106414158493966</v>
      </c>
      <c r="AC88" s="64">
        <f t="shared" si="294"/>
        <v>12.359851400649285</v>
      </c>
      <c r="AD88" s="64">
        <f t="shared" si="295"/>
        <v>9.3358228861029602</v>
      </c>
      <c r="AE88" s="64">
        <f t="shared" si="296"/>
        <v>9.2192912336797228</v>
      </c>
      <c r="AF88" s="64">
        <f t="shared" si="297"/>
        <v>11.553582752060874</v>
      </c>
      <c r="AG88" s="64">
        <f t="shared" si="298"/>
        <v>10.365781007982843</v>
      </c>
      <c r="AH88" s="64">
        <f t="shared" si="299"/>
        <v>7.3219077823859475</v>
      </c>
      <c r="AI88" s="64">
        <f t="shared" si="300"/>
        <v>2.3694803610636739</v>
      </c>
      <c r="AJ88" s="64">
        <f t="shared" si="301"/>
        <v>0.28706230104593</v>
      </c>
      <c r="AK88" s="64">
        <f t="shared" si="302"/>
        <v>-0.88254345244521204</v>
      </c>
      <c r="AL88" s="64">
        <f t="shared" si="303"/>
        <v>4.8134572216065692</v>
      </c>
      <c r="AM88" s="64">
        <f t="shared" si="304"/>
        <v>10.444159790282702</v>
      </c>
      <c r="AN88" s="64">
        <f t="shared" si="305"/>
        <v>7.6916536771999429</v>
      </c>
      <c r="AO88" s="64">
        <f t="shared" si="306"/>
        <v>7.9891082368958477</v>
      </c>
      <c r="AP88" s="64">
        <f t="shared" si="307"/>
        <v>4.4189009678206412</v>
      </c>
      <c r="AQ88" s="64">
        <f t="shared" si="308"/>
        <v>4.3641267700606878</v>
      </c>
      <c r="AR88" s="64">
        <f t="shared" si="309"/>
        <v>10.700281586357535</v>
      </c>
      <c r="AS88" s="64">
        <f t="shared" si="310"/>
        <v>11.533321566353161</v>
      </c>
      <c r="AT88" s="64">
        <f t="shared" si="311"/>
        <v>17.444245398135887</v>
      </c>
      <c r="AU88" s="64">
        <f t="shared" si="312"/>
        <v>17.89212519060295</v>
      </c>
      <c r="AV88" s="64">
        <f t="shared" si="313"/>
        <v>17.32319030072507</v>
      </c>
      <c r="AW88" s="64">
        <f t="shared" si="314"/>
        <v>20.091334523997919</v>
      </c>
      <c r="AX88" s="64">
        <f t="shared" si="315"/>
        <v>17.270315677778765</v>
      </c>
      <c r="AY88" s="64">
        <f t="shared" si="316"/>
        <v>18.801473167309723</v>
      </c>
      <c r="AZ88" s="64">
        <f t="shared" si="317"/>
        <v>17.604149781163883</v>
      </c>
      <c r="BA88" s="64">
        <f t="shared" si="318"/>
        <v>18.185240963855424</v>
      </c>
      <c r="BB88" s="64">
        <f t="shared" si="319"/>
        <v>20.418319873926446</v>
      </c>
      <c r="BC88" s="64">
        <f t="shared" si="320"/>
        <v>21.448791419030812</v>
      </c>
      <c r="BD88" s="64">
        <f t="shared" si="321"/>
        <v>20.432315644383177</v>
      </c>
      <c r="BE88" s="64">
        <f t="shared" si="322"/>
        <v>18.121981522777951</v>
      </c>
      <c r="BF88" s="64">
        <f t="shared" si="323"/>
        <v>11.657740971539269</v>
      </c>
      <c r="BG88" s="64">
        <f t="shared" si="324"/>
        <v>7.7466563202639653</v>
      </c>
      <c r="BH88" s="64">
        <f t="shared" si="325"/>
        <v>7.0584957283171681</v>
      </c>
      <c r="BI88" s="64">
        <f t="shared" si="326"/>
        <v>3.8360192122171197</v>
      </c>
      <c r="BJ88" s="64">
        <f t="shared" si="327"/>
        <v>9.6819553045275004</v>
      </c>
      <c r="BK88" s="64">
        <f t="shared" si="328"/>
        <v>12.130213978322663</v>
      </c>
      <c r="BL88" s="64">
        <f t="shared" si="329"/>
        <v>15.473539866139848</v>
      </c>
      <c r="BM88" s="64">
        <f t="shared" si="330"/>
        <v>12.04953825928107</v>
      </c>
      <c r="BN88" s="64">
        <f t="shared" si="331"/>
        <v>11.050347168962379</v>
      </c>
      <c r="BO88" s="64">
        <f t="shared" si="332"/>
        <v>12.572554515551188</v>
      </c>
      <c r="BP88" s="64">
        <f t="shared" si="333"/>
        <v>8.6780169420913733</v>
      </c>
      <c r="BQ88" s="64">
        <f t="shared" si="334"/>
        <v>17.469568845618923</v>
      </c>
      <c r="BR88" s="64">
        <f t="shared" si="335"/>
        <v>12.714576691149023</v>
      </c>
      <c r="BS88" s="64">
        <f t="shared" si="336"/>
        <v>12.562756630110172</v>
      </c>
      <c r="BT88" s="64">
        <f t="shared" si="337"/>
        <v>8.4505295916399419</v>
      </c>
      <c r="BU88" s="64">
        <f t="shared" si="338"/>
        <v>8.2241720066306225</v>
      </c>
      <c r="BV88" s="64">
        <f t="shared" si="339"/>
        <v>9.3166063375309385</v>
      </c>
      <c r="BW88" s="64">
        <f t="shared" si="340"/>
        <v>9.7406655929546275</v>
      </c>
      <c r="BX88" s="64">
        <f t="shared" si="341"/>
        <v>8.7989235328701199</v>
      </c>
      <c r="BY88" s="64">
        <f t="shared" si="342"/>
        <v>8.372673340665143</v>
      </c>
    </row>
    <row r="89" spans="1:77">
      <c r="A89" s="2" t="s">
        <v>3</v>
      </c>
      <c r="B89" s="140"/>
      <c r="C89" s="62"/>
      <c r="D89" s="62"/>
      <c r="E89" s="62"/>
      <c r="F89" s="62">
        <f>(F9-B9)/B9*100</f>
        <v>9.1365963385757816</v>
      </c>
      <c r="G89" s="62">
        <f t="shared" si="272"/>
        <v>7.9430908220392853</v>
      </c>
      <c r="H89" s="62">
        <f t="shared" si="273"/>
        <v>7.8946040645905962</v>
      </c>
      <c r="I89" s="62">
        <f t="shared" si="274"/>
        <v>4.0541891305748559</v>
      </c>
      <c r="J89" s="62">
        <f t="shared" si="275"/>
        <v>4.9943987174802738</v>
      </c>
      <c r="K89" s="62">
        <f t="shared" si="276"/>
        <v>7.695810860637561</v>
      </c>
      <c r="L89" s="62">
        <f t="shared" si="277"/>
        <v>6.091456043240715</v>
      </c>
      <c r="M89" s="62">
        <f t="shared" si="278"/>
        <v>6.9766464604578404</v>
      </c>
      <c r="N89" s="62">
        <f t="shared" si="279"/>
        <v>10.135246255730872</v>
      </c>
      <c r="O89" s="62">
        <f t="shared" si="280"/>
        <v>10.767913360923249</v>
      </c>
      <c r="P89" s="62">
        <f t="shared" si="281"/>
        <v>10.076365269440297</v>
      </c>
      <c r="Q89" s="62">
        <f t="shared" si="282"/>
        <v>11.57958340882737</v>
      </c>
      <c r="R89" s="62">
        <f t="shared" si="283"/>
        <v>6.4332597811461136</v>
      </c>
      <c r="S89" s="62">
        <f t="shared" si="284"/>
        <v>4.9225489466205943</v>
      </c>
      <c r="T89" s="62">
        <f t="shared" si="285"/>
        <v>3.890214425033701</v>
      </c>
      <c r="U89" s="62">
        <f t="shared" si="286"/>
        <v>5.2907339267548421</v>
      </c>
      <c r="V89" s="62">
        <f t="shared" si="287"/>
        <v>7.4533300421871047</v>
      </c>
      <c r="W89" s="62">
        <f t="shared" si="288"/>
        <v>8.732730455232824</v>
      </c>
      <c r="X89" s="62">
        <f t="shared" si="289"/>
        <v>9.5439645706253717</v>
      </c>
      <c r="Y89" s="62">
        <f t="shared" si="290"/>
        <v>7.6858686914879515</v>
      </c>
      <c r="Z89" s="62">
        <f t="shared" si="291"/>
        <v>6.9647952203539072</v>
      </c>
      <c r="AA89" s="62">
        <f t="shared" si="292"/>
        <v>5.6959988556516246</v>
      </c>
      <c r="AB89" s="62">
        <f t="shared" si="293"/>
        <v>5.1041712864697404</v>
      </c>
      <c r="AC89" s="62">
        <f t="shared" si="294"/>
        <v>5.5526752849332546</v>
      </c>
      <c r="AD89" s="62">
        <f t="shared" si="295"/>
        <v>9.7793399813905317</v>
      </c>
      <c r="AE89" s="62">
        <f t="shared" si="296"/>
        <v>12.553378260937025</v>
      </c>
      <c r="AF89" s="62">
        <f t="shared" si="297"/>
        <v>12.715398304694064</v>
      </c>
      <c r="AG89" s="62">
        <f t="shared" si="298"/>
        <v>12.300603518706195</v>
      </c>
      <c r="AH89" s="62">
        <f t="shared" si="299"/>
        <v>8.435130581297388</v>
      </c>
      <c r="AI89" s="62">
        <f t="shared" si="300"/>
        <v>6.656512418265577</v>
      </c>
      <c r="AJ89" s="62">
        <f t="shared" si="301"/>
        <v>5.7196337395997059</v>
      </c>
      <c r="AK89" s="62">
        <f t="shared" si="302"/>
        <v>6.2507322788517863</v>
      </c>
      <c r="AL89" s="62">
        <f t="shared" si="303"/>
        <v>6.0975688711922524</v>
      </c>
      <c r="AM89" s="62">
        <f t="shared" si="304"/>
        <v>7.7770438174326104</v>
      </c>
      <c r="AN89" s="62">
        <f t="shared" si="305"/>
        <v>7.5332941939869595</v>
      </c>
      <c r="AO89" s="62">
        <f t="shared" si="306"/>
        <v>7.3882119424381099</v>
      </c>
      <c r="AP89" s="62">
        <f t="shared" si="307"/>
        <v>8.081258047390353</v>
      </c>
      <c r="AQ89" s="62">
        <f t="shared" si="308"/>
        <v>7.7686394228243412</v>
      </c>
      <c r="AR89" s="62">
        <f t="shared" si="309"/>
        <v>7.9124163098761482</v>
      </c>
      <c r="AS89" s="62">
        <f t="shared" si="310"/>
        <v>9.3238178364224478</v>
      </c>
      <c r="AT89" s="62">
        <f t="shared" si="311"/>
        <v>9.0471781205537702</v>
      </c>
      <c r="AU89" s="62">
        <f t="shared" si="312"/>
        <v>11.070488446914311</v>
      </c>
      <c r="AV89" s="62">
        <f t="shared" si="313"/>
        <v>11.025014245924606</v>
      </c>
      <c r="AW89" s="62">
        <f t="shared" si="314"/>
        <v>12.325646926219884</v>
      </c>
      <c r="AX89" s="62">
        <f t="shared" si="315"/>
        <v>14.673035104069591</v>
      </c>
      <c r="AY89" s="62">
        <f t="shared" si="316"/>
        <v>16.272718406358962</v>
      </c>
      <c r="AZ89" s="62">
        <f t="shared" si="317"/>
        <v>17.642403165847224</v>
      </c>
      <c r="BA89" s="62">
        <f t="shared" si="318"/>
        <v>18.30465140587436</v>
      </c>
      <c r="BB89" s="62">
        <f t="shared" si="319"/>
        <v>14.081194873566174</v>
      </c>
      <c r="BC89" s="62">
        <f t="shared" si="320"/>
        <v>14.635551082864847</v>
      </c>
      <c r="BD89" s="62">
        <f t="shared" si="321"/>
        <v>15.856041670913946</v>
      </c>
      <c r="BE89" s="62">
        <f t="shared" si="322"/>
        <v>13.772422944060214</v>
      </c>
      <c r="BF89" s="62">
        <f t="shared" si="323"/>
        <v>7.7818440959674637</v>
      </c>
      <c r="BG89" s="62">
        <f t="shared" si="324"/>
        <v>4.6772524326057194</v>
      </c>
      <c r="BH89" s="62">
        <f t="shared" si="325"/>
        <v>7.5039416369382117</v>
      </c>
      <c r="BI89" s="62">
        <f t="shared" si="326"/>
        <v>8.4281310552742976</v>
      </c>
      <c r="BJ89" s="62">
        <f t="shared" si="327"/>
        <v>10.130844883443554</v>
      </c>
      <c r="BK89" s="62">
        <f t="shared" si="328"/>
        <v>11.098352849070434</v>
      </c>
      <c r="BL89" s="62">
        <f t="shared" si="329"/>
        <v>7.5460190744172593</v>
      </c>
      <c r="BM89" s="62">
        <f t="shared" si="330"/>
        <v>9.160123720129123</v>
      </c>
      <c r="BN89" s="62">
        <f t="shared" si="331"/>
        <v>9.2320026201849981</v>
      </c>
      <c r="BO89" s="62">
        <f t="shared" si="332"/>
        <v>7.5132445146563827</v>
      </c>
      <c r="BP89" s="62">
        <f t="shared" si="333"/>
        <v>7.5930765548465118</v>
      </c>
      <c r="BQ89" s="62">
        <f t="shared" si="334"/>
        <v>7.2048918926611334</v>
      </c>
      <c r="BR89" s="62">
        <f t="shared" si="335"/>
        <v>8.6533458756286574</v>
      </c>
      <c r="BS89" s="62">
        <f t="shared" si="336"/>
        <v>9.4175732241569641</v>
      </c>
      <c r="BT89" s="62">
        <f t="shared" si="337"/>
        <v>9.1106190792007844</v>
      </c>
      <c r="BU89" s="62">
        <f t="shared" si="338"/>
        <v>9.0538238638368771</v>
      </c>
      <c r="BV89" s="62">
        <f t="shared" si="339"/>
        <v>8.9756764663539759</v>
      </c>
      <c r="BW89" s="62">
        <f t="shared" si="340"/>
        <v>9.03332235642036</v>
      </c>
      <c r="BX89" s="62">
        <f t="shared" si="341"/>
        <v>8.3760420609969337</v>
      </c>
      <c r="BY89" s="62">
        <f t="shared" si="342"/>
        <v>7.9876564754723534</v>
      </c>
    </row>
    <row r="90" spans="1:77">
      <c r="A90" s="3" t="s">
        <v>4</v>
      </c>
      <c r="B90" s="136"/>
      <c r="C90" s="63"/>
      <c r="D90" s="63"/>
      <c r="E90" s="63"/>
      <c r="F90" s="63">
        <f t="shared" ref="F90:F101" si="343">(F10-B10)/B10*100</f>
        <v>8.7705929865736021</v>
      </c>
      <c r="G90" s="63">
        <f t="shared" si="272"/>
        <v>7.4840013984525875</v>
      </c>
      <c r="H90" s="63">
        <f t="shared" si="273"/>
        <v>6.9420175193948417</v>
      </c>
      <c r="I90" s="63">
        <f t="shared" si="274"/>
        <v>2.2913054248204112</v>
      </c>
      <c r="J90" s="63">
        <f t="shared" si="275"/>
        <v>4.4919576304433164</v>
      </c>
      <c r="K90" s="63">
        <f t="shared" si="276"/>
        <v>7.336251334667411</v>
      </c>
      <c r="L90" s="63">
        <f t="shared" si="277"/>
        <v>5.4593839398576298</v>
      </c>
      <c r="M90" s="63">
        <f t="shared" si="278"/>
        <v>6.4633127497275735</v>
      </c>
      <c r="N90" s="63">
        <f t="shared" si="279"/>
        <v>12.868406232400972</v>
      </c>
      <c r="O90" s="63">
        <f t="shared" si="280"/>
        <v>13.804052807715617</v>
      </c>
      <c r="P90" s="63">
        <f t="shared" si="281"/>
        <v>12.796184612278886</v>
      </c>
      <c r="Q90" s="63">
        <f t="shared" si="282"/>
        <v>14.639185106459198</v>
      </c>
      <c r="R90" s="63">
        <f t="shared" si="283"/>
        <v>5.5717255717255725</v>
      </c>
      <c r="S90" s="63">
        <f t="shared" si="284"/>
        <v>5.1461649782923304</v>
      </c>
      <c r="T90" s="63">
        <f t="shared" si="285"/>
        <v>4.2449664429530198</v>
      </c>
      <c r="U90" s="63">
        <f t="shared" si="286"/>
        <v>4.6924603174603172</v>
      </c>
      <c r="V90" s="63">
        <f t="shared" si="287"/>
        <v>8.788611939458729</v>
      </c>
      <c r="W90" s="63">
        <f t="shared" si="288"/>
        <v>10.300594582691037</v>
      </c>
      <c r="X90" s="63">
        <f t="shared" si="289"/>
        <v>10.531680884167606</v>
      </c>
      <c r="Y90" s="63">
        <f t="shared" si="290"/>
        <v>9.0779873021889514</v>
      </c>
      <c r="Z90" s="63">
        <f t="shared" si="291"/>
        <v>8.0961986035686646</v>
      </c>
      <c r="AA90" s="63">
        <f t="shared" si="292"/>
        <v>6.7002745195907236</v>
      </c>
      <c r="AB90" s="63">
        <f t="shared" si="293"/>
        <v>6.1605669352490091</v>
      </c>
      <c r="AC90" s="63">
        <f t="shared" si="294"/>
        <v>6.7630961688819395</v>
      </c>
      <c r="AD90" s="63">
        <f t="shared" si="295"/>
        <v>10.354825744961804</v>
      </c>
      <c r="AE90" s="63">
        <f t="shared" si="296"/>
        <v>12.794820698494657</v>
      </c>
      <c r="AF90" s="63">
        <f t="shared" si="297"/>
        <v>13.102161746954893</v>
      </c>
      <c r="AG90" s="63">
        <f t="shared" si="298"/>
        <v>11.998047113389479</v>
      </c>
      <c r="AH90" s="63">
        <f t="shared" si="299"/>
        <v>7.8622651162387456</v>
      </c>
      <c r="AI90" s="63">
        <f t="shared" si="300"/>
        <v>5.7496910329039652</v>
      </c>
      <c r="AJ90" s="63">
        <f t="shared" si="301"/>
        <v>4.5689013938747163</v>
      </c>
      <c r="AK90" s="63">
        <f t="shared" si="302"/>
        <v>5.2128741644870678</v>
      </c>
      <c r="AL90" s="63">
        <f t="shared" si="303"/>
        <v>6.1741297531955945</v>
      </c>
      <c r="AM90" s="63">
        <f t="shared" si="304"/>
        <v>7.4944115455508058</v>
      </c>
      <c r="AN90" s="63">
        <f t="shared" si="305"/>
        <v>7.3877913944407929</v>
      </c>
      <c r="AO90" s="63">
        <f t="shared" si="306"/>
        <v>6.8604771605151393</v>
      </c>
      <c r="AP90" s="63">
        <f t="shared" si="307"/>
        <v>7.9033845687892734</v>
      </c>
      <c r="AQ90" s="63">
        <f t="shared" si="308"/>
        <v>6.3246990149580391</v>
      </c>
      <c r="AR90" s="63">
        <f t="shared" si="309"/>
        <v>6.5656274749801975</v>
      </c>
      <c r="AS90" s="63">
        <f t="shared" si="310"/>
        <v>8.2261712439418417</v>
      </c>
      <c r="AT90" s="63">
        <f t="shared" si="311"/>
        <v>8.0851601313610519</v>
      </c>
      <c r="AU90" s="63">
        <f t="shared" si="312"/>
        <v>10.672669128041839</v>
      </c>
      <c r="AV90" s="63">
        <f t="shared" si="313"/>
        <v>10.682458499145325</v>
      </c>
      <c r="AW90" s="63">
        <f t="shared" si="314"/>
        <v>12.861237162646285</v>
      </c>
      <c r="AX90" s="63">
        <f t="shared" si="315"/>
        <v>13.231513341556836</v>
      </c>
      <c r="AY90" s="63">
        <f t="shared" si="316"/>
        <v>13.468407019284426</v>
      </c>
      <c r="AZ90" s="63">
        <f t="shared" si="317"/>
        <v>14.687156635331458</v>
      </c>
      <c r="BA90" s="63">
        <f t="shared" si="318"/>
        <v>15.204819595809965</v>
      </c>
      <c r="BB90" s="63">
        <f t="shared" si="319"/>
        <v>13.768953130688811</v>
      </c>
      <c r="BC90" s="63">
        <f t="shared" si="320"/>
        <v>13.915749724712489</v>
      </c>
      <c r="BD90" s="63">
        <f t="shared" si="321"/>
        <v>14.836292217659633</v>
      </c>
      <c r="BE90" s="63">
        <f t="shared" si="322"/>
        <v>13.21171481558954</v>
      </c>
      <c r="BF90" s="63">
        <f t="shared" si="323"/>
        <v>6.1076477258409971</v>
      </c>
      <c r="BG90" s="63">
        <f t="shared" si="324"/>
        <v>3.1436521071694195</v>
      </c>
      <c r="BH90" s="63">
        <f t="shared" si="325"/>
        <v>6.4209149266529124</v>
      </c>
      <c r="BI90" s="63">
        <f t="shared" si="326"/>
        <v>6.6077150853851467</v>
      </c>
      <c r="BJ90" s="63">
        <f t="shared" si="327"/>
        <v>10.626852046673351</v>
      </c>
      <c r="BK90" s="63">
        <f t="shared" si="328"/>
        <v>11.653956292809433</v>
      </c>
      <c r="BL90" s="63">
        <f t="shared" si="329"/>
        <v>8.0060426348865406</v>
      </c>
      <c r="BM90" s="63">
        <f t="shared" si="330"/>
        <v>10.612070999162928</v>
      </c>
      <c r="BN90" s="63">
        <f t="shared" si="331"/>
        <v>8.9574537957106219</v>
      </c>
      <c r="BO90" s="63">
        <f t="shared" si="332"/>
        <v>7.6520280648932388</v>
      </c>
      <c r="BP90" s="63">
        <f t="shared" si="333"/>
        <v>6.6918800821779758</v>
      </c>
      <c r="BQ90" s="63">
        <f t="shared" si="334"/>
        <v>6.8921968784459153</v>
      </c>
      <c r="BR90" s="63">
        <f t="shared" si="335"/>
        <v>8.4457553427971526</v>
      </c>
      <c r="BS90" s="63">
        <f t="shared" si="336"/>
        <v>8.6421146803723978</v>
      </c>
      <c r="BT90" s="63">
        <f t="shared" si="337"/>
        <v>9.1387759352805418</v>
      </c>
      <c r="BU90" s="63">
        <f t="shared" si="338"/>
        <v>8.951658567124694</v>
      </c>
      <c r="BV90" s="63">
        <f t="shared" si="339"/>
        <v>8.9145928126799312</v>
      </c>
      <c r="BW90" s="63">
        <f t="shared" si="340"/>
        <v>9.3684799078787666</v>
      </c>
      <c r="BX90" s="63">
        <f t="shared" si="341"/>
        <v>9.2406244221103488</v>
      </c>
      <c r="BY90" s="63">
        <f t="shared" si="342"/>
        <v>8.2660869397501262</v>
      </c>
    </row>
    <row r="91" spans="1:77">
      <c r="A91" s="3" t="s">
        <v>5</v>
      </c>
      <c r="B91" s="136"/>
      <c r="C91" s="63"/>
      <c r="D91" s="63"/>
      <c r="E91" s="63"/>
      <c r="F91" s="63">
        <f t="shared" si="343"/>
        <v>23.754259924472677</v>
      </c>
      <c r="G91" s="63">
        <f t="shared" si="272"/>
        <v>22.589351435348004</v>
      </c>
      <c r="H91" s="63">
        <f t="shared" si="273"/>
        <v>23.063813229571974</v>
      </c>
      <c r="I91" s="63">
        <f t="shared" si="274"/>
        <v>24.044444444444437</v>
      </c>
      <c r="J91" s="63">
        <f t="shared" si="275"/>
        <v>9.8987793986305466</v>
      </c>
      <c r="K91" s="63">
        <f t="shared" si="276"/>
        <v>10.134098338781763</v>
      </c>
      <c r="L91" s="63">
        <f t="shared" si="277"/>
        <v>8.7664493445556779</v>
      </c>
      <c r="M91" s="63">
        <f t="shared" si="278"/>
        <v>8.4199211752060208</v>
      </c>
      <c r="N91" s="63">
        <f t="shared" si="279"/>
        <v>-0.41988351618582004</v>
      </c>
      <c r="O91" s="63">
        <f t="shared" si="280"/>
        <v>-0.26653743639446714</v>
      </c>
      <c r="P91" s="63">
        <f t="shared" si="281"/>
        <v>0.81976744186045969</v>
      </c>
      <c r="Q91" s="63">
        <f t="shared" si="282"/>
        <v>3.1669971359330251</v>
      </c>
      <c r="R91" s="63">
        <f t="shared" si="283"/>
        <v>20.266594124047877</v>
      </c>
      <c r="S91" s="63">
        <f t="shared" si="284"/>
        <v>11.32167152575315</v>
      </c>
      <c r="T91" s="63">
        <f t="shared" si="285"/>
        <v>8.9556542298598796</v>
      </c>
      <c r="U91" s="63">
        <f t="shared" si="286"/>
        <v>21.157439538732593</v>
      </c>
      <c r="V91" s="63">
        <f t="shared" si="287"/>
        <v>5.2929201538113491</v>
      </c>
      <c r="W91" s="63">
        <f t="shared" si="288"/>
        <v>6.2854648625054592</v>
      </c>
      <c r="X91" s="63">
        <f t="shared" si="289"/>
        <v>9.1351751878903311</v>
      </c>
      <c r="Y91" s="63">
        <f t="shared" si="290"/>
        <v>1.0839869569049048</v>
      </c>
      <c r="Z91" s="63">
        <f t="shared" si="291"/>
        <v>3.1149301825993554</v>
      </c>
      <c r="AA91" s="63">
        <f t="shared" si="292"/>
        <v>1.3552361396303949</v>
      </c>
      <c r="AB91" s="63">
        <f t="shared" si="293"/>
        <v>-0.41707080504364252</v>
      </c>
      <c r="AC91" s="63">
        <f t="shared" si="294"/>
        <v>-1.4734088927637394</v>
      </c>
      <c r="AD91" s="63">
        <f t="shared" si="295"/>
        <v>16.375000000000004</v>
      </c>
      <c r="AE91" s="63">
        <f t="shared" si="296"/>
        <v>23.44509724473258</v>
      </c>
      <c r="AF91" s="63">
        <f t="shared" si="297"/>
        <v>19.134119022109676</v>
      </c>
      <c r="AG91" s="63">
        <f t="shared" si="298"/>
        <v>21.582160870719417</v>
      </c>
      <c r="AH91" s="63">
        <f t="shared" si="299"/>
        <v>11.707841031149298</v>
      </c>
      <c r="AI91" s="63">
        <f t="shared" si="300"/>
        <v>8.0704057768842485</v>
      </c>
      <c r="AJ91" s="63">
        <f t="shared" si="301"/>
        <v>6.8552507869026611</v>
      </c>
      <c r="AK91" s="63">
        <f t="shared" si="302"/>
        <v>8.4425036390101891</v>
      </c>
      <c r="AL91" s="63">
        <f t="shared" si="303"/>
        <v>0.74519230769230405</v>
      </c>
      <c r="AM91" s="63">
        <f t="shared" si="304"/>
        <v>6.0516324981017497</v>
      </c>
      <c r="AN91" s="63">
        <f t="shared" si="305"/>
        <v>3.5577658760520277</v>
      </c>
      <c r="AO91" s="63">
        <f t="shared" si="306"/>
        <v>6.9127516778523495</v>
      </c>
      <c r="AP91" s="63">
        <f t="shared" si="307"/>
        <v>9.9021713194941547</v>
      </c>
      <c r="AQ91" s="63">
        <f t="shared" si="308"/>
        <v>9.81599484499176</v>
      </c>
      <c r="AR91" s="63">
        <f t="shared" si="309"/>
        <v>9.7081640192094643</v>
      </c>
      <c r="AS91" s="63">
        <f t="shared" si="310"/>
        <v>9.5417451349654741</v>
      </c>
      <c r="AT91" s="63">
        <f t="shared" si="311"/>
        <v>11.267911419887106</v>
      </c>
      <c r="AU91" s="63">
        <f t="shared" si="312"/>
        <v>12.107184769852656</v>
      </c>
      <c r="AV91" s="63">
        <f t="shared" si="313"/>
        <v>11.994073674994944</v>
      </c>
      <c r="AW91" s="63">
        <f t="shared" si="314"/>
        <v>9.4269340974212046</v>
      </c>
      <c r="AX91" s="63">
        <f t="shared" si="315"/>
        <v>8.8097560975609781</v>
      </c>
      <c r="AY91" s="63">
        <f t="shared" si="316"/>
        <v>9.3893573713288774</v>
      </c>
      <c r="AZ91" s="63">
        <f t="shared" si="317"/>
        <v>12.534576067348169</v>
      </c>
      <c r="BA91" s="63">
        <f t="shared" si="318"/>
        <v>13.511390416339356</v>
      </c>
      <c r="BB91" s="63">
        <f t="shared" si="319"/>
        <v>15.224364147165181</v>
      </c>
      <c r="BC91" s="63">
        <f t="shared" si="320"/>
        <v>16.727584465296793</v>
      </c>
      <c r="BD91" s="63">
        <f t="shared" si="321"/>
        <v>18.746079243367429</v>
      </c>
      <c r="BE91" s="63">
        <f t="shared" si="322"/>
        <v>16.470265282583618</v>
      </c>
      <c r="BF91" s="63">
        <f t="shared" si="323"/>
        <v>10.728162743574297</v>
      </c>
      <c r="BG91" s="63">
        <f t="shared" si="324"/>
        <v>6.0406383257328642</v>
      </c>
      <c r="BH91" s="63">
        <f t="shared" si="325"/>
        <v>13.875249828610206</v>
      </c>
      <c r="BI91" s="63">
        <f t="shared" si="326"/>
        <v>13.516595213375519</v>
      </c>
      <c r="BJ91" s="63">
        <f t="shared" si="327"/>
        <v>10.470979134173861</v>
      </c>
      <c r="BK91" s="63">
        <f t="shared" si="328"/>
        <v>11.391258968780791</v>
      </c>
      <c r="BL91" s="63">
        <f t="shared" si="329"/>
        <v>8.2899463945488563</v>
      </c>
      <c r="BM91" s="63">
        <f t="shared" si="330"/>
        <v>9.2243009911824974</v>
      </c>
      <c r="BN91" s="63">
        <f t="shared" si="331"/>
        <v>11.768152303839212</v>
      </c>
      <c r="BO91" s="63">
        <f t="shared" si="332"/>
        <v>9.4757016581913973</v>
      </c>
      <c r="BP91" s="63">
        <f t="shared" si="333"/>
        <v>8.7181956399534055</v>
      </c>
      <c r="BQ91" s="63">
        <f t="shared" si="334"/>
        <v>11.011095310922055</v>
      </c>
      <c r="BR91" s="63">
        <f t="shared" si="335"/>
        <v>10.510994216885198</v>
      </c>
      <c r="BS91" s="63">
        <f t="shared" si="336"/>
        <v>11.607145530204479</v>
      </c>
      <c r="BT91" s="63">
        <f t="shared" si="337"/>
        <v>11.822830071487786</v>
      </c>
      <c r="BU91" s="63">
        <f t="shared" si="338"/>
        <v>11.055367130829433</v>
      </c>
      <c r="BV91" s="63">
        <f t="shared" si="339"/>
        <v>10.472383818247319</v>
      </c>
      <c r="BW91" s="63">
        <f t="shared" si="340"/>
        <v>10.84057429489285</v>
      </c>
      <c r="BX91" s="63">
        <f t="shared" si="341"/>
        <v>6.0914247242395847</v>
      </c>
      <c r="BY91" s="63">
        <f t="shared" si="342"/>
        <v>9.3976649824462264</v>
      </c>
    </row>
    <row r="92" spans="1:77">
      <c r="A92" s="68" t="s">
        <v>6</v>
      </c>
      <c r="B92" s="137"/>
      <c r="C92" s="64"/>
      <c r="D92" s="64"/>
      <c r="E92" s="64"/>
      <c r="F92" s="64">
        <f t="shared" si="343"/>
        <v>4.8797262962785029</v>
      </c>
      <c r="G92" s="64">
        <f t="shared" si="272"/>
        <v>3.5071863025166667</v>
      </c>
      <c r="H92" s="64">
        <f t="shared" si="273"/>
        <v>5.6168403007669543</v>
      </c>
      <c r="I92" s="64">
        <f t="shared" si="274"/>
        <v>4.5553188650070959</v>
      </c>
      <c r="J92" s="64">
        <f t="shared" si="275"/>
        <v>5.2080333918004973</v>
      </c>
      <c r="K92" s="64">
        <f t="shared" si="276"/>
        <v>8.2122751000442591</v>
      </c>
      <c r="L92" s="64">
        <f t="shared" si="277"/>
        <v>7.9537389874610094</v>
      </c>
      <c r="M92" s="64">
        <f t="shared" si="278"/>
        <v>8.9396604905422663</v>
      </c>
      <c r="N92" s="64">
        <f t="shared" si="279"/>
        <v>1.3574423774517932</v>
      </c>
      <c r="O92" s="64">
        <f t="shared" si="280"/>
        <v>1.4667480262512693</v>
      </c>
      <c r="P92" s="64">
        <f t="shared" si="281"/>
        <v>1.176206272399952</v>
      </c>
      <c r="Q92" s="64">
        <f t="shared" si="282"/>
        <v>0.12687279200697577</v>
      </c>
      <c r="R92" s="64">
        <f t="shared" si="283"/>
        <v>4.4259362180395572</v>
      </c>
      <c r="S92" s="64">
        <f t="shared" si="284"/>
        <v>0.1870394519385685</v>
      </c>
      <c r="T92" s="64">
        <f t="shared" si="285"/>
        <v>-1.0033715302062862</v>
      </c>
      <c r="U92" s="64">
        <f t="shared" si="286"/>
        <v>4.8625094289042638E-2</v>
      </c>
      <c r="V92" s="64">
        <f t="shared" si="287"/>
        <v>0.8956156855589944</v>
      </c>
      <c r="W92" s="64">
        <f t="shared" si="288"/>
        <v>0.85630659879679083</v>
      </c>
      <c r="X92" s="64">
        <f t="shared" si="289"/>
        <v>3.7803227410836486</v>
      </c>
      <c r="Y92" s="64">
        <f t="shared" si="290"/>
        <v>3.4132883754976313</v>
      </c>
      <c r="Z92" s="64">
        <f t="shared" si="291"/>
        <v>2.164064394764099</v>
      </c>
      <c r="AA92" s="64">
        <f t="shared" si="292"/>
        <v>1.899224263721053</v>
      </c>
      <c r="AB92" s="64">
        <f t="shared" si="293"/>
        <v>1.8360462062707052</v>
      </c>
      <c r="AC92" s="64">
        <f t="shared" si="294"/>
        <v>2.1818170341427732</v>
      </c>
      <c r="AD92" s="64">
        <f t="shared" si="295"/>
        <v>1.8902575788267575</v>
      </c>
      <c r="AE92" s="64">
        <f t="shared" si="296"/>
        <v>4.0356704678921975</v>
      </c>
      <c r="AF92" s="64">
        <f t="shared" si="297"/>
        <v>6.0245702433648862</v>
      </c>
      <c r="AG92" s="64">
        <f t="shared" si="298"/>
        <v>8.4982123347079952</v>
      </c>
      <c r="AH92" s="64">
        <f t="shared" si="299"/>
        <v>10.285355910943869</v>
      </c>
      <c r="AI92" s="64">
        <f t="shared" si="300"/>
        <v>12.311943506294137</v>
      </c>
      <c r="AJ92" s="64">
        <f t="shared" si="301"/>
        <v>13.21084864391951</v>
      </c>
      <c r="AK92" s="64">
        <f t="shared" si="302"/>
        <v>12.085921325051761</v>
      </c>
      <c r="AL92" s="64">
        <f t="shared" si="303"/>
        <v>9.3545635484788168</v>
      </c>
      <c r="AM92" s="64">
        <f t="shared" si="304"/>
        <v>10.989611809732095</v>
      </c>
      <c r="AN92" s="64">
        <f t="shared" si="305"/>
        <v>11.179804224626482</v>
      </c>
      <c r="AO92" s="64">
        <f t="shared" si="306"/>
        <v>11.244516277995844</v>
      </c>
      <c r="AP92" s="64">
        <f t="shared" si="307"/>
        <v>8.1123244929797202</v>
      </c>
      <c r="AQ92" s="64">
        <f t="shared" si="308"/>
        <v>16.108374384236456</v>
      </c>
      <c r="AR92" s="64">
        <f t="shared" si="309"/>
        <v>15.454124189063947</v>
      </c>
      <c r="AS92" s="64">
        <f t="shared" si="310"/>
        <v>16.230801162308012</v>
      </c>
      <c r="AT92" s="64">
        <f t="shared" si="311"/>
        <v>14.165464165464165</v>
      </c>
      <c r="AU92" s="64">
        <f t="shared" si="312"/>
        <v>12.855324565125159</v>
      </c>
      <c r="AV92" s="64">
        <f t="shared" si="313"/>
        <v>12.482440297009834</v>
      </c>
      <c r="AW92" s="64">
        <f t="shared" si="314"/>
        <v>10.928571428571429</v>
      </c>
      <c r="AX92" s="64">
        <f t="shared" si="315"/>
        <v>27.825995365493988</v>
      </c>
      <c r="AY92" s="64">
        <f t="shared" si="316"/>
        <v>37.724248120300757</v>
      </c>
      <c r="AZ92" s="64">
        <f t="shared" si="317"/>
        <v>37.948260481712758</v>
      </c>
      <c r="BA92" s="64">
        <f t="shared" si="318"/>
        <v>40.115904700579527</v>
      </c>
      <c r="BB92" s="64">
        <f t="shared" si="319"/>
        <v>15.245801677680918</v>
      </c>
      <c r="BC92" s="64">
        <f t="shared" si="320"/>
        <v>17.156844681196624</v>
      </c>
      <c r="BD92" s="64">
        <f t="shared" si="321"/>
        <v>19.412829798241077</v>
      </c>
      <c r="BE92" s="64">
        <f t="shared" si="322"/>
        <v>15.234375</v>
      </c>
      <c r="BF92" s="64">
        <f t="shared" si="323"/>
        <v>15.658515658515659</v>
      </c>
      <c r="BG92" s="64">
        <f t="shared" si="324"/>
        <v>11.428238583410998</v>
      </c>
      <c r="BH92" s="64">
        <f t="shared" si="325"/>
        <v>9.4985378533521079</v>
      </c>
      <c r="BI92" s="64">
        <f t="shared" si="326"/>
        <v>14.81555333998006</v>
      </c>
      <c r="BJ92" s="64">
        <f t="shared" si="327"/>
        <v>7.3689416419386742</v>
      </c>
      <c r="BK92" s="64">
        <f t="shared" si="328"/>
        <v>8.4579194981704138</v>
      </c>
      <c r="BL92" s="64">
        <f t="shared" si="329"/>
        <v>5.084075173095945</v>
      </c>
      <c r="BM92" s="64">
        <f t="shared" si="330"/>
        <v>2.5008683570684265</v>
      </c>
      <c r="BN92" s="64">
        <f t="shared" si="331"/>
        <v>9.3274988484569317</v>
      </c>
      <c r="BO92" s="64">
        <f t="shared" si="332"/>
        <v>5.8897243107769421</v>
      </c>
      <c r="BP92" s="64">
        <f t="shared" si="333"/>
        <v>11.219879518072288</v>
      </c>
      <c r="BQ92" s="64">
        <f t="shared" si="334"/>
        <v>6.7265333785157573</v>
      </c>
      <c r="BR92" s="64">
        <f t="shared" si="335"/>
        <v>8.7318306298714976</v>
      </c>
      <c r="BS92" s="64">
        <f t="shared" si="336"/>
        <v>11.934456076467912</v>
      </c>
      <c r="BT92" s="64">
        <f t="shared" si="337"/>
        <v>7.6167907921462428</v>
      </c>
      <c r="BU92" s="64">
        <f t="shared" si="338"/>
        <v>8.4537228131449442</v>
      </c>
      <c r="BV92" s="64">
        <f t="shared" si="339"/>
        <v>8.4568439407149079</v>
      </c>
      <c r="BW92" s="64">
        <f t="shared" si="340"/>
        <v>6.5712426805465185</v>
      </c>
      <c r="BX92" s="64">
        <f t="shared" si="341"/>
        <v>5.6464296948726016</v>
      </c>
      <c r="BY92" s="64">
        <f t="shared" si="342"/>
        <v>5.8113152309156115</v>
      </c>
    </row>
    <row r="93" spans="1:77">
      <c r="A93" s="2" t="s">
        <v>7</v>
      </c>
      <c r="B93" s="140"/>
      <c r="C93" s="62"/>
      <c r="D93" s="62"/>
      <c r="E93" s="62"/>
      <c r="F93" s="62">
        <f>(F13-B13)/B13*100</f>
        <v>13.073639369486429</v>
      </c>
      <c r="G93" s="62">
        <f t="shared" si="272"/>
        <v>15.53922975186754</v>
      </c>
      <c r="H93" s="62">
        <f t="shared" si="273"/>
        <v>15.243504604756097</v>
      </c>
      <c r="I93" s="62">
        <f t="shared" si="274"/>
        <v>15.267242285308392</v>
      </c>
      <c r="J93" s="62">
        <f t="shared" si="275"/>
        <v>14.366554778585686</v>
      </c>
      <c r="K93" s="62">
        <f t="shared" si="276"/>
        <v>10.863028530752276</v>
      </c>
      <c r="L93" s="62">
        <f t="shared" si="277"/>
        <v>11.222113262163498</v>
      </c>
      <c r="M93" s="62">
        <f t="shared" si="278"/>
        <v>11.566430296876446</v>
      </c>
      <c r="N93" s="62">
        <f t="shared" si="279"/>
        <v>9.5682136489935292</v>
      </c>
      <c r="O93" s="62">
        <f t="shared" si="280"/>
        <v>9.1561202183349533</v>
      </c>
      <c r="P93" s="62">
        <f t="shared" si="281"/>
        <v>9.329998464342685</v>
      </c>
      <c r="Q93" s="62">
        <f t="shared" si="282"/>
        <v>9.3319474960349655</v>
      </c>
      <c r="R93" s="62">
        <f t="shared" si="283"/>
        <v>9.3893915405653612</v>
      </c>
      <c r="S93" s="62">
        <f t="shared" si="284"/>
        <v>10.695379453882587</v>
      </c>
      <c r="T93" s="62">
        <f t="shared" si="285"/>
        <v>9.8041122633710724</v>
      </c>
      <c r="U93" s="62">
        <f t="shared" si="286"/>
        <v>8.9369244566507859</v>
      </c>
      <c r="V93" s="62">
        <f t="shared" si="287"/>
        <v>10.032783664648912</v>
      </c>
      <c r="W93" s="62">
        <f t="shared" si="288"/>
        <v>9.858359539753609</v>
      </c>
      <c r="X93" s="62">
        <f t="shared" si="289"/>
        <v>9.8150033032531461</v>
      </c>
      <c r="Y93" s="62">
        <f t="shared" si="290"/>
        <v>9.842513563491579</v>
      </c>
      <c r="Z93" s="62">
        <f t="shared" si="291"/>
        <v>9.0602612315039899</v>
      </c>
      <c r="AA93" s="62">
        <f t="shared" si="292"/>
        <v>7.3769526756188819</v>
      </c>
      <c r="AB93" s="62">
        <f t="shared" si="293"/>
        <v>7.4091737752812321</v>
      </c>
      <c r="AC93" s="62">
        <f t="shared" si="294"/>
        <v>6.9398867460755103</v>
      </c>
      <c r="AD93" s="62">
        <f t="shared" si="295"/>
        <v>8.6848502576080477</v>
      </c>
      <c r="AE93" s="62">
        <f t="shared" si="296"/>
        <v>10.436236243143133</v>
      </c>
      <c r="AF93" s="62">
        <f t="shared" si="297"/>
        <v>11.754936825790004</v>
      </c>
      <c r="AG93" s="62">
        <f t="shared" si="298"/>
        <v>9.8777068332304125</v>
      </c>
      <c r="AH93" s="62">
        <f t="shared" si="299"/>
        <v>11.13377737505442</v>
      </c>
      <c r="AI93" s="62">
        <f t="shared" si="300"/>
        <v>11.559997273625729</v>
      </c>
      <c r="AJ93" s="62">
        <f t="shared" si="301"/>
        <v>11.008492685935845</v>
      </c>
      <c r="AK93" s="62">
        <f t="shared" si="302"/>
        <v>13.584758524255136</v>
      </c>
      <c r="AL93" s="62">
        <f t="shared" si="303"/>
        <v>12.105118535252975</v>
      </c>
      <c r="AM93" s="62">
        <f t="shared" si="304"/>
        <v>10.135771901982743</v>
      </c>
      <c r="AN93" s="62">
        <f t="shared" si="305"/>
        <v>10.016129520396081</v>
      </c>
      <c r="AO93" s="62">
        <f t="shared" si="306"/>
        <v>14.056141231394962</v>
      </c>
      <c r="AP93" s="62">
        <f t="shared" si="307"/>
        <v>8.620005667327856</v>
      </c>
      <c r="AQ93" s="62">
        <f t="shared" si="308"/>
        <v>10.909864181436589</v>
      </c>
      <c r="AR93" s="62">
        <f t="shared" si="309"/>
        <v>13.243199365033554</v>
      </c>
      <c r="AS93" s="62">
        <f t="shared" si="310"/>
        <v>10.424848268475545</v>
      </c>
      <c r="AT93" s="62">
        <f t="shared" si="311"/>
        <v>12.232077637483037</v>
      </c>
      <c r="AU93" s="62">
        <f t="shared" si="312"/>
        <v>8.8733650663976817</v>
      </c>
      <c r="AV93" s="62">
        <f t="shared" si="313"/>
        <v>11.31153677671141</v>
      </c>
      <c r="AW93" s="62">
        <f t="shared" si="314"/>
        <v>11.119632478439687</v>
      </c>
      <c r="AX93" s="62">
        <f t="shared" si="315"/>
        <v>10.290758578795995</v>
      </c>
      <c r="AY93" s="62">
        <f t="shared" si="316"/>
        <v>13.327064992182445</v>
      </c>
      <c r="AZ93" s="62">
        <f t="shared" si="317"/>
        <v>11.523341910112668</v>
      </c>
      <c r="BA93" s="62">
        <f t="shared" si="318"/>
        <v>12.913700706417297</v>
      </c>
      <c r="BB93" s="62">
        <f t="shared" si="319"/>
        <v>11.642939388340489</v>
      </c>
      <c r="BC93" s="62">
        <f t="shared" si="320"/>
        <v>11.224291766041254</v>
      </c>
      <c r="BD93" s="62">
        <f t="shared" si="321"/>
        <v>12.325702432730509</v>
      </c>
      <c r="BE93" s="62">
        <f t="shared" si="322"/>
        <v>8.9868936178373069</v>
      </c>
      <c r="BF93" s="62">
        <f t="shared" si="323"/>
        <v>9.6311164209997173</v>
      </c>
      <c r="BG93" s="62">
        <f t="shared" si="324"/>
        <v>9.117895824859632</v>
      </c>
      <c r="BH93" s="62">
        <f t="shared" si="325"/>
        <v>7.9280403381963458</v>
      </c>
      <c r="BI93" s="62">
        <f t="shared" si="326"/>
        <v>13.496776453941518</v>
      </c>
      <c r="BJ93" s="62">
        <f t="shared" si="327"/>
        <v>15.321165930300342</v>
      </c>
      <c r="BK93" s="62">
        <f t="shared" si="328"/>
        <v>13.252371079207521</v>
      </c>
      <c r="BL93" s="62">
        <f t="shared" si="329"/>
        <v>13.719621981845961</v>
      </c>
      <c r="BM93" s="62">
        <f t="shared" si="330"/>
        <v>9.964824356113045</v>
      </c>
      <c r="BN93" s="62">
        <f t="shared" si="331"/>
        <v>10.393806368781645</v>
      </c>
      <c r="BO93" s="62">
        <f t="shared" si="332"/>
        <v>12.845096919509782</v>
      </c>
      <c r="BP93" s="62">
        <f t="shared" si="333"/>
        <v>11.480911327814033</v>
      </c>
      <c r="BQ93" s="62">
        <f t="shared" si="334"/>
        <v>7.7341380509663837</v>
      </c>
      <c r="BR93" s="62">
        <f t="shared" si="335"/>
        <v>8.8625465453855199</v>
      </c>
      <c r="BS93" s="62">
        <f t="shared" si="336"/>
        <v>8.4528695848534046</v>
      </c>
      <c r="BT93" s="62">
        <f t="shared" si="337"/>
        <v>7.2571394134888862</v>
      </c>
      <c r="BU93" s="62">
        <f t="shared" si="338"/>
        <v>9.589714167105809</v>
      </c>
      <c r="BV93" s="62">
        <f t="shared" si="339"/>
        <v>6.9908856055605835</v>
      </c>
      <c r="BW93" s="62">
        <f t="shared" si="340"/>
        <v>10.006162037639688</v>
      </c>
      <c r="BX93" s="62">
        <f t="shared" si="341"/>
        <v>8.7232095416213866</v>
      </c>
      <c r="BY93" s="62">
        <f t="shared" si="342"/>
        <v>8.6393877536300145</v>
      </c>
    </row>
    <row r="94" spans="1:77">
      <c r="A94" s="3" t="s">
        <v>8</v>
      </c>
      <c r="B94" s="136"/>
      <c r="C94" s="63"/>
      <c r="D94" s="63"/>
      <c r="E94" s="63"/>
      <c r="F94" s="63">
        <f t="shared" si="343"/>
        <v>14.485403633033329</v>
      </c>
      <c r="G94" s="63">
        <f t="shared" si="272"/>
        <v>8.342493546348317</v>
      </c>
      <c r="H94" s="63">
        <f t="shared" si="273"/>
        <v>7.5225837397074198</v>
      </c>
      <c r="I94" s="63">
        <f t="shared" si="274"/>
        <v>5.4505706604693307</v>
      </c>
      <c r="J94" s="63">
        <f t="shared" si="275"/>
        <v>6.7057455196741138</v>
      </c>
      <c r="K94" s="63">
        <f t="shared" si="276"/>
        <v>9.4450980928667239</v>
      </c>
      <c r="L94" s="63">
        <f t="shared" si="277"/>
        <v>10.459107806691453</v>
      </c>
      <c r="M94" s="63">
        <f t="shared" si="278"/>
        <v>11.704129468454678</v>
      </c>
      <c r="N94" s="63">
        <f t="shared" si="279"/>
        <v>6.4915858342139368</v>
      </c>
      <c r="O94" s="63">
        <f t="shared" si="280"/>
        <v>4.4628727290000443</v>
      </c>
      <c r="P94" s="63">
        <f t="shared" si="281"/>
        <v>9.3586609261302556</v>
      </c>
      <c r="Q94" s="63">
        <f t="shared" si="282"/>
        <v>15.635495716545897</v>
      </c>
      <c r="R94" s="63">
        <f t="shared" si="283"/>
        <v>14.608361364728495</v>
      </c>
      <c r="S94" s="63">
        <f t="shared" si="284"/>
        <v>25.272831705916136</v>
      </c>
      <c r="T94" s="63">
        <f t="shared" si="285"/>
        <v>19.748527213576015</v>
      </c>
      <c r="U94" s="63">
        <f t="shared" si="286"/>
        <v>14.444765760555233</v>
      </c>
      <c r="V94" s="63">
        <f t="shared" si="287"/>
        <v>15.830607966457016</v>
      </c>
      <c r="W94" s="63">
        <f t="shared" si="288"/>
        <v>14.167812929848694</v>
      </c>
      <c r="X94" s="63">
        <f t="shared" si="289"/>
        <v>11.909831852558925</v>
      </c>
      <c r="Y94" s="63">
        <f t="shared" si="290"/>
        <v>10.682248894504106</v>
      </c>
      <c r="Z94" s="63">
        <f t="shared" si="291"/>
        <v>5.2158143171551083</v>
      </c>
      <c r="AA94" s="63">
        <f t="shared" si="292"/>
        <v>0.22255689424364122</v>
      </c>
      <c r="AB94" s="63">
        <f t="shared" si="293"/>
        <v>-0.28049340594449185</v>
      </c>
      <c r="AC94" s="63">
        <f t="shared" si="294"/>
        <v>-1.2142571771017636</v>
      </c>
      <c r="AD94" s="63">
        <f t="shared" si="295"/>
        <v>4.8423442794970155</v>
      </c>
      <c r="AE94" s="63">
        <f t="shared" si="296"/>
        <v>6.5900856527473985</v>
      </c>
      <c r="AF94" s="63">
        <f t="shared" si="297"/>
        <v>8.6967249518859084</v>
      </c>
      <c r="AG94" s="63">
        <f t="shared" si="298"/>
        <v>11.16664018603845</v>
      </c>
      <c r="AH94" s="63">
        <f t="shared" si="299"/>
        <v>9.9084465445953924</v>
      </c>
      <c r="AI94" s="63">
        <f t="shared" si="300"/>
        <v>10.787907268170425</v>
      </c>
      <c r="AJ94" s="63">
        <f t="shared" si="301"/>
        <v>11.045702179176756</v>
      </c>
      <c r="AK94" s="63">
        <f t="shared" si="302"/>
        <v>10.990852866275141</v>
      </c>
      <c r="AL94" s="63">
        <f t="shared" si="303"/>
        <v>9.3227044053323791</v>
      </c>
      <c r="AM94" s="63">
        <f t="shared" si="304"/>
        <v>11.19374496302685</v>
      </c>
      <c r="AN94" s="63">
        <f t="shared" si="305"/>
        <v>10.83825072568446</v>
      </c>
      <c r="AO94" s="63">
        <f t="shared" si="306"/>
        <v>14.671692635472883</v>
      </c>
      <c r="AP94" s="63">
        <f t="shared" si="307"/>
        <v>10.006554511688879</v>
      </c>
      <c r="AQ94" s="63">
        <f t="shared" si="308"/>
        <v>8.1633691063526772</v>
      </c>
      <c r="AR94" s="63">
        <f t="shared" si="309"/>
        <v>12.664142035115331</v>
      </c>
      <c r="AS94" s="63">
        <f t="shared" si="310"/>
        <v>8.3547715300747267</v>
      </c>
      <c r="AT94" s="63">
        <f t="shared" si="311"/>
        <v>12.899702085402184</v>
      </c>
      <c r="AU94" s="63">
        <f t="shared" si="312"/>
        <v>12.945546882347408</v>
      </c>
      <c r="AV94" s="63">
        <f t="shared" si="313"/>
        <v>8.8266107909900473</v>
      </c>
      <c r="AW94" s="63">
        <f t="shared" si="314"/>
        <v>9.7343131712832118</v>
      </c>
      <c r="AX94" s="63">
        <f t="shared" si="315"/>
        <v>6.314979329756361</v>
      </c>
      <c r="AY94" s="63">
        <f t="shared" si="316"/>
        <v>7.256755068903785</v>
      </c>
      <c r="AZ94" s="63">
        <f t="shared" si="317"/>
        <v>9.0533493782591261</v>
      </c>
      <c r="BA94" s="63">
        <f t="shared" si="318"/>
        <v>8.3968679167525249</v>
      </c>
      <c r="BB94" s="63">
        <f t="shared" si="319"/>
        <v>11.196430861383549</v>
      </c>
      <c r="BC94" s="63">
        <f t="shared" si="320"/>
        <v>13.457658566881451</v>
      </c>
      <c r="BD94" s="63">
        <f t="shared" si="321"/>
        <v>10.686261816309269</v>
      </c>
      <c r="BE94" s="63">
        <f t="shared" si="322"/>
        <v>9.5341063903938146</v>
      </c>
      <c r="BF94" s="63">
        <f t="shared" si="323"/>
        <v>7.3805582735508732</v>
      </c>
      <c r="BG94" s="63">
        <f t="shared" si="324"/>
        <v>4.6001496734642888</v>
      </c>
      <c r="BH94" s="63">
        <f t="shared" si="325"/>
        <v>8.5373774012558847</v>
      </c>
      <c r="BI94" s="63">
        <f t="shared" si="326"/>
        <v>5.7745764305186906</v>
      </c>
      <c r="BJ94" s="63">
        <f t="shared" si="327"/>
        <v>9.8709013850465048</v>
      </c>
      <c r="BK94" s="63">
        <f t="shared" si="328"/>
        <v>11.774695489936423</v>
      </c>
      <c r="BL94" s="63">
        <f t="shared" si="329"/>
        <v>10.42863946439469</v>
      </c>
      <c r="BM94" s="63">
        <f t="shared" si="330"/>
        <v>13.522626251649264</v>
      </c>
      <c r="BN94" s="63">
        <f t="shared" si="331"/>
        <v>14.066174140220545</v>
      </c>
      <c r="BO94" s="63">
        <f t="shared" si="332"/>
        <v>12.758367387762897</v>
      </c>
      <c r="BP94" s="63">
        <f t="shared" si="333"/>
        <v>12.266707915250368</v>
      </c>
      <c r="BQ94" s="63">
        <f t="shared" si="334"/>
        <v>11.728330216249365</v>
      </c>
      <c r="BR94" s="63">
        <f t="shared" si="335"/>
        <v>9.8016418793769233</v>
      </c>
      <c r="BS94" s="63">
        <f t="shared" si="336"/>
        <v>9.147352130902755</v>
      </c>
      <c r="BT94" s="63">
        <f t="shared" si="337"/>
        <v>7.9771122031732071</v>
      </c>
      <c r="BU94" s="63">
        <f t="shared" si="338"/>
        <v>6.1463128508916212</v>
      </c>
      <c r="BV94" s="63">
        <f t="shared" si="339"/>
        <v>7.5266757095844765</v>
      </c>
      <c r="BW94" s="63">
        <f t="shared" si="340"/>
        <v>6.681212683894973</v>
      </c>
      <c r="BX94" s="63">
        <f t="shared" si="341"/>
        <v>6.2237225341128957</v>
      </c>
      <c r="BY94" s="63">
        <f t="shared" si="342"/>
        <v>6.8015388667357817</v>
      </c>
    </row>
    <row r="95" spans="1:77">
      <c r="A95" s="3" t="s">
        <v>9</v>
      </c>
      <c r="B95" s="136"/>
      <c r="C95" s="63"/>
      <c r="D95" s="63"/>
      <c r="E95" s="63"/>
      <c r="F95" s="63">
        <f t="shared" si="343"/>
        <v>16.329766151407053</v>
      </c>
      <c r="G95" s="63">
        <f t="shared" si="272"/>
        <v>13.592036199095023</v>
      </c>
      <c r="H95" s="63">
        <f t="shared" si="273"/>
        <v>12.500242153777332</v>
      </c>
      <c r="I95" s="63">
        <f t="shared" si="274"/>
        <v>12.190507799535352</v>
      </c>
      <c r="J95" s="63">
        <f t="shared" si="275"/>
        <v>12.428790459965922</v>
      </c>
      <c r="K95" s="63">
        <f t="shared" si="276"/>
        <v>7.642496128082402</v>
      </c>
      <c r="L95" s="63">
        <f t="shared" si="277"/>
        <v>7.9931120851596802</v>
      </c>
      <c r="M95" s="63">
        <f t="shared" si="278"/>
        <v>7.7123332248616938</v>
      </c>
      <c r="N95" s="63">
        <f t="shared" si="279"/>
        <v>5.8341679836716738</v>
      </c>
      <c r="O95" s="63">
        <f t="shared" si="280"/>
        <v>9.7252649653620704</v>
      </c>
      <c r="P95" s="63">
        <f t="shared" si="281"/>
        <v>8.2364537732293481</v>
      </c>
      <c r="Q95" s="63">
        <f t="shared" si="282"/>
        <v>7.909914858555342</v>
      </c>
      <c r="R95" s="63">
        <f t="shared" si="283"/>
        <v>4.6445036222546694</v>
      </c>
      <c r="S95" s="63">
        <f t="shared" si="284"/>
        <v>3.8232199228340882</v>
      </c>
      <c r="T95" s="63">
        <f t="shared" si="285"/>
        <v>5.1856216853270451</v>
      </c>
      <c r="U95" s="63">
        <f t="shared" si="286"/>
        <v>4.7722066683634514</v>
      </c>
      <c r="V95" s="63">
        <f t="shared" si="287"/>
        <v>8.1816938021617194</v>
      </c>
      <c r="W95" s="63">
        <f t="shared" si="288"/>
        <v>8.7188149688149679</v>
      </c>
      <c r="X95" s="63">
        <f t="shared" si="289"/>
        <v>8.0213903743315509</v>
      </c>
      <c r="Y95" s="63">
        <f t="shared" si="290"/>
        <v>7.7128628689420626</v>
      </c>
      <c r="Z95" s="63">
        <f t="shared" si="291"/>
        <v>8.7390919438472245</v>
      </c>
      <c r="AA95" s="63">
        <f t="shared" si="292"/>
        <v>7.3144496235209759</v>
      </c>
      <c r="AB95" s="63">
        <f t="shared" si="293"/>
        <v>6.6360207449316366</v>
      </c>
      <c r="AC95" s="63">
        <f t="shared" si="294"/>
        <v>8.367162832656744</v>
      </c>
      <c r="AD95" s="63">
        <f t="shared" si="295"/>
        <v>1.9190509420795536</v>
      </c>
      <c r="AE95" s="63">
        <f t="shared" si="296"/>
        <v>3.341129301703976</v>
      </c>
      <c r="AF95" s="63">
        <f t="shared" si="297"/>
        <v>4.2113407759478276</v>
      </c>
      <c r="AG95" s="63">
        <f t="shared" si="298"/>
        <v>5.9313215400624353</v>
      </c>
      <c r="AH95" s="63">
        <f t="shared" si="299"/>
        <v>10.754307885427361</v>
      </c>
      <c r="AI95" s="63">
        <f t="shared" si="300"/>
        <v>11.665050113158742</v>
      </c>
      <c r="AJ95" s="63">
        <f t="shared" si="301"/>
        <v>10.757318625371243</v>
      </c>
      <c r="AK95" s="63">
        <f t="shared" si="302"/>
        <v>10.707269155206287</v>
      </c>
      <c r="AL95" s="63">
        <f t="shared" si="303"/>
        <v>3.7154573742452692</v>
      </c>
      <c r="AM95" s="63">
        <f t="shared" si="304"/>
        <v>2.9011523539290094</v>
      </c>
      <c r="AN95" s="63">
        <f t="shared" si="305"/>
        <v>12.342226733830028</v>
      </c>
      <c r="AO95" s="63">
        <f t="shared" si="306"/>
        <v>20.514640638864243</v>
      </c>
      <c r="AP95" s="63">
        <f t="shared" si="307"/>
        <v>10.302006755414265</v>
      </c>
      <c r="AQ95" s="63">
        <f t="shared" si="308"/>
        <v>17.998499343462765</v>
      </c>
      <c r="AR95" s="63">
        <f t="shared" si="309"/>
        <v>12.070582218054726</v>
      </c>
      <c r="AS95" s="63">
        <f t="shared" si="310"/>
        <v>0.75099396259755569</v>
      </c>
      <c r="AT95" s="63">
        <f t="shared" si="311"/>
        <v>11.429343420697109</v>
      </c>
      <c r="AU95" s="63">
        <f t="shared" si="312"/>
        <v>5.0631905253954379</v>
      </c>
      <c r="AV95" s="63">
        <f t="shared" si="313"/>
        <v>4.4877158287061691</v>
      </c>
      <c r="AW95" s="63">
        <f t="shared" si="314"/>
        <v>7.6658871674948852</v>
      </c>
      <c r="AX95" s="63">
        <f t="shared" si="315"/>
        <v>7.8960556094406691</v>
      </c>
      <c r="AY95" s="63">
        <f t="shared" si="316"/>
        <v>6.8913602663035229</v>
      </c>
      <c r="AZ95" s="63">
        <f t="shared" si="317"/>
        <v>7.2861614617456478</v>
      </c>
      <c r="BA95" s="63">
        <f t="shared" si="318"/>
        <v>6.9904296477295844</v>
      </c>
      <c r="BB95" s="63">
        <f t="shared" si="319"/>
        <v>6.4919206826030642</v>
      </c>
      <c r="BC95" s="63">
        <f t="shared" si="320"/>
        <v>6.1901492685205524</v>
      </c>
      <c r="BD95" s="63">
        <f t="shared" si="321"/>
        <v>6.8435801572815684</v>
      </c>
      <c r="BE95" s="63">
        <f t="shared" si="322"/>
        <v>4.1718211750375902</v>
      </c>
      <c r="BF95" s="63">
        <f t="shared" si="323"/>
        <v>3.0852309099222688</v>
      </c>
      <c r="BG95" s="63">
        <f t="shared" si="324"/>
        <v>4.0262805345419439</v>
      </c>
      <c r="BH95" s="63">
        <f t="shared" si="325"/>
        <v>5.3882767599149028</v>
      </c>
      <c r="BI95" s="63">
        <f t="shared" si="326"/>
        <v>6.7042477391066004</v>
      </c>
      <c r="BJ95" s="63">
        <f t="shared" si="327"/>
        <v>14.224945255864229</v>
      </c>
      <c r="BK95" s="63">
        <f t="shared" si="328"/>
        <v>13.216915136699889</v>
      </c>
      <c r="BL95" s="63">
        <f t="shared" si="329"/>
        <v>12.812440399844178</v>
      </c>
      <c r="BM95" s="63">
        <f t="shared" si="330"/>
        <v>13.662138653419312</v>
      </c>
      <c r="BN95" s="63">
        <f t="shared" si="331"/>
        <v>8.3315490360732287</v>
      </c>
      <c r="BO95" s="63">
        <f t="shared" si="332"/>
        <v>13.855377777013162</v>
      </c>
      <c r="BP95" s="63">
        <f t="shared" si="333"/>
        <v>10.887024512604304</v>
      </c>
      <c r="BQ95" s="63">
        <f t="shared" si="334"/>
        <v>11.618487720287531</v>
      </c>
      <c r="BR95" s="63">
        <f t="shared" si="335"/>
        <v>7.4355262793631205</v>
      </c>
      <c r="BS95" s="63">
        <f t="shared" si="336"/>
        <v>7.2829952271336404</v>
      </c>
      <c r="BT95" s="63">
        <f t="shared" si="337"/>
        <v>7.6213940069939436</v>
      </c>
      <c r="BU95" s="63">
        <f t="shared" si="338"/>
        <v>8.5383979832476538</v>
      </c>
      <c r="BV95" s="63">
        <f t="shared" si="339"/>
        <v>8.2308801565136065</v>
      </c>
      <c r="BW95" s="63">
        <f t="shared" si="340"/>
        <v>7.2879350206778506</v>
      </c>
      <c r="BX95" s="63">
        <f t="shared" si="341"/>
        <v>6.3759409723188902</v>
      </c>
      <c r="BY95" s="63">
        <f t="shared" si="342"/>
        <v>6.5735173865535765</v>
      </c>
    </row>
    <row r="96" spans="1:77">
      <c r="A96" s="3" t="s">
        <v>10</v>
      </c>
      <c r="B96" s="136"/>
      <c r="C96" s="63"/>
      <c r="D96" s="63"/>
      <c r="E96" s="63"/>
      <c r="F96" s="63">
        <f t="shared" si="343"/>
        <v>8.2057249243658337</v>
      </c>
      <c r="G96" s="63">
        <f t="shared" si="272"/>
        <v>13.2890365448505</v>
      </c>
      <c r="H96" s="63">
        <f t="shared" si="273"/>
        <v>12.779329608938546</v>
      </c>
      <c r="I96" s="63">
        <f t="shared" si="274"/>
        <v>15.663465440281346</v>
      </c>
      <c r="J96" s="63">
        <f t="shared" si="275"/>
        <v>16.809631907288587</v>
      </c>
      <c r="K96" s="63">
        <f t="shared" si="276"/>
        <v>16.795868927706227</v>
      </c>
      <c r="L96" s="63">
        <f t="shared" si="277"/>
        <v>14.501547987616098</v>
      </c>
      <c r="M96" s="63">
        <f t="shared" si="278"/>
        <v>15.354929248041167</v>
      </c>
      <c r="N96" s="63">
        <f t="shared" si="279"/>
        <v>18.586465486622643</v>
      </c>
      <c r="O96" s="63">
        <f t="shared" si="280"/>
        <v>15.400150650087888</v>
      </c>
      <c r="P96" s="63">
        <f t="shared" si="281"/>
        <v>17.120917153363617</v>
      </c>
      <c r="Q96" s="63">
        <f t="shared" si="282"/>
        <v>11.536901865369019</v>
      </c>
      <c r="R96" s="63">
        <f t="shared" si="283"/>
        <v>14.234198136832616</v>
      </c>
      <c r="S96" s="63">
        <f t="shared" si="284"/>
        <v>12.108598997256644</v>
      </c>
      <c r="T96" s="63">
        <f t="shared" si="285"/>
        <v>11.192169175362453</v>
      </c>
      <c r="U96" s="63">
        <f t="shared" si="286"/>
        <v>11.45246318851118</v>
      </c>
      <c r="V96" s="63">
        <f t="shared" si="287"/>
        <v>10.347246580147317</v>
      </c>
      <c r="W96" s="63">
        <f t="shared" si="288"/>
        <v>11.045481393975191</v>
      </c>
      <c r="X96" s="63">
        <f t="shared" si="289"/>
        <v>12.457437089942696</v>
      </c>
      <c r="Y96" s="63">
        <f t="shared" si="290"/>
        <v>14.190181047137498</v>
      </c>
      <c r="Z96" s="63">
        <f t="shared" si="291"/>
        <v>15.122377622377622</v>
      </c>
      <c r="AA96" s="63">
        <f t="shared" si="292"/>
        <v>15.737082066869302</v>
      </c>
      <c r="AB96" s="63">
        <f t="shared" si="293"/>
        <v>19.688353888191418</v>
      </c>
      <c r="AC96" s="63">
        <f t="shared" si="294"/>
        <v>18.304527924582203</v>
      </c>
      <c r="AD96" s="63">
        <f t="shared" si="295"/>
        <v>16.815075585007246</v>
      </c>
      <c r="AE96" s="63">
        <f t="shared" si="296"/>
        <v>19.808285733044446</v>
      </c>
      <c r="AF96" s="63">
        <f t="shared" si="297"/>
        <v>15.888196458320477</v>
      </c>
      <c r="AG96" s="63">
        <f t="shared" si="298"/>
        <v>14.343495321460912</v>
      </c>
      <c r="AH96" s="63">
        <f t="shared" si="299"/>
        <v>13.378242628375583</v>
      </c>
      <c r="AI96" s="63">
        <f t="shared" si="300"/>
        <v>11.897194213064445</v>
      </c>
      <c r="AJ96" s="63">
        <f t="shared" si="301"/>
        <v>15.834309445213501</v>
      </c>
      <c r="AK96" s="63">
        <f t="shared" si="302"/>
        <v>17.51227495908347</v>
      </c>
      <c r="AL96" s="63">
        <f t="shared" si="303"/>
        <v>16.302704956480952</v>
      </c>
      <c r="AM96" s="63">
        <f t="shared" si="304"/>
        <v>14.550173857681569</v>
      </c>
      <c r="AN96" s="63">
        <f t="shared" si="305"/>
        <v>15.88527302813017</v>
      </c>
      <c r="AO96" s="63">
        <f t="shared" si="306"/>
        <v>16.937730254290592</v>
      </c>
      <c r="AP96" s="63">
        <f t="shared" si="307"/>
        <v>12.601389200089628</v>
      </c>
      <c r="AQ96" s="63">
        <f t="shared" si="308"/>
        <v>17.174005985463872</v>
      </c>
      <c r="AR96" s="63">
        <f t="shared" si="309"/>
        <v>17.432175154688242</v>
      </c>
      <c r="AS96" s="63">
        <f t="shared" si="310"/>
        <v>18.30720762256032</v>
      </c>
      <c r="AT96" s="63">
        <f t="shared" si="311"/>
        <v>17.391650415887291</v>
      </c>
      <c r="AU96" s="63">
        <f t="shared" si="312"/>
        <v>15.798883496916845</v>
      </c>
      <c r="AV96" s="63">
        <f t="shared" si="313"/>
        <v>12.608504745499374</v>
      </c>
      <c r="AW96" s="63">
        <f t="shared" si="314"/>
        <v>10.723216315396357</v>
      </c>
      <c r="AX96" s="63">
        <f t="shared" si="315"/>
        <v>15.994846933586466</v>
      </c>
      <c r="AY96" s="63">
        <f t="shared" si="316"/>
        <v>15.647351671550554</v>
      </c>
      <c r="AZ96" s="63">
        <f t="shared" si="317"/>
        <v>15.473905218956208</v>
      </c>
      <c r="BA96" s="63">
        <f t="shared" si="318"/>
        <v>18.419123038568706</v>
      </c>
      <c r="BB96" s="63">
        <f t="shared" si="319"/>
        <v>15.271664474645616</v>
      </c>
      <c r="BC96" s="63">
        <f t="shared" si="320"/>
        <v>10.442743100019079</v>
      </c>
      <c r="BD96" s="63">
        <f t="shared" si="321"/>
        <v>15.178056572898003</v>
      </c>
      <c r="BE96" s="63">
        <f t="shared" si="322"/>
        <v>7.274402476780188</v>
      </c>
      <c r="BF96" s="63">
        <f t="shared" si="323"/>
        <v>2.816567867302906</v>
      </c>
      <c r="BG96" s="63">
        <f t="shared" si="324"/>
        <v>1.9027624963612302</v>
      </c>
      <c r="BH96" s="63">
        <f t="shared" si="325"/>
        <v>1.6884516850689115</v>
      </c>
      <c r="BI96" s="63">
        <f t="shared" si="326"/>
        <v>2.4659655837037406</v>
      </c>
      <c r="BJ96" s="63">
        <f t="shared" si="327"/>
        <v>13.222194438320493</v>
      </c>
      <c r="BK96" s="63">
        <f t="shared" si="328"/>
        <v>15.033444613637862</v>
      </c>
      <c r="BL96" s="63">
        <f t="shared" si="329"/>
        <v>10.913240085072225</v>
      </c>
      <c r="BM96" s="63">
        <f t="shared" si="330"/>
        <v>12.171896863684402</v>
      </c>
      <c r="BN96" s="63">
        <f t="shared" si="331"/>
        <v>11.55973933195099</v>
      </c>
      <c r="BO96" s="63">
        <f t="shared" si="332"/>
        <v>10.956462300423976</v>
      </c>
      <c r="BP96" s="63">
        <f t="shared" si="333"/>
        <v>10.865392305846596</v>
      </c>
      <c r="BQ96" s="63">
        <f t="shared" si="334"/>
        <v>10.11409746494717</v>
      </c>
      <c r="BR96" s="63">
        <f t="shared" si="335"/>
        <v>12.203974213298663</v>
      </c>
      <c r="BS96" s="63">
        <f t="shared" si="336"/>
        <v>11.431295089292817</v>
      </c>
      <c r="BT96" s="63">
        <f t="shared" si="337"/>
        <v>6.2765573711358771</v>
      </c>
      <c r="BU96" s="63">
        <f t="shared" si="338"/>
        <v>7.8772278672674485</v>
      </c>
      <c r="BV96" s="63">
        <f t="shared" si="339"/>
        <v>3.7912968431089737</v>
      </c>
      <c r="BW96" s="63">
        <f t="shared" si="340"/>
        <v>5.6202457527731902</v>
      </c>
      <c r="BX96" s="63">
        <f t="shared" si="341"/>
        <v>7.1698279709670274</v>
      </c>
      <c r="BY96" s="63">
        <f t="shared" si="342"/>
        <v>9.6642161181539379</v>
      </c>
    </row>
    <row r="97" spans="1:77">
      <c r="A97" s="3" t="s">
        <v>11</v>
      </c>
      <c r="B97" s="136"/>
      <c r="C97" s="63"/>
      <c r="D97" s="63"/>
      <c r="E97" s="63"/>
      <c r="F97" s="63">
        <f t="shared" si="343"/>
        <v>11.782945404780707</v>
      </c>
      <c r="G97" s="63">
        <f t="shared" si="272"/>
        <v>12.166104041570867</v>
      </c>
      <c r="H97" s="63">
        <f t="shared" si="273"/>
        <v>12.02828054913822</v>
      </c>
      <c r="I97" s="63">
        <f t="shared" si="274"/>
        <v>12.288434646846035</v>
      </c>
      <c r="J97" s="63">
        <f t="shared" si="275"/>
        <v>15.623210413081514</v>
      </c>
      <c r="K97" s="63">
        <f t="shared" si="276"/>
        <v>14.991151345312609</v>
      </c>
      <c r="L97" s="63">
        <f t="shared" si="277"/>
        <v>14.495155189708186</v>
      </c>
      <c r="M97" s="63">
        <f t="shared" si="278"/>
        <v>14.251821195145329</v>
      </c>
      <c r="N97" s="63">
        <f t="shared" si="279"/>
        <v>9.8537886837671458</v>
      </c>
      <c r="O97" s="63">
        <f t="shared" si="280"/>
        <v>8.7189529423518852</v>
      </c>
      <c r="P97" s="63">
        <f t="shared" si="281"/>
        <v>9.7144804120103299</v>
      </c>
      <c r="Q97" s="63">
        <f t="shared" si="282"/>
        <v>9.5737295565300116</v>
      </c>
      <c r="R97" s="63">
        <f t="shared" si="283"/>
        <v>12.506591535714815</v>
      </c>
      <c r="S97" s="63">
        <f t="shared" si="284"/>
        <v>12.19591092551885</v>
      </c>
      <c r="T97" s="63">
        <f t="shared" si="285"/>
        <v>12.016693951253094</v>
      </c>
      <c r="U97" s="63">
        <f t="shared" si="286"/>
        <v>11.75939933104798</v>
      </c>
      <c r="V97" s="63">
        <f t="shared" si="287"/>
        <v>14.650346840935265</v>
      </c>
      <c r="W97" s="63">
        <f t="shared" si="288"/>
        <v>16.781862263285511</v>
      </c>
      <c r="X97" s="63">
        <f t="shared" si="289"/>
        <v>14.924920027598315</v>
      </c>
      <c r="Y97" s="63">
        <f t="shared" si="290"/>
        <v>13.867819089486616</v>
      </c>
      <c r="Z97" s="63">
        <f t="shared" si="291"/>
        <v>13.875767981872137</v>
      </c>
      <c r="AA97" s="63">
        <f t="shared" si="292"/>
        <v>10.469709483965946</v>
      </c>
      <c r="AB97" s="63">
        <f t="shared" si="293"/>
        <v>8.1582842497303822</v>
      </c>
      <c r="AC97" s="63">
        <f t="shared" si="294"/>
        <v>6.8890604755859783</v>
      </c>
      <c r="AD97" s="63">
        <f t="shared" si="295"/>
        <v>9.1969113870038584</v>
      </c>
      <c r="AE97" s="63">
        <f t="shared" si="296"/>
        <v>10.077204388459975</v>
      </c>
      <c r="AF97" s="63">
        <f t="shared" si="297"/>
        <v>9.9949135300101801</v>
      </c>
      <c r="AG97" s="63">
        <f t="shared" si="298"/>
        <v>10.937659422507908</v>
      </c>
      <c r="AH97" s="63">
        <f t="shared" si="299"/>
        <v>10.473417245913959</v>
      </c>
      <c r="AI97" s="63">
        <f t="shared" si="300"/>
        <v>11.267995570321151</v>
      </c>
      <c r="AJ97" s="63">
        <f t="shared" si="301"/>
        <v>11.744196715294981</v>
      </c>
      <c r="AK97" s="63">
        <f t="shared" si="302"/>
        <v>14.568196449921825</v>
      </c>
      <c r="AL97" s="63">
        <f t="shared" si="303"/>
        <v>13.553269279823144</v>
      </c>
      <c r="AM97" s="63">
        <f t="shared" si="304"/>
        <v>9.0486854109645858</v>
      </c>
      <c r="AN97" s="63">
        <f t="shared" si="305"/>
        <v>7.9727399622300688</v>
      </c>
      <c r="AO97" s="63">
        <f t="shared" si="306"/>
        <v>9.3923095448342284</v>
      </c>
      <c r="AP97" s="63">
        <f t="shared" si="307"/>
        <v>6.9187570198427553</v>
      </c>
      <c r="AQ97" s="63">
        <f t="shared" si="308"/>
        <v>8.4347429266808653</v>
      </c>
      <c r="AR97" s="63">
        <f t="shared" si="309"/>
        <v>9.2927756653992404</v>
      </c>
      <c r="AS97" s="63">
        <f t="shared" si="310"/>
        <v>6.6852572099508327</v>
      </c>
      <c r="AT97" s="63">
        <f t="shared" si="311"/>
        <v>9.737376566986482</v>
      </c>
      <c r="AU97" s="63">
        <f t="shared" si="312"/>
        <v>11.092095111173455</v>
      </c>
      <c r="AV97" s="63">
        <f t="shared" si="313"/>
        <v>11.071527971054834</v>
      </c>
      <c r="AW97" s="63">
        <f t="shared" si="314"/>
        <v>11.542165359746869</v>
      </c>
      <c r="AX97" s="63">
        <f t="shared" si="315"/>
        <v>11.619462136393219</v>
      </c>
      <c r="AY97" s="63">
        <f t="shared" si="316"/>
        <v>12.196307707849272</v>
      </c>
      <c r="AZ97" s="63">
        <f t="shared" si="317"/>
        <v>11.85727172496742</v>
      </c>
      <c r="BA97" s="63">
        <f t="shared" si="318"/>
        <v>12.82067094227923</v>
      </c>
      <c r="BB97" s="63">
        <f t="shared" si="319"/>
        <v>10.323554467956171</v>
      </c>
      <c r="BC97" s="63">
        <f t="shared" si="320"/>
        <v>9.0410295946562051</v>
      </c>
      <c r="BD97" s="63">
        <f t="shared" si="321"/>
        <v>9.7323028673835097</v>
      </c>
      <c r="BE97" s="63">
        <f t="shared" si="322"/>
        <v>8.5039628313746878</v>
      </c>
      <c r="BF97" s="63">
        <f t="shared" si="323"/>
        <v>7.8416434749710993</v>
      </c>
      <c r="BG97" s="63">
        <f t="shared" si="324"/>
        <v>8.08754844736203</v>
      </c>
      <c r="BH97" s="63">
        <f t="shared" si="325"/>
        <v>9.0926721718094612</v>
      </c>
      <c r="BI97" s="63">
        <f t="shared" si="326"/>
        <v>7.7739939952042274</v>
      </c>
      <c r="BJ97" s="63">
        <f t="shared" si="327"/>
        <v>7.9747270385606086</v>
      </c>
      <c r="BK97" s="63">
        <f t="shared" si="328"/>
        <v>8.0589004860627025</v>
      </c>
      <c r="BL97" s="63">
        <f t="shared" si="329"/>
        <v>7.8939247920506759</v>
      </c>
      <c r="BM97" s="63">
        <f t="shared" si="330"/>
        <v>8.52700757221651</v>
      </c>
      <c r="BN97" s="63">
        <f t="shared" si="331"/>
        <v>9.0877858951600441</v>
      </c>
      <c r="BO97" s="63">
        <f t="shared" si="332"/>
        <v>8.5114688992932006</v>
      </c>
      <c r="BP97" s="63">
        <f t="shared" si="333"/>
        <v>9.583845089125937</v>
      </c>
      <c r="BQ97" s="63">
        <f t="shared" si="334"/>
        <v>8.1127455329570637</v>
      </c>
      <c r="BR97" s="63">
        <f t="shared" si="335"/>
        <v>8.1682943010743632</v>
      </c>
      <c r="BS97" s="63">
        <f t="shared" si="336"/>
        <v>7.7091773836755344</v>
      </c>
      <c r="BT97" s="63">
        <f t="shared" si="337"/>
        <v>7.2483277349471411</v>
      </c>
      <c r="BU97" s="63">
        <f t="shared" si="338"/>
        <v>6.959048967873235</v>
      </c>
      <c r="BV97" s="63">
        <f t="shared" si="339"/>
        <v>6.4869494457431909</v>
      </c>
      <c r="BW97" s="63">
        <f t="shared" si="340"/>
        <v>6.2562939161145419</v>
      </c>
      <c r="BX97" s="63">
        <f t="shared" si="341"/>
        <v>5.6560520297948713</v>
      </c>
      <c r="BY97" s="63">
        <f t="shared" si="342"/>
        <v>6.809398020266193</v>
      </c>
    </row>
    <row r="98" spans="1:77">
      <c r="A98" s="68" t="s">
        <v>12</v>
      </c>
      <c r="B98" s="137"/>
      <c r="C98" s="64"/>
      <c r="D98" s="64"/>
      <c r="E98" s="64"/>
      <c r="F98" s="64">
        <f t="shared" si="343"/>
        <v>13.681542730928244</v>
      </c>
      <c r="G98" s="64">
        <f t="shared" si="272"/>
        <v>21.306057563587686</v>
      </c>
      <c r="H98" s="64">
        <f t="shared" si="273"/>
        <v>21.709835975037279</v>
      </c>
      <c r="I98" s="64">
        <f t="shared" si="274"/>
        <v>22.390746903813628</v>
      </c>
      <c r="J98" s="64">
        <f t="shared" si="275"/>
        <v>17.223599158062548</v>
      </c>
      <c r="K98" s="64">
        <f t="shared" si="276"/>
        <v>9.2158958972767291</v>
      </c>
      <c r="L98" s="64">
        <f t="shared" si="277"/>
        <v>10.441056357201198</v>
      </c>
      <c r="M98" s="64">
        <f t="shared" si="278"/>
        <v>10.529131190656623</v>
      </c>
      <c r="N98" s="64">
        <f t="shared" si="279"/>
        <v>8.5932851678708033</v>
      </c>
      <c r="O98" s="64">
        <f t="shared" si="280"/>
        <v>8.6771640282923546</v>
      </c>
      <c r="P98" s="64">
        <f t="shared" si="281"/>
        <v>6.5655943136529853</v>
      </c>
      <c r="Q98" s="64">
        <f t="shared" si="282"/>
        <v>5.7672917927001413</v>
      </c>
      <c r="R98" s="64">
        <f t="shared" si="283"/>
        <v>5.8586412022542262</v>
      </c>
      <c r="S98" s="64">
        <f t="shared" si="284"/>
        <v>5.7955293844187041</v>
      </c>
      <c r="T98" s="64">
        <f t="shared" si="285"/>
        <v>5.5866137178548021</v>
      </c>
      <c r="U98" s="64">
        <f t="shared" si="286"/>
        <v>5.4489990467111529</v>
      </c>
      <c r="V98" s="64">
        <f t="shared" si="287"/>
        <v>6.5695589485748096</v>
      </c>
      <c r="W98" s="64">
        <f t="shared" si="288"/>
        <v>5.6647991504632174</v>
      </c>
      <c r="X98" s="64">
        <f t="shared" si="289"/>
        <v>6.6384283940699635</v>
      </c>
      <c r="Y98" s="64">
        <f t="shared" si="290"/>
        <v>6.8959282563101176</v>
      </c>
      <c r="Z98" s="64">
        <f t="shared" si="291"/>
        <v>6.9138971761604111</v>
      </c>
      <c r="AA98" s="64">
        <f t="shared" si="292"/>
        <v>6.3314388688660932</v>
      </c>
      <c r="AB98" s="64">
        <f t="shared" si="293"/>
        <v>5.7183947404465139</v>
      </c>
      <c r="AC98" s="64">
        <f t="shared" si="294"/>
        <v>5.9774703156185511</v>
      </c>
      <c r="AD98" s="64">
        <f t="shared" si="295"/>
        <v>8.4006619293293099</v>
      </c>
      <c r="AE98" s="64">
        <f t="shared" si="296"/>
        <v>9.8523612423817752</v>
      </c>
      <c r="AF98" s="64">
        <f t="shared" si="297"/>
        <v>13.866036146919738</v>
      </c>
      <c r="AG98" s="64">
        <f t="shared" si="298"/>
        <v>7.6832226762002049</v>
      </c>
      <c r="AH98" s="64">
        <f t="shared" si="299"/>
        <v>10.865660919540229</v>
      </c>
      <c r="AI98" s="64">
        <f t="shared" si="300"/>
        <v>11.807986708597875</v>
      </c>
      <c r="AJ98" s="64">
        <f t="shared" si="301"/>
        <v>8.2520267387284871</v>
      </c>
      <c r="AK98" s="64">
        <f t="shared" si="302"/>
        <v>13.410404624277456</v>
      </c>
      <c r="AL98" s="64">
        <f t="shared" si="303"/>
        <v>12.927263891138828</v>
      </c>
      <c r="AM98" s="64">
        <f t="shared" si="304"/>
        <v>9.5844610730775361</v>
      </c>
      <c r="AN98" s="64">
        <f t="shared" si="305"/>
        <v>6.2802186251839389</v>
      </c>
      <c r="AO98" s="64">
        <f t="shared" si="306"/>
        <v>11.652160276013488</v>
      </c>
      <c r="AP98" s="64">
        <f t="shared" si="307"/>
        <v>6.0273514082149857</v>
      </c>
      <c r="AQ98" s="64">
        <f t="shared" si="308"/>
        <v>7.6274880139474064</v>
      </c>
      <c r="AR98" s="64">
        <f t="shared" si="309"/>
        <v>12.547594323295257</v>
      </c>
      <c r="AS98" s="64">
        <f t="shared" si="310"/>
        <v>11.077556944541985</v>
      </c>
      <c r="AT98" s="64">
        <f t="shared" si="311"/>
        <v>10.009696259047962</v>
      </c>
      <c r="AU98" s="64">
        <f t="shared" si="312"/>
        <v>3.0215082793376529</v>
      </c>
      <c r="AV98" s="64">
        <f t="shared" si="313"/>
        <v>13.76507545967795</v>
      </c>
      <c r="AW98" s="64">
        <f t="shared" si="314"/>
        <v>13.018187949166474</v>
      </c>
      <c r="AX98" s="64">
        <f t="shared" si="315"/>
        <v>8.8754970688312209</v>
      </c>
      <c r="AY98" s="64">
        <f t="shared" si="316"/>
        <v>17.151842065034614</v>
      </c>
      <c r="AZ98" s="64">
        <f t="shared" si="317"/>
        <v>11.190067005232972</v>
      </c>
      <c r="BA98" s="64">
        <f t="shared" si="318"/>
        <v>13.521426173870884</v>
      </c>
      <c r="BB98" s="64">
        <f t="shared" si="319"/>
        <v>11.237668499133971</v>
      </c>
      <c r="BC98" s="64">
        <f t="shared" si="320"/>
        <v>12.735576474974369</v>
      </c>
      <c r="BD98" s="64">
        <f t="shared" si="321"/>
        <v>13.400020839845785</v>
      </c>
      <c r="BE98" s="64">
        <f t="shared" si="322"/>
        <v>11.230842518520952</v>
      </c>
      <c r="BF98" s="64">
        <f t="shared" si="323"/>
        <v>17.363120927477365</v>
      </c>
      <c r="BG98" s="64">
        <f t="shared" si="324"/>
        <v>17.730707541710071</v>
      </c>
      <c r="BH98" s="64">
        <f t="shared" si="325"/>
        <v>12.147385831112745</v>
      </c>
      <c r="BI98" s="64">
        <f t="shared" si="326"/>
        <v>27.819948607378091</v>
      </c>
      <c r="BJ98" s="64">
        <f t="shared" si="327"/>
        <v>21.253461005999078</v>
      </c>
      <c r="BK98" s="64">
        <f t="shared" si="328"/>
        <v>14.389044943820226</v>
      </c>
      <c r="BL98" s="64">
        <f t="shared" si="329"/>
        <v>18.821521234466747</v>
      </c>
      <c r="BM98" s="64">
        <f t="shared" si="330"/>
        <v>6.9368703207320452</v>
      </c>
      <c r="BN98" s="64">
        <f t="shared" si="331"/>
        <v>9.1315620465735829</v>
      </c>
      <c r="BO98" s="64">
        <f t="shared" si="332"/>
        <v>14.968383571735528</v>
      </c>
      <c r="BP98" s="64">
        <f t="shared" si="333"/>
        <v>12.139565352303679</v>
      </c>
      <c r="BQ98" s="64">
        <f t="shared" si="334"/>
        <v>3.7317948053070573</v>
      </c>
      <c r="BR98" s="64">
        <f t="shared" si="335"/>
        <v>7.0945945945945947</v>
      </c>
      <c r="BS98" s="64">
        <f t="shared" si="336"/>
        <v>6.9364347046007939</v>
      </c>
      <c r="BT98" s="64">
        <f t="shared" si="337"/>
        <v>7.4403541854554405</v>
      </c>
      <c r="BU98" s="64">
        <f t="shared" si="338"/>
        <v>13.162170607228413</v>
      </c>
      <c r="BV98" s="64">
        <f t="shared" si="339"/>
        <v>8.5356670397883381</v>
      </c>
      <c r="BW98" s="64">
        <f t="shared" si="340"/>
        <v>15.552626059861582</v>
      </c>
      <c r="BX98" s="64">
        <f t="shared" si="341"/>
        <v>11.931969933992139</v>
      </c>
      <c r="BY98" s="64">
        <f t="shared" si="342"/>
        <v>9.8253978480767987</v>
      </c>
    </row>
    <row r="99" spans="1:77" hidden="1">
      <c r="A99" s="2" t="s">
        <v>13</v>
      </c>
      <c r="B99" s="140"/>
      <c r="C99" s="62"/>
      <c r="D99" s="62"/>
      <c r="E99" s="62"/>
      <c r="F99" s="62">
        <f>(F19-B19)/B19*100</f>
        <v>11.928833691032155</v>
      </c>
      <c r="G99" s="62">
        <f t="shared" si="272"/>
        <v>12.964946401378729</v>
      </c>
      <c r="H99" s="62">
        <f t="shared" si="273"/>
        <v>12.531093828170365</v>
      </c>
      <c r="I99" s="62">
        <f t="shared" si="274"/>
        <v>11.347674690906906</v>
      </c>
      <c r="J99" s="62">
        <f t="shared" si="275"/>
        <v>11.526872909029725</v>
      </c>
      <c r="K99" s="62">
        <f t="shared" si="276"/>
        <v>9.9432308240833507</v>
      </c>
      <c r="L99" s="62">
        <f t="shared" si="277"/>
        <v>9.8357017728628779</v>
      </c>
      <c r="M99" s="62">
        <f t="shared" si="278"/>
        <v>10.254934211490415</v>
      </c>
      <c r="N99" s="62">
        <f t="shared" si="279"/>
        <v>9.6505122979737319</v>
      </c>
      <c r="O99" s="62">
        <f t="shared" si="280"/>
        <v>9.4952935058532759</v>
      </c>
      <c r="P99" s="62">
        <f t="shared" si="281"/>
        <v>9.274915736967877</v>
      </c>
      <c r="Q99" s="62">
        <f t="shared" si="282"/>
        <v>9.7547896698800738</v>
      </c>
      <c r="R99" s="62">
        <f t="shared" si="283"/>
        <v>8.4672097140118208</v>
      </c>
      <c r="S99" s="62">
        <f t="shared" si="284"/>
        <v>9.3322384053975771</v>
      </c>
      <c r="T99" s="62">
        <f t="shared" si="285"/>
        <v>8.5673157279297101</v>
      </c>
      <c r="U99" s="62">
        <f t="shared" si="286"/>
        <v>7.918013697467825</v>
      </c>
      <c r="V99" s="62">
        <f t="shared" si="287"/>
        <v>9.3877890857662347</v>
      </c>
      <c r="W99" s="62">
        <f t="shared" si="288"/>
        <v>9.4007786313561006</v>
      </c>
      <c r="X99" s="62">
        <f t="shared" si="289"/>
        <v>9.4632575966921308</v>
      </c>
      <c r="Y99" s="62">
        <f t="shared" si="290"/>
        <v>9.2294887836838448</v>
      </c>
      <c r="Z99" s="62">
        <f t="shared" si="291"/>
        <v>8.5726528654261518</v>
      </c>
      <c r="AA99" s="62">
        <f t="shared" si="292"/>
        <v>7.1163999625204903</v>
      </c>
      <c r="AB99" s="62">
        <f t="shared" si="293"/>
        <v>7.0586023617574556</v>
      </c>
      <c r="AC99" s="62">
        <f t="shared" si="294"/>
        <v>6.9055107469827846</v>
      </c>
      <c r="AD99" s="62">
        <f t="shared" si="295"/>
        <v>9.548067399261134</v>
      </c>
      <c r="AE99" s="62">
        <f t="shared" si="296"/>
        <v>11.667560299501844</v>
      </c>
      <c r="AF99" s="62">
        <f t="shared" si="297"/>
        <v>12.851056240799544</v>
      </c>
      <c r="AG99" s="62">
        <f t="shared" si="298"/>
        <v>11.237712514781142</v>
      </c>
      <c r="AH99" s="62">
        <f t="shared" si="299"/>
        <v>9.8711148445937784</v>
      </c>
      <c r="AI99" s="62">
        <f t="shared" si="300"/>
        <v>9.2593091483159746</v>
      </c>
      <c r="AJ99" s="62">
        <f t="shared" si="301"/>
        <v>8.4937930232193999</v>
      </c>
      <c r="AK99" s="62">
        <f t="shared" si="302"/>
        <v>10.272287847152704</v>
      </c>
      <c r="AL99" s="62">
        <f t="shared" si="303"/>
        <v>9.979327679938029</v>
      </c>
      <c r="AM99" s="62">
        <f t="shared" si="304"/>
        <v>9.2476156660847622</v>
      </c>
      <c r="AN99" s="62">
        <f t="shared" si="305"/>
        <v>8.9604932874742502</v>
      </c>
      <c r="AO99" s="62">
        <f t="shared" si="306"/>
        <v>11.735173585443983</v>
      </c>
      <c r="AP99" s="62">
        <f t="shared" si="307"/>
        <v>7.9159365816694933</v>
      </c>
      <c r="AQ99" s="62">
        <f t="shared" si="308"/>
        <v>9.4472869914166981</v>
      </c>
      <c r="AR99" s="62">
        <f t="shared" si="309"/>
        <v>11.541500355620459</v>
      </c>
      <c r="AS99" s="62">
        <f t="shared" si="310"/>
        <v>9.9592463254229546</v>
      </c>
      <c r="AT99" s="62">
        <f t="shared" si="311"/>
        <v>11.72306787132935</v>
      </c>
      <c r="AU99" s="62">
        <f t="shared" si="312"/>
        <v>9.7952593159088046</v>
      </c>
      <c r="AV99" s="62">
        <f t="shared" si="313"/>
        <v>11.496985669204065</v>
      </c>
      <c r="AW99" s="62">
        <f t="shared" si="314"/>
        <v>11.860483404063073</v>
      </c>
      <c r="AX99" s="62">
        <f t="shared" si="315"/>
        <v>11.728895390725222</v>
      </c>
      <c r="AY99" s="62">
        <f t="shared" si="316"/>
        <v>14.315447219041221</v>
      </c>
      <c r="AZ99" s="62">
        <f t="shared" si="317"/>
        <v>13.23948319868202</v>
      </c>
      <c r="BA99" s="62">
        <f t="shared" si="318"/>
        <v>14.479372493512621</v>
      </c>
      <c r="BB99" s="62">
        <f t="shared" si="319"/>
        <v>12.835586672630136</v>
      </c>
      <c r="BC99" s="62">
        <f t="shared" si="320"/>
        <v>12.640841981137058</v>
      </c>
      <c r="BD99" s="62">
        <f t="shared" si="321"/>
        <v>13.59404935208036</v>
      </c>
      <c r="BE99" s="62">
        <f t="shared" si="322"/>
        <v>10.756894717226663</v>
      </c>
      <c r="BF99" s="62">
        <f t="shared" si="323"/>
        <v>9.3939406571353636</v>
      </c>
      <c r="BG99" s="62">
        <f t="shared" si="324"/>
        <v>8.0363827719651901</v>
      </c>
      <c r="BH99" s="62">
        <f t="shared" si="325"/>
        <v>7.7765054829608165</v>
      </c>
      <c r="BI99" s="62">
        <f t="shared" si="326"/>
        <v>11.487236215463774</v>
      </c>
      <c r="BJ99" s="62">
        <f t="shared" si="327"/>
        <v>13.57734150210268</v>
      </c>
      <c r="BK99" s="62">
        <f t="shared" si="328"/>
        <v>12.540609625729122</v>
      </c>
      <c r="BL99" s="62">
        <f t="shared" si="329"/>
        <v>12.295364380405681</v>
      </c>
      <c r="BM99" s="62">
        <f t="shared" si="330"/>
        <v>9.8398862540693841</v>
      </c>
      <c r="BN99" s="62">
        <f t="shared" si="331"/>
        <v>10.103078908468282</v>
      </c>
      <c r="BO99" s="62">
        <f t="shared" si="332"/>
        <v>11.579385666430266</v>
      </c>
      <c r="BP99" s="62">
        <f t="shared" si="333"/>
        <v>10.384858024800586</v>
      </c>
      <c r="BQ99" s="62">
        <f t="shared" si="334"/>
        <v>8.2377905769809789</v>
      </c>
      <c r="BR99" s="62">
        <f t="shared" si="335"/>
        <v>9.0613650203739926</v>
      </c>
      <c r="BS99" s="62">
        <f t="shared" si="336"/>
        <v>8.9119284504913594</v>
      </c>
      <c r="BT99" s="62">
        <f t="shared" si="337"/>
        <v>7.7361288294515953</v>
      </c>
      <c r="BU99" s="62">
        <f t="shared" si="338"/>
        <v>9.3562991748366606</v>
      </c>
      <c r="BV99" s="62">
        <f t="shared" si="339"/>
        <v>7.5808866451449104</v>
      </c>
      <c r="BW99" s="62">
        <f t="shared" si="340"/>
        <v>9.7674345139386443</v>
      </c>
      <c r="BX99" s="62">
        <f t="shared" si="341"/>
        <v>8.6549001352195543</v>
      </c>
      <c r="BY99" s="62">
        <f t="shared" si="342"/>
        <v>8.4700768564310884</v>
      </c>
    </row>
    <row r="100" spans="1:77" hidden="1">
      <c r="A100" s="3"/>
      <c r="B100" s="136"/>
      <c r="C100" s="63"/>
      <c r="D100" s="63"/>
      <c r="E100" s="63"/>
      <c r="F100" s="63"/>
      <c r="G100" s="63"/>
      <c r="H100" s="63"/>
      <c r="I100" s="63"/>
      <c r="J100" s="63"/>
      <c r="K100" s="63"/>
      <c r="L100" s="63"/>
      <c r="M100" s="63"/>
      <c r="N100" s="63"/>
      <c r="O100" s="63"/>
      <c r="P100" s="63"/>
      <c r="Q100" s="63"/>
      <c r="R100" s="63"/>
      <c r="S100" s="63"/>
      <c r="T100" s="63"/>
      <c r="U100" s="63"/>
      <c r="V100" s="63"/>
      <c r="W100" s="63"/>
      <c r="X100" s="63"/>
      <c r="Y100" s="63"/>
      <c r="Z100" s="63"/>
      <c r="AA100" s="63"/>
      <c r="AB100" s="63"/>
      <c r="AC100" s="63"/>
      <c r="AD100" s="63"/>
      <c r="AE100" s="63"/>
      <c r="AF100" s="63"/>
      <c r="AG100" s="63"/>
      <c r="AH100" s="63"/>
      <c r="AI100" s="63"/>
      <c r="AJ100" s="63"/>
      <c r="AK100" s="63"/>
      <c r="AL100" s="63"/>
      <c r="AM100" s="63"/>
      <c r="AN100" s="63"/>
      <c r="AO100" s="63"/>
      <c r="AP100" s="63"/>
      <c r="AQ100" s="63"/>
      <c r="AR100" s="63"/>
      <c r="AS100" s="63"/>
      <c r="AT100" s="63"/>
      <c r="AU100" s="63"/>
      <c r="AV100" s="63"/>
      <c r="AW100" s="63"/>
      <c r="AX100" s="63"/>
      <c r="AY100" s="63"/>
      <c r="AZ100" s="63"/>
      <c r="BA100" s="63"/>
      <c r="BB100" s="63"/>
      <c r="BC100" s="63"/>
      <c r="BD100" s="63"/>
      <c r="BE100" s="63"/>
      <c r="BF100" s="63"/>
      <c r="BG100" s="63"/>
      <c r="BH100" s="63"/>
      <c r="BI100" s="63"/>
      <c r="BJ100" s="63"/>
      <c r="BK100" s="63"/>
      <c r="BL100" s="63"/>
      <c r="BM100" s="63"/>
      <c r="BN100" s="63"/>
      <c r="BO100" s="63"/>
      <c r="BP100" s="63"/>
      <c r="BQ100" s="63"/>
      <c r="BR100" s="63"/>
      <c r="BS100" s="63"/>
      <c r="BT100" s="63"/>
      <c r="BU100" s="63"/>
      <c r="BV100" s="63"/>
      <c r="BW100" s="63"/>
      <c r="BX100" s="63"/>
      <c r="BY100" s="63"/>
    </row>
    <row r="101" spans="1:77" ht="13.5" thickBot="1">
      <c r="A101" s="22" t="str">
        <f>A61</f>
        <v>SA - Annual Compensation of Employees</v>
      </c>
      <c r="B101" s="139"/>
      <c r="C101" s="65"/>
      <c r="D101" s="65"/>
      <c r="E101" s="65"/>
      <c r="F101" s="65">
        <f t="shared" si="343"/>
        <v>11.928833691032155</v>
      </c>
      <c r="G101" s="65">
        <f t="shared" si="272"/>
        <v>12.964946401378729</v>
      </c>
      <c r="H101" s="65">
        <f t="shared" si="273"/>
        <v>12.531093828170365</v>
      </c>
      <c r="I101" s="65">
        <f t="shared" si="274"/>
        <v>11.347674690906906</v>
      </c>
      <c r="J101" s="65">
        <f t="shared" si="275"/>
        <v>11.526872909029725</v>
      </c>
      <c r="K101" s="65">
        <f t="shared" si="276"/>
        <v>9.9432308240833507</v>
      </c>
      <c r="L101" s="65">
        <f t="shared" si="277"/>
        <v>9.8357017728628779</v>
      </c>
      <c r="M101" s="65">
        <f t="shared" si="278"/>
        <v>10.254934211490415</v>
      </c>
      <c r="N101" s="65">
        <f t="shared" si="279"/>
        <v>9.6505122979737319</v>
      </c>
      <c r="O101" s="65">
        <f t="shared" si="280"/>
        <v>9.4952935058532759</v>
      </c>
      <c r="P101" s="65">
        <f t="shared" si="281"/>
        <v>9.274915736967877</v>
      </c>
      <c r="Q101" s="65">
        <f t="shared" si="282"/>
        <v>9.7547896698800738</v>
      </c>
      <c r="R101" s="65">
        <f t="shared" si="283"/>
        <v>8.4672097140118208</v>
      </c>
      <c r="S101" s="65">
        <f t="shared" si="284"/>
        <v>9.3322384053975771</v>
      </c>
      <c r="T101" s="65">
        <f t="shared" si="285"/>
        <v>8.5673157279297101</v>
      </c>
      <c r="U101" s="65">
        <f t="shared" si="286"/>
        <v>7.918013697467825</v>
      </c>
      <c r="V101" s="65">
        <f t="shared" si="287"/>
        <v>9.3877890857662347</v>
      </c>
      <c r="W101" s="65">
        <f t="shared" si="288"/>
        <v>9.4007786313561006</v>
      </c>
      <c r="X101" s="65">
        <f t="shared" si="289"/>
        <v>9.4632575966921308</v>
      </c>
      <c r="Y101" s="65">
        <f t="shared" si="290"/>
        <v>9.2294887836838448</v>
      </c>
      <c r="Z101" s="65">
        <f t="shared" si="291"/>
        <v>8.5726528654261518</v>
      </c>
      <c r="AA101" s="65">
        <f t="shared" si="292"/>
        <v>7.1163999625204903</v>
      </c>
      <c r="AB101" s="65">
        <f t="shared" si="293"/>
        <v>7.0586023617574556</v>
      </c>
      <c r="AC101" s="65">
        <f t="shared" si="294"/>
        <v>6.9055107469827846</v>
      </c>
      <c r="AD101" s="65">
        <f t="shared" si="295"/>
        <v>9.548067399261134</v>
      </c>
      <c r="AE101" s="65">
        <f t="shared" si="296"/>
        <v>11.667560299501844</v>
      </c>
      <c r="AF101" s="65">
        <f t="shared" si="297"/>
        <v>12.851056240799544</v>
      </c>
      <c r="AG101" s="65">
        <f t="shared" si="298"/>
        <v>11.237712514781142</v>
      </c>
      <c r="AH101" s="65">
        <f t="shared" si="299"/>
        <v>9.8711148445937784</v>
      </c>
      <c r="AI101" s="65">
        <f t="shared" si="300"/>
        <v>9.2593091483159746</v>
      </c>
      <c r="AJ101" s="65">
        <f t="shared" si="301"/>
        <v>8.4937930232193999</v>
      </c>
      <c r="AK101" s="65">
        <f t="shared" si="302"/>
        <v>10.272287847152704</v>
      </c>
      <c r="AL101" s="65">
        <f t="shared" si="303"/>
        <v>9.979327679938029</v>
      </c>
      <c r="AM101" s="65">
        <f t="shared" si="304"/>
        <v>9.2476156660847622</v>
      </c>
      <c r="AN101" s="65">
        <f t="shared" si="305"/>
        <v>8.9604932874742502</v>
      </c>
      <c r="AO101" s="65">
        <f t="shared" si="306"/>
        <v>11.735173585443983</v>
      </c>
      <c r="AP101" s="65">
        <f t="shared" si="307"/>
        <v>7.9159365816694933</v>
      </c>
      <c r="AQ101" s="65">
        <f t="shared" si="308"/>
        <v>9.4472869914166981</v>
      </c>
      <c r="AR101" s="65">
        <f t="shared" si="309"/>
        <v>11.541500355620459</v>
      </c>
      <c r="AS101" s="65">
        <f t="shared" si="310"/>
        <v>9.9592463254229546</v>
      </c>
      <c r="AT101" s="65">
        <f t="shared" si="311"/>
        <v>11.72306787132935</v>
      </c>
      <c r="AU101" s="65">
        <f t="shared" si="312"/>
        <v>9.7952593159088046</v>
      </c>
      <c r="AV101" s="65">
        <f t="shared" si="313"/>
        <v>11.496985669204065</v>
      </c>
      <c r="AW101" s="65">
        <f t="shared" si="314"/>
        <v>11.860483404063073</v>
      </c>
      <c r="AX101" s="65">
        <f t="shared" si="315"/>
        <v>11.728895390725222</v>
      </c>
      <c r="AY101" s="65">
        <f t="shared" si="316"/>
        <v>14.315447219041221</v>
      </c>
      <c r="AZ101" s="65">
        <f t="shared" si="317"/>
        <v>13.23948319868202</v>
      </c>
      <c r="BA101" s="65">
        <f t="shared" si="318"/>
        <v>14.479372493512621</v>
      </c>
      <c r="BB101" s="65">
        <f t="shared" si="319"/>
        <v>12.835586672630136</v>
      </c>
      <c r="BC101" s="65">
        <f t="shared" si="320"/>
        <v>12.640841981137058</v>
      </c>
      <c r="BD101" s="65">
        <f t="shared" si="321"/>
        <v>13.59404935208036</v>
      </c>
      <c r="BE101" s="65">
        <f t="shared" si="322"/>
        <v>10.756894717226663</v>
      </c>
      <c r="BF101" s="65">
        <f t="shared" si="323"/>
        <v>9.3939406571353636</v>
      </c>
      <c r="BG101" s="65">
        <f t="shared" si="324"/>
        <v>8.0363827719651901</v>
      </c>
      <c r="BH101" s="65">
        <f t="shared" si="325"/>
        <v>7.7765054829608165</v>
      </c>
      <c r="BI101" s="65">
        <f t="shared" si="326"/>
        <v>11.487236215463774</v>
      </c>
      <c r="BJ101" s="65">
        <f t="shared" si="327"/>
        <v>13.57734150210268</v>
      </c>
      <c r="BK101" s="65">
        <f t="shared" si="328"/>
        <v>12.540609625729122</v>
      </c>
      <c r="BL101" s="65">
        <f t="shared" si="329"/>
        <v>12.295364380405681</v>
      </c>
      <c r="BM101" s="65">
        <f t="shared" si="330"/>
        <v>9.8398862540693841</v>
      </c>
      <c r="BN101" s="65">
        <f t="shared" ref="BN101" si="344">(BN21-BJ21)/BJ21*100</f>
        <v>10.103078908468282</v>
      </c>
      <c r="BO101" s="65">
        <f t="shared" ref="BO101" si="345">(BO21-BK21)/BK21*100</f>
        <v>11.579385666430266</v>
      </c>
      <c r="BP101" s="65">
        <f t="shared" ref="BP101" si="346">(BP21-BL21)/BL21*100</f>
        <v>10.384858024800586</v>
      </c>
      <c r="BQ101" s="65">
        <f t="shared" ref="BQ101" si="347">(BQ21-BM21)/BM21*100</f>
        <v>8.2377905769809789</v>
      </c>
      <c r="BR101" s="65">
        <f t="shared" ref="BR101" si="348">(BR21-BN21)/BN21*100</f>
        <v>9.0613650203739926</v>
      </c>
      <c r="BS101" s="65">
        <f t="shared" ref="BS101" si="349">(BS21-BO21)/BO21*100</f>
        <v>8.9119284504913594</v>
      </c>
      <c r="BT101" s="65">
        <f t="shared" ref="BT101" si="350">(BT21-BP21)/BP21*100</f>
        <v>7.7361288294515953</v>
      </c>
      <c r="BU101" s="65">
        <f t="shared" ref="BU101" si="351">(BU21-BQ21)/BQ21*100</f>
        <v>9.3562991748366606</v>
      </c>
      <c r="BV101" s="65">
        <f t="shared" ref="BV101" si="352">(BV21-BR21)/BR21*100</f>
        <v>7.5808866451449104</v>
      </c>
      <c r="BW101" s="65">
        <f t="shared" ref="BW101" si="353">(BW21-BS21)/BS21*100</f>
        <v>9.7674345139386443</v>
      </c>
      <c r="BX101" s="65">
        <f t="shared" ref="BX101" si="354">(BX21-BT21)/BT21*100</f>
        <v>8.6549001352195543</v>
      </c>
      <c r="BY101" s="65">
        <f t="shared" ref="BY101" si="355">(BY21-BU21)/BU21*100</f>
        <v>8.4700768564310884</v>
      </c>
    </row>
    <row r="103" spans="1:77" ht="18">
      <c r="A103" s="206" t="str">
        <f>A63</f>
        <v>KZN – Annual Compensation of Employees</v>
      </c>
      <c r="B103" s="212"/>
      <c r="C103" s="212"/>
      <c r="D103" s="212"/>
      <c r="E103" s="212"/>
      <c r="F103" s="212"/>
      <c r="G103" s="212"/>
      <c r="H103" s="212"/>
      <c r="I103" s="212"/>
      <c r="J103" s="212"/>
      <c r="K103" s="212"/>
      <c r="L103" s="212"/>
      <c r="M103" s="212"/>
      <c r="N103" s="212"/>
      <c r="O103" s="212"/>
      <c r="P103" s="212"/>
      <c r="Q103" s="212"/>
      <c r="R103" s="212"/>
      <c r="S103" s="212"/>
      <c r="T103" s="212"/>
      <c r="U103" s="212"/>
      <c r="V103" s="212"/>
      <c r="W103" s="212"/>
      <c r="X103" s="212"/>
      <c r="Y103" s="212"/>
      <c r="Z103" s="213"/>
      <c r="AA103" s="213"/>
      <c r="AB103" s="213"/>
      <c r="AC103" s="213"/>
      <c r="AD103" s="213"/>
      <c r="AE103" s="213"/>
      <c r="AF103" s="213"/>
      <c r="AG103" s="213"/>
      <c r="AH103" s="213"/>
      <c r="AI103" s="213"/>
      <c r="AJ103" s="213"/>
      <c r="AK103" s="213"/>
      <c r="AL103" s="213"/>
      <c r="AM103" s="213"/>
      <c r="AN103" s="213"/>
      <c r="AO103" s="213"/>
      <c r="AP103" s="213"/>
      <c r="AQ103" s="213"/>
      <c r="AR103" s="213"/>
      <c r="AS103" s="213"/>
      <c r="AT103" s="213"/>
      <c r="AU103" s="213"/>
      <c r="AV103" s="213"/>
      <c r="AW103" s="213"/>
      <c r="AX103" s="213"/>
      <c r="AY103" s="213"/>
      <c r="AZ103" s="213"/>
      <c r="BA103" s="213"/>
      <c r="BB103" s="213"/>
      <c r="BC103" s="213"/>
      <c r="BD103" s="213"/>
      <c r="BE103" s="213"/>
      <c r="BF103" s="213"/>
      <c r="BG103" s="213"/>
      <c r="BH103" s="213"/>
    </row>
    <row r="104" spans="1:77" ht="13.5" thickBot="1">
      <c r="A104" s="1" t="s">
        <v>56</v>
      </c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</row>
    <row r="105" spans="1:77" ht="13.5" thickBot="1">
      <c r="A105" s="52" t="s">
        <v>24</v>
      </c>
      <c r="B105" s="133" t="str">
        <f>B85</f>
        <v>1995q1</v>
      </c>
      <c r="C105" s="132" t="str">
        <f t="shared" ref="C105:BH105" si="356">C85</f>
        <v>1995q2</v>
      </c>
      <c r="D105" s="132" t="str">
        <f t="shared" si="356"/>
        <v>1995q3</v>
      </c>
      <c r="E105" s="132" t="str">
        <f t="shared" si="356"/>
        <v>1995q4</v>
      </c>
      <c r="F105" s="132" t="str">
        <f t="shared" si="356"/>
        <v>1996q1</v>
      </c>
      <c r="G105" s="132" t="str">
        <f t="shared" si="356"/>
        <v>1996q2</v>
      </c>
      <c r="H105" s="132" t="str">
        <f t="shared" si="356"/>
        <v>1996q3</v>
      </c>
      <c r="I105" s="132" t="str">
        <f t="shared" si="356"/>
        <v>1996q4</v>
      </c>
      <c r="J105" s="132" t="str">
        <f t="shared" si="356"/>
        <v>1997q1</v>
      </c>
      <c r="K105" s="132" t="str">
        <f t="shared" si="356"/>
        <v>1997q2</v>
      </c>
      <c r="L105" s="132" t="str">
        <f t="shared" si="356"/>
        <v>1997q3</v>
      </c>
      <c r="M105" s="132" t="str">
        <f t="shared" si="356"/>
        <v>1997q4</v>
      </c>
      <c r="N105" s="132" t="str">
        <f t="shared" si="356"/>
        <v>1998q1</v>
      </c>
      <c r="O105" s="132" t="str">
        <f t="shared" si="356"/>
        <v>1998q2</v>
      </c>
      <c r="P105" s="132" t="str">
        <f t="shared" si="356"/>
        <v>1998q3</v>
      </c>
      <c r="Q105" s="132" t="str">
        <f t="shared" si="356"/>
        <v>1998q4</v>
      </c>
      <c r="R105" s="132" t="str">
        <f t="shared" si="356"/>
        <v>1999q1</v>
      </c>
      <c r="S105" s="132" t="str">
        <f t="shared" si="356"/>
        <v>1999q2</v>
      </c>
      <c r="T105" s="132" t="str">
        <f t="shared" si="356"/>
        <v>1999q3</v>
      </c>
      <c r="U105" s="132" t="str">
        <f t="shared" si="356"/>
        <v>1999q4</v>
      </c>
      <c r="V105" s="132" t="str">
        <f t="shared" si="356"/>
        <v>2000q1</v>
      </c>
      <c r="W105" s="132" t="str">
        <f t="shared" si="356"/>
        <v>2000q2</v>
      </c>
      <c r="X105" s="132" t="str">
        <f t="shared" si="356"/>
        <v>2000q3</v>
      </c>
      <c r="Y105" s="132" t="str">
        <f t="shared" si="356"/>
        <v>2000q4</v>
      </c>
      <c r="Z105" s="132" t="str">
        <f t="shared" si="356"/>
        <v>2001q1</v>
      </c>
      <c r="AA105" s="132" t="str">
        <f t="shared" si="356"/>
        <v>2001q2</v>
      </c>
      <c r="AB105" s="132" t="str">
        <f t="shared" si="356"/>
        <v>2001q3</v>
      </c>
      <c r="AC105" s="132" t="str">
        <f t="shared" si="356"/>
        <v>2001q4</v>
      </c>
      <c r="AD105" s="132" t="str">
        <f t="shared" si="356"/>
        <v>2002q1</v>
      </c>
      <c r="AE105" s="132" t="str">
        <f t="shared" si="356"/>
        <v>2002q2</v>
      </c>
      <c r="AF105" s="132" t="str">
        <f t="shared" si="356"/>
        <v>2002q3</v>
      </c>
      <c r="AG105" s="132" t="str">
        <f t="shared" si="356"/>
        <v>2002q4</v>
      </c>
      <c r="AH105" s="132" t="str">
        <f t="shared" si="356"/>
        <v>2003q1</v>
      </c>
      <c r="AI105" s="132" t="str">
        <f t="shared" si="356"/>
        <v>2003q2</v>
      </c>
      <c r="AJ105" s="132" t="str">
        <f t="shared" si="356"/>
        <v>2003q3</v>
      </c>
      <c r="AK105" s="132" t="str">
        <f t="shared" si="356"/>
        <v>2003q4</v>
      </c>
      <c r="AL105" s="132" t="str">
        <f t="shared" si="356"/>
        <v>2004q1</v>
      </c>
      <c r="AM105" s="132" t="str">
        <f t="shared" si="356"/>
        <v>2004q2</v>
      </c>
      <c r="AN105" s="132" t="str">
        <f t="shared" si="356"/>
        <v>2004q3</v>
      </c>
      <c r="AO105" s="132" t="str">
        <f t="shared" si="356"/>
        <v>2004q4</v>
      </c>
      <c r="AP105" s="132" t="str">
        <f t="shared" si="356"/>
        <v>2005q1</v>
      </c>
      <c r="AQ105" s="132" t="str">
        <f t="shared" si="356"/>
        <v>2005q2</v>
      </c>
      <c r="AR105" s="132" t="str">
        <f t="shared" si="356"/>
        <v>2005q3</v>
      </c>
      <c r="AS105" s="132" t="str">
        <f t="shared" si="356"/>
        <v>2005q4</v>
      </c>
      <c r="AT105" s="132" t="str">
        <f t="shared" si="356"/>
        <v>2006q1</v>
      </c>
      <c r="AU105" s="132" t="str">
        <f t="shared" si="356"/>
        <v>2006q2</v>
      </c>
      <c r="AV105" s="132" t="str">
        <f t="shared" si="356"/>
        <v>2006q3</v>
      </c>
      <c r="AW105" s="132" t="str">
        <f t="shared" si="356"/>
        <v>2006q4</v>
      </c>
      <c r="AX105" s="132" t="str">
        <f t="shared" si="356"/>
        <v>2007q1</v>
      </c>
      <c r="AY105" s="132" t="str">
        <f t="shared" si="356"/>
        <v>2007q2</v>
      </c>
      <c r="AZ105" s="132" t="str">
        <f t="shared" si="356"/>
        <v>2007q3</v>
      </c>
      <c r="BA105" s="132" t="str">
        <f t="shared" si="356"/>
        <v>2007q4</v>
      </c>
      <c r="BB105" s="132" t="str">
        <f t="shared" si="356"/>
        <v>2008q1</v>
      </c>
      <c r="BC105" s="132" t="str">
        <f t="shared" si="356"/>
        <v>2008q2</v>
      </c>
      <c r="BD105" s="132" t="str">
        <f t="shared" si="356"/>
        <v>2008q3</v>
      </c>
      <c r="BE105" s="132" t="str">
        <f t="shared" si="356"/>
        <v>2008q4</v>
      </c>
      <c r="BF105" s="132" t="str">
        <f t="shared" si="356"/>
        <v>2009q1</v>
      </c>
      <c r="BG105" s="132" t="str">
        <f t="shared" si="356"/>
        <v>2009q2</v>
      </c>
      <c r="BH105" s="132" t="str">
        <f t="shared" si="356"/>
        <v>2009q3</v>
      </c>
      <c r="BI105" s="132" t="str">
        <f>BI85</f>
        <v>2009q4</v>
      </c>
      <c r="BJ105" s="132" t="str">
        <f t="shared" ref="BJ105:BL105" si="357">BJ85</f>
        <v>2010q1</v>
      </c>
      <c r="BK105" s="132" t="str">
        <f t="shared" si="357"/>
        <v>2010q2</v>
      </c>
      <c r="BL105" s="132" t="str">
        <f t="shared" si="357"/>
        <v>2010q3</v>
      </c>
      <c r="BM105" s="132" t="str">
        <f t="shared" ref="BM105:BR105" si="358">BM85</f>
        <v>2010q4</v>
      </c>
      <c r="BN105" s="132" t="str">
        <f t="shared" si="358"/>
        <v>2011q1</v>
      </c>
      <c r="BO105" s="132" t="str">
        <f t="shared" si="358"/>
        <v>2011q2</v>
      </c>
      <c r="BP105" s="132" t="str">
        <f t="shared" si="358"/>
        <v>2011q3</v>
      </c>
      <c r="BQ105" s="132" t="str">
        <f t="shared" si="358"/>
        <v>2011q4</v>
      </c>
      <c r="BR105" s="132" t="str">
        <f t="shared" si="358"/>
        <v>2012q1</v>
      </c>
      <c r="BS105" s="132" t="str">
        <f t="shared" ref="BS105:BT105" si="359">BS85</f>
        <v>2012q2</v>
      </c>
      <c r="BT105" s="132" t="str">
        <f t="shared" si="359"/>
        <v>2012q3</v>
      </c>
      <c r="BU105" s="132" t="str">
        <f t="shared" ref="BU105:BV105" si="360">BU85</f>
        <v>2012q4</v>
      </c>
      <c r="BV105" s="132" t="str">
        <f t="shared" si="360"/>
        <v>2013q1</v>
      </c>
      <c r="BW105" s="132" t="str">
        <f t="shared" ref="BW105:BY105" si="361">BW85</f>
        <v>2013q2</v>
      </c>
      <c r="BX105" s="132" t="str">
        <f t="shared" si="361"/>
        <v>2013q3</v>
      </c>
      <c r="BY105" s="132" t="str">
        <f t="shared" si="361"/>
        <v>2013q4</v>
      </c>
    </row>
    <row r="106" spans="1:77" ht="13.5" thickTop="1">
      <c r="A106" s="53" t="s">
        <v>0</v>
      </c>
      <c r="B106" s="135"/>
      <c r="C106" s="61"/>
      <c r="D106" s="61"/>
      <c r="E106" s="61"/>
      <c r="F106" s="61">
        <f t="shared" ref="F106:F121" si="362">(F26-B26)/B26*100</f>
        <v>17.332263194802096</v>
      </c>
      <c r="G106" s="61">
        <f t="shared" ref="G106:G121" si="363">(G26-C26)/C26*100</f>
        <v>15.067584190662316</v>
      </c>
      <c r="H106" s="61">
        <f t="shared" ref="H106:H121" si="364">(H26-D26)/D26*100</f>
        <v>14.768170898239752</v>
      </c>
      <c r="I106" s="61">
        <f t="shared" ref="I106:I121" si="365">(I26-E26)/E26*100</f>
        <v>15.964712695626782</v>
      </c>
      <c r="J106" s="61">
        <f t="shared" ref="J106:J121" si="366">(J26-F26)/F26*100</f>
        <v>7.1343937387118013</v>
      </c>
      <c r="K106" s="61">
        <f t="shared" ref="K106:K121" si="367">(K26-G26)/G26*100</f>
        <v>7.0932118840349947</v>
      </c>
      <c r="L106" s="61">
        <f t="shared" ref="L106:L121" si="368">(L26-H26)/H26*100</f>
        <v>7.5577054758433864</v>
      </c>
      <c r="M106" s="61">
        <f t="shared" ref="M106:M121" si="369">(M26-I26)/I26*100</f>
        <v>7.6280942589396137</v>
      </c>
      <c r="N106" s="61">
        <f t="shared" ref="N106:N121" si="370">(N26-J26)/J26*100</f>
        <v>14.562054465421124</v>
      </c>
      <c r="O106" s="61">
        <f t="shared" ref="O106:O121" si="371">(O26-K26)/K26*100</f>
        <v>14.658130155139704</v>
      </c>
      <c r="P106" s="61">
        <f t="shared" ref="P106:P121" si="372">(P26-L26)/L26*100</f>
        <v>13.467036655901355</v>
      </c>
      <c r="Q106" s="61">
        <f t="shared" ref="Q106:Q121" si="373">(Q26-M26)/M26*100</f>
        <v>13.556969473116029</v>
      </c>
      <c r="R106" s="61">
        <f t="shared" ref="R106:R121" si="374">(R26-N26)/N26*100</f>
        <v>-8.1158806334148164</v>
      </c>
      <c r="S106" s="61">
        <f t="shared" ref="S106:S121" si="375">(S26-O26)/O26*100</f>
        <v>-6.7391436823609085</v>
      </c>
      <c r="T106" s="61">
        <f t="shared" ref="T106:T121" si="376">(T26-P26)/P26*100</f>
        <v>-8.2069490648761896</v>
      </c>
      <c r="U106" s="61">
        <f t="shared" ref="U106:U121" si="377">(U26-Q26)/Q26*100</f>
        <v>-10.742884420998866</v>
      </c>
      <c r="V106" s="61">
        <f t="shared" ref="V106:V119" si="378">(V26-R26)/R26*100</f>
        <v>5.5342396347686647</v>
      </c>
      <c r="W106" s="61">
        <f t="shared" ref="W106:W119" si="379">(W26-S26)/S26*100</f>
        <v>5.9033964267879924</v>
      </c>
      <c r="X106" s="61">
        <f t="shared" ref="X106:X119" si="380">(X26-T26)/T26*100</f>
        <v>6.1810344566358415</v>
      </c>
      <c r="Y106" s="61">
        <f t="shared" ref="Y106:Y119" si="381">(Y26-U26)/U26*100</f>
        <v>7.1204665911541856</v>
      </c>
      <c r="Z106" s="61">
        <f t="shared" ref="Z106:Z121" si="382">(Z26-V26)/V26*100</f>
        <v>8.8188530243526628</v>
      </c>
      <c r="AA106" s="61">
        <f t="shared" ref="AA106:AA121" si="383">(AA26-W26)/W26*100</f>
        <v>8.0145544191605023</v>
      </c>
      <c r="AB106" s="61">
        <f t="shared" ref="AB106:AB121" si="384">(AB26-X26)/X26*100</f>
        <v>7.4385787919475339</v>
      </c>
      <c r="AC106" s="61">
        <f t="shared" ref="AC106:AC121" si="385">(AC26-Y26)/Y26*100</f>
        <v>7.6017410682561781</v>
      </c>
      <c r="AD106" s="61">
        <f t="shared" ref="AD106:AD121" si="386">(AD26-Z26)/Z26*100</f>
        <v>21.828209793146282</v>
      </c>
      <c r="AE106" s="61">
        <f t="shared" ref="AE106:AE121" si="387">(AE26-AA26)/AA26*100</f>
        <v>30.505751397910469</v>
      </c>
      <c r="AF106" s="61">
        <f t="shared" ref="AF106:AF121" si="388">(AF26-AB26)/AB26*100</f>
        <v>34.62147704139867</v>
      </c>
      <c r="AG106" s="61">
        <f t="shared" ref="AG106:AG121" si="389">(AG26-AC26)/AC26*100</f>
        <v>30.44447886207886</v>
      </c>
      <c r="AH106" s="61">
        <f t="shared" ref="AH106:AH121" si="390">(AH26-AD26)/AD26*100</f>
        <v>2.7791291203493178</v>
      </c>
      <c r="AI106" s="61">
        <f t="shared" ref="AI106:AI121" si="391">(AI26-AE26)/AE26*100</f>
        <v>-2.324356629081751</v>
      </c>
      <c r="AJ106" s="61">
        <f t="shared" ref="AJ106:AJ121" si="392">(AJ26-AF26)/AF26*100</f>
        <v>-3.8036422733566901</v>
      </c>
      <c r="AK106" s="61">
        <f t="shared" ref="AK106:AK121" si="393">(AK26-AG26)/AG26*100</f>
        <v>-3.3536477788599037</v>
      </c>
      <c r="AL106" s="61">
        <f t="shared" ref="AL106:AL121" si="394">(AL26-AH26)/AH26*100</f>
        <v>0.17906278152353913</v>
      </c>
      <c r="AM106" s="61">
        <f t="shared" ref="AM106:AM121" si="395">(AM26-AI26)/AI26*100</f>
        <v>-1.6890455923326313</v>
      </c>
      <c r="AN106" s="61">
        <f t="shared" ref="AN106:AN121" si="396">(AN26-AJ26)/AJ26*100</f>
        <v>-2.1709954333952224</v>
      </c>
      <c r="AO106" s="61">
        <f t="shared" ref="AO106:AO121" si="397">(AO26-AK26)/AK26*100</f>
        <v>-1.7725123134047873</v>
      </c>
      <c r="AP106" s="61">
        <f t="shared" ref="AP106:AP121" si="398">(AP26-AL26)/AL26*100</f>
        <v>-11.729948816544002</v>
      </c>
      <c r="AQ106" s="61">
        <f t="shared" ref="AQ106:AQ121" si="399">(AQ26-AM26)/AM26*100</f>
        <v>-11.377990980974525</v>
      </c>
      <c r="AR106" s="61">
        <f t="shared" ref="AR106:AR121" si="400">(AR26-AN26)/AN26*100</f>
        <v>-8.5944550877478747</v>
      </c>
      <c r="AS106" s="61">
        <f t="shared" ref="AS106:AS121" si="401">(AS26-AO26)/AO26*100</f>
        <v>-8.5246066724747376</v>
      </c>
      <c r="AT106" s="61">
        <f t="shared" ref="AT106:AT121" si="402">(AT26-AP26)/AP26*100</f>
        <v>12.657120929422341</v>
      </c>
      <c r="AU106" s="61">
        <f t="shared" ref="AU106:AU121" si="403">(AU26-AQ26)/AQ26*100</f>
        <v>12.586987931892764</v>
      </c>
      <c r="AV106" s="61">
        <f t="shared" ref="AV106:AV121" si="404">(AV26-AR26)/AR26*100</f>
        <v>12.497119014496619</v>
      </c>
      <c r="AW106" s="61">
        <f t="shared" ref="AW106:AW121" si="405">(AW26-AS26)/AS26*100</f>
        <v>15.153743996187172</v>
      </c>
      <c r="AX106" s="61">
        <f t="shared" ref="AX106:AX121" si="406">(AX26-AT26)/AT26*100</f>
        <v>17.475171883942</v>
      </c>
      <c r="AY106" s="61">
        <f t="shared" ref="AY106:AY121" si="407">(AY26-AU26)/AU26*100</f>
        <v>17.093074040761714</v>
      </c>
      <c r="AZ106" s="61">
        <f t="shared" ref="AZ106:AZ121" si="408">(AZ26-AV26)/AV26*100</f>
        <v>17.061008450006167</v>
      </c>
      <c r="BA106" s="61">
        <f t="shared" ref="BA106:BA121" si="409">(BA26-AW26)/AW26*100</f>
        <v>17.623983377408319</v>
      </c>
      <c r="BB106" s="61">
        <f t="shared" ref="BB106:BB121" si="410">(BB26-AX26)/AX26*100</f>
        <v>16.468633922389973</v>
      </c>
      <c r="BC106" s="61">
        <f t="shared" ref="BC106:BC121" si="411">(BC26-AY26)/AY26*100</f>
        <v>13.011585988813227</v>
      </c>
      <c r="BD106" s="61">
        <f t="shared" ref="BD106:BD121" si="412">(BD26-AZ26)/AZ26*100</f>
        <v>12.114617537495054</v>
      </c>
      <c r="BE106" s="61">
        <f t="shared" ref="BE106:BE121" si="413">(BE26-BA26)/BA26*100</f>
        <v>13.663971651514744</v>
      </c>
      <c r="BF106" s="61">
        <f t="shared" ref="BF106:BF121" si="414">(BF26-BB26)/BB26*100</f>
        <v>10.026355103824837</v>
      </c>
      <c r="BG106" s="61">
        <f t="shared" ref="BG106:BG121" si="415">(BG26-BC26)/BC26*100</f>
        <v>8.2998488457799766</v>
      </c>
      <c r="BH106" s="61">
        <f t="shared" ref="BH106:BH121" si="416">(BH26-BD26)/BD26*100</f>
        <v>6.4848274558807635</v>
      </c>
      <c r="BI106" s="61">
        <f t="shared" ref="BI106:BI121" si="417">(BI26-BE26)/BE26*100</f>
        <v>3.1615082928686111</v>
      </c>
      <c r="BJ106" s="61">
        <f t="shared" ref="BJ106:BJ121" si="418">(BJ26-BF26)/BF26*100</f>
        <v>8.084888462295412</v>
      </c>
      <c r="BK106" s="61">
        <f t="shared" ref="BK106:BK121" si="419">(BK26-BG26)/BG26*100</f>
        <v>9.4732309328193729</v>
      </c>
      <c r="BL106" s="61">
        <f t="shared" ref="BL106:BL121" si="420">(BL26-BH26)/BH26*100</f>
        <v>10.442425821547713</v>
      </c>
      <c r="BM106" s="61">
        <f t="shared" ref="BM106:BM119" si="421">(BM26-BI26)/BI26*100</f>
        <v>10.154414747092433</v>
      </c>
      <c r="BN106" s="61">
        <f t="shared" ref="BN106:BN119" si="422">(BN26-BJ26)/BJ26*100</f>
        <v>12.136318514185701</v>
      </c>
      <c r="BO106" s="61">
        <f t="shared" ref="BO106:BO119" si="423">(BO26-BK26)/BK26*100</f>
        <v>14.587992008444528</v>
      </c>
      <c r="BP106" s="61">
        <f t="shared" ref="BP106:BP119" si="424">(BP26-BL26)/BL26*100</f>
        <v>13.040371916802712</v>
      </c>
      <c r="BQ106" s="61">
        <f t="shared" ref="BQ106:BQ119" si="425">(BQ26-BM26)/BM26*100</f>
        <v>16.712658266327331</v>
      </c>
      <c r="BR106" s="61">
        <f t="shared" ref="BR106:BR119" si="426">(BR26-BN26)/BN26*100</f>
        <v>9.339003136939283</v>
      </c>
      <c r="BS106" s="61">
        <f t="shared" ref="BS106:BS119" si="427">(BS26-BO26)/BO26*100</f>
        <v>8.9402300863941804</v>
      </c>
      <c r="BT106" s="61">
        <f t="shared" ref="BT106:BT119" si="428">(BT26-BP26)/BP26*100</f>
        <v>8.1036576395363991</v>
      </c>
      <c r="BU106" s="61">
        <f t="shared" ref="BU106:BU119" si="429">(BU26-BQ26)/BQ26*100</f>
        <v>8.2053275460479274</v>
      </c>
      <c r="BV106" s="61">
        <f t="shared" ref="BV106:BV119" si="430">(BV26-BR26)/BR26*100</f>
        <v>10.84394188500143</v>
      </c>
      <c r="BW106" s="61">
        <f t="shared" ref="BW106:BW119" si="431">(BW26-BS26)/BS26*100</f>
        <v>11.888289696186586</v>
      </c>
      <c r="BX106" s="61">
        <f t="shared" ref="BX106:BX119" si="432">(BX26-BT26)/BT26*100</f>
        <v>11.307102283951995</v>
      </c>
      <c r="BY106" s="61">
        <f t="shared" ref="BY106:BY119" si="433">(BY26-BU26)/BU26*100</f>
        <v>11.077528305671343</v>
      </c>
    </row>
    <row r="107" spans="1:77">
      <c r="A107" s="54" t="s">
        <v>1</v>
      </c>
      <c r="B107" s="136"/>
      <c r="C107" s="63"/>
      <c r="D107" s="63"/>
      <c r="E107" s="63"/>
      <c r="F107" s="63">
        <f t="shared" si="362"/>
        <v>1.1708975621317956</v>
      </c>
      <c r="G107" s="63">
        <f t="shared" si="363"/>
        <v>1.1551003084082481</v>
      </c>
      <c r="H107" s="63">
        <f t="shared" si="364"/>
        <v>1.1493180528626357</v>
      </c>
      <c r="I107" s="63">
        <f t="shared" si="365"/>
        <v>1.1829653725690288</v>
      </c>
      <c r="J107" s="63">
        <f t="shared" si="366"/>
        <v>5.8244918407624215</v>
      </c>
      <c r="K107" s="63">
        <f t="shared" si="367"/>
        <v>5.8780963122825103</v>
      </c>
      <c r="L107" s="63">
        <f t="shared" si="368"/>
        <v>5.9129623279999333</v>
      </c>
      <c r="M107" s="63">
        <f t="shared" si="369"/>
        <v>5.8128861722273726</v>
      </c>
      <c r="N107" s="63">
        <f t="shared" si="370"/>
        <v>19.642396549100617</v>
      </c>
      <c r="O107" s="63">
        <f t="shared" si="371"/>
        <v>19.677201312120122</v>
      </c>
      <c r="P107" s="63">
        <f t="shared" si="372"/>
        <v>19.614529244001545</v>
      </c>
      <c r="Q107" s="63">
        <f t="shared" si="373"/>
        <v>19.597676202280077</v>
      </c>
      <c r="R107" s="63">
        <f t="shared" si="374"/>
        <v>-0.40952793467024251</v>
      </c>
      <c r="S107" s="63">
        <f t="shared" si="375"/>
        <v>-1.3161506053046399</v>
      </c>
      <c r="T107" s="63">
        <f t="shared" si="376"/>
        <v>-4.3983744994128635</v>
      </c>
      <c r="U107" s="63">
        <f t="shared" si="377"/>
        <v>-5.2034003541687248</v>
      </c>
      <c r="V107" s="63">
        <f t="shared" si="378"/>
        <v>3.7098282985030386</v>
      </c>
      <c r="W107" s="63">
        <f t="shared" si="379"/>
        <v>5.7200318172879472</v>
      </c>
      <c r="X107" s="63">
        <f t="shared" si="380"/>
        <v>6.9744797120228421</v>
      </c>
      <c r="Y107" s="63">
        <f t="shared" si="381"/>
        <v>6.8758516320084615</v>
      </c>
      <c r="Z107" s="63">
        <f t="shared" si="382"/>
        <v>11.100329084756551</v>
      </c>
      <c r="AA107" s="63">
        <f t="shared" si="383"/>
        <v>9.6256475429352886</v>
      </c>
      <c r="AB107" s="63">
        <f t="shared" si="384"/>
        <v>8.3062143623717244</v>
      </c>
      <c r="AC107" s="63">
        <f t="shared" si="385"/>
        <v>8.0635935043563016</v>
      </c>
      <c r="AD107" s="63">
        <f t="shared" si="386"/>
        <v>32.78851480488099</v>
      </c>
      <c r="AE107" s="63">
        <f t="shared" si="387"/>
        <v>44.310907574650535</v>
      </c>
      <c r="AF107" s="63">
        <f t="shared" si="388"/>
        <v>50.574133735681393</v>
      </c>
      <c r="AG107" s="63">
        <f t="shared" si="389"/>
        <v>47.500129480223642</v>
      </c>
      <c r="AH107" s="63">
        <f t="shared" si="390"/>
        <v>0.51900187790475982</v>
      </c>
      <c r="AI107" s="63">
        <f t="shared" si="391"/>
        <v>-4.2721270685420949</v>
      </c>
      <c r="AJ107" s="63">
        <f t="shared" si="392"/>
        <v>-5.6913146928510461</v>
      </c>
      <c r="AK107" s="63">
        <f t="shared" si="393"/>
        <v>-5.0195100739490757</v>
      </c>
      <c r="AL107" s="63">
        <f t="shared" si="394"/>
        <v>-1.6078622401734952</v>
      </c>
      <c r="AM107" s="63">
        <f t="shared" si="395"/>
        <v>-5.4710691945019532</v>
      </c>
      <c r="AN107" s="63">
        <f t="shared" si="396"/>
        <v>-5.4592964939457689</v>
      </c>
      <c r="AO107" s="63">
        <f t="shared" si="397"/>
        <v>-5.5522813086045657</v>
      </c>
      <c r="AP107" s="63">
        <f t="shared" si="398"/>
        <v>-14.935732289724077</v>
      </c>
      <c r="AQ107" s="63">
        <f t="shared" si="399"/>
        <v>-14.257988187859958</v>
      </c>
      <c r="AR107" s="63">
        <f t="shared" si="400"/>
        <v>-12.694580476587996</v>
      </c>
      <c r="AS107" s="63">
        <f t="shared" si="401"/>
        <v>-13.597853048048627</v>
      </c>
      <c r="AT107" s="63">
        <f t="shared" si="402"/>
        <v>12.005610899858214</v>
      </c>
      <c r="AU107" s="63">
        <f t="shared" si="403"/>
        <v>11.778036839570108</v>
      </c>
      <c r="AV107" s="63">
        <f t="shared" si="404"/>
        <v>11.823248709966933</v>
      </c>
      <c r="AW107" s="63">
        <f t="shared" si="405"/>
        <v>14.336881185474972</v>
      </c>
      <c r="AX107" s="63">
        <f t="shared" si="406"/>
        <v>16.287337125631225</v>
      </c>
      <c r="AY107" s="63">
        <f t="shared" si="407"/>
        <v>15.184282965010777</v>
      </c>
      <c r="AZ107" s="63">
        <f t="shared" si="408"/>
        <v>15.53554341288981</v>
      </c>
      <c r="BA107" s="63">
        <f t="shared" si="409"/>
        <v>15.79592598350891</v>
      </c>
      <c r="BB107" s="63">
        <f t="shared" si="410"/>
        <v>15.216455074842747</v>
      </c>
      <c r="BC107" s="63">
        <f t="shared" si="411"/>
        <v>9.8858970556311014</v>
      </c>
      <c r="BD107" s="63">
        <f t="shared" si="412"/>
        <v>8.8588266718486022</v>
      </c>
      <c r="BE107" s="63">
        <f t="shared" si="413"/>
        <v>11.86195233197969</v>
      </c>
      <c r="BF107" s="63">
        <f t="shared" si="414"/>
        <v>9.8229612623041493</v>
      </c>
      <c r="BG107" s="63">
        <f t="shared" si="415"/>
        <v>9.0999495188873549</v>
      </c>
      <c r="BH107" s="63">
        <f t="shared" si="416"/>
        <v>6.767656296401535</v>
      </c>
      <c r="BI107" s="63">
        <f t="shared" si="417"/>
        <v>3.4064488515630176</v>
      </c>
      <c r="BJ107" s="63">
        <f t="shared" si="418"/>
        <v>5.5362904180528725</v>
      </c>
      <c r="BK107" s="63">
        <f t="shared" si="419"/>
        <v>6.4301155591574828</v>
      </c>
      <c r="BL107" s="63">
        <f t="shared" si="420"/>
        <v>5.9416307430178108</v>
      </c>
      <c r="BM107" s="63">
        <f t="shared" si="421"/>
        <v>6.8619359756601632</v>
      </c>
      <c r="BN107" s="63">
        <f t="shared" si="422"/>
        <v>6.9782193553569352</v>
      </c>
      <c r="BO107" s="63">
        <f t="shared" si="423"/>
        <v>9.8117374247289835</v>
      </c>
      <c r="BP107" s="63">
        <f t="shared" si="424"/>
        <v>9.2588105990965097</v>
      </c>
      <c r="BQ107" s="63">
        <f t="shared" si="425"/>
        <v>8.9025007869330732</v>
      </c>
      <c r="BR107" s="63">
        <f t="shared" si="426"/>
        <v>9.4084293341163612</v>
      </c>
      <c r="BS107" s="63">
        <f t="shared" si="427"/>
        <v>8.8663995243878464</v>
      </c>
      <c r="BT107" s="63">
        <f t="shared" si="428"/>
        <v>9.9467940940472594</v>
      </c>
      <c r="BU107" s="63">
        <f t="shared" si="429"/>
        <v>10.625987512869841</v>
      </c>
      <c r="BV107" s="63">
        <f t="shared" si="430"/>
        <v>9.7163200837089381</v>
      </c>
      <c r="BW107" s="63">
        <f t="shared" si="431"/>
        <v>11.113595691720136</v>
      </c>
      <c r="BX107" s="63">
        <f t="shared" si="432"/>
        <v>10.73778369892862</v>
      </c>
      <c r="BY107" s="63">
        <f t="shared" si="433"/>
        <v>10.551816209110116</v>
      </c>
    </row>
    <row r="108" spans="1:77">
      <c r="A108" s="57" t="s">
        <v>2</v>
      </c>
      <c r="B108" s="137"/>
      <c r="C108" s="64"/>
      <c r="D108" s="64"/>
      <c r="E108" s="64"/>
      <c r="F108" s="64">
        <f t="shared" si="362"/>
        <v>58.841710837010893</v>
      </c>
      <c r="G108" s="64">
        <f t="shared" si="363"/>
        <v>52.812041035954458</v>
      </c>
      <c r="H108" s="64">
        <f t="shared" si="364"/>
        <v>49.062577657512549</v>
      </c>
      <c r="I108" s="64">
        <f t="shared" si="365"/>
        <v>48.029292630551474</v>
      </c>
      <c r="J108" s="64">
        <f t="shared" si="366"/>
        <v>9.2772780084627922</v>
      </c>
      <c r="K108" s="64">
        <f t="shared" si="367"/>
        <v>9.2754206749137822</v>
      </c>
      <c r="L108" s="64">
        <f t="shared" si="368"/>
        <v>10.368151088234541</v>
      </c>
      <c r="M108" s="64">
        <f t="shared" si="369"/>
        <v>10.319541912064372</v>
      </c>
      <c r="N108" s="64">
        <f t="shared" si="370"/>
        <v>6.5136605341522467</v>
      </c>
      <c r="O108" s="64">
        <f t="shared" si="371"/>
        <v>5.924682844834428</v>
      </c>
      <c r="P108" s="64">
        <f t="shared" si="372"/>
        <v>3.3865740883508328</v>
      </c>
      <c r="Q108" s="64">
        <f t="shared" si="373"/>
        <v>4.9661739507401004</v>
      </c>
      <c r="R108" s="64">
        <f t="shared" si="374"/>
        <v>-21.829274309198642</v>
      </c>
      <c r="S108" s="64">
        <f t="shared" si="375"/>
        <v>-17.400578445242584</v>
      </c>
      <c r="T108" s="64">
        <f t="shared" si="376"/>
        <v>-15.432395757146436</v>
      </c>
      <c r="U108" s="64">
        <f t="shared" si="377"/>
        <v>-19.718997643556534</v>
      </c>
      <c r="V108" s="64">
        <f t="shared" si="378"/>
        <v>9.6703533596232383</v>
      </c>
      <c r="W108" s="64">
        <f t="shared" si="379"/>
        <v>6.3340828659835102</v>
      </c>
      <c r="X108" s="64">
        <f t="shared" si="380"/>
        <v>4.47934442361215</v>
      </c>
      <c r="Y108" s="64">
        <f t="shared" si="381"/>
        <v>7.5885055342494017</v>
      </c>
      <c r="Z108" s="64">
        <f t="shared" si="382"/>
        <v>3.9276431533841749</v>
      </c>
      <c r="AA108" s="64">
        <f t="shared" si="383"/>
        <v>4.2522743726609189</v>
      </c>
      <c r="AB108" s="64">
        <f t="shared" si="384"/>
        <v>5.533334890574233</v>
      </c>
      <c r="AC108" s="64">
        <f t="shared" si="385"/>
        <v>6.7238999289886703</v>
      </c>
      <c r="AD108" s="64">
        <f t="shared" si="386"/>
        <v>-3.291076093767157</v>
      </c>
      <c r="AE108" s="64">
        <f t="shared" si="387"/>
        <v>-3.3941498202859215</v>
      </c>
      <c r="AF108" s="64">
        <f t="shared" si="388"/>
        <v>-1.3294393268070099</v>
      </c>
      <c r="AG108" s="64">
        <f t="shared" si="389"/>
        <v>-2.3800650545101543</v>
      </c>
      <c r="AH108" s="64">
        <f t="shared" si="390"/>
        <v>9.8914526074948501</v>
      </c>
      <c r="AI108" s="64">
        <f t="shared" si="391"/>
        <v>4.8204521518766388</v>
      </c>
      <c r="AJ108" s="64">
        <f t="shared" si="392"/>
        <v>2.6881759905597522</v>
      </c>
      <c r="AK108" s="64">
        <f t="shared" si="393"/>
        <v>1.4905670597732814</v>
      </c>
      <c r="AL108" s="64">
        <f t="shared" si="394"/>
        <v>5.3226865520798183</v>
      </c>
      <c r="AM108" s="64">
        <f t="shared" si="395"/>
        <v>10.980745521118548</v>
      </c>
      <c r="AN108" s="64">
        <f t="shared" si="396"/>
        <v>8.2148665370109644</v>
      </c>
      <c r="AO108" s="64">
        <f t="shared" si="397"/>
        <v>8.513766260241173</v>
      </c>
      <c r="AP108" s="64">
        <f t="shared" si="398"/>
        <v>-3.1093880358978501</v>
      </c>
      <c r="AQ108" s="64">
        <f t="shared" si="399"/>
        <v>-3.1602131785838505</v>
      </c>
      <c r="AR108" s="64">
        <f t="shared" si="400"/>
        <v>2.7191239142236068</v>
      </c>
      <c r="AS108" s="64">
        <f t="shared" si="401"/>
        <v>3.4921042147652952</v>
      </c>
      <c r="AT108" s="64">
        <f t="shared" si="402"/>
        <v>14.195232740584284</v>
      </c>
      <c r="AU108" s="64">
        <f t="shared" si="403"/>
        <v>14.630722252796616</v>
      </c>
      <c r="AV108" s="64">
        <f t="shared" si="404"/>
        <v>14.077526547518794</v>
      </c>
      <c r="AW108" s="64">
        <f t="shared" si="405"/>
        <v>16.769092002808154</v>
      </c>
      <c r="AX108" s="64">
        <f t="shared" si="406"/>
        <v>20.22569079894572</v>
      </c>
      <c r="AY108" s="64">
        <f t="shared" si="407"/>
        <v>21.795435587615383</v>
      </c>
      <c r="AZ108" s="64">
        <f t="shared" si="408"/>
        <v>20.567937986222017</v>
      </c>
      <c r="BA108" s="64">
        <f t="shared" si="409"/>
        <v>21.163673475228673</v>
      </c>
      <c r="BB108" s="64">
        <f t="shared" si="410"/>
        <v>19.273164078610545</v>
      </c>
      <c r="BC108" s="64">
        <f t="shared" si="411"/>
        <v>20.293836031235788</v>
      </c>
      <c r="BD108" s="64">
        <f t="shared" si="412"/>
        <v>19.287026751896789</v>
      </c>
      <c r="BE108" s="64">
        <f t="shared" si="413"/>
        <v>16.998663477511816</v>
      </c>
      <c r="BF108" s="64">
        <f t="shared" si="414"/>
        <v>10.46640641417283</v>
      </c>
      <c r="BG108" s="64">
        <f t="shared" si="415"/>
        <v>6.5970511607996025</v>
      </c>
      <c r="BH108" s="64">
        <f t="shared" si="416"/>
        <v>5.9162329124025677</v>
      </c>
      <c r="BI108" s="64">
        <f t="shared" si="417"/>
        <v>2.7281386755832187</v>
      </c>
      <c r="BJ108" s="64">
        <f t="shared" si="418"/>
        <v>13.566771797716152</v>
      </c>
      <c r="BK108" s="64">
        <f t="shared" si="419"/>
        <v>16.101745151689499</v>
      </c>
      <c r="BL108" s="64">
        <f t="shared" si="420"/>
        <v>19.563488034490398</v>
      </c>
      <c r="BM108" s="64">
        <f t="shared" si="421"/>
        <v>16.018211985740955</v>
      </c>
      <c r="BN108" s="64">
        <f t="shared" si="422"/>
        <v>22.446556115309775</v>
      </c>
      <c r="BO108" s="64">
        <f t="shared" si="423"/>
        <v>24.12497542722457</v>
      </c>
      <c r="BP108" s="64">
        <f t="shared" si="424"/>
        <v>19.830772611214691</v>
      </c>
      <c r="BQ108" s="64">
        <f t="shared" si="425"/>
        <v>29.524531171537465</v>
      </c>
      <c r="BR108" s="64">
        <f t="shared" si="426"/>
        <v>9.2177616777979985</v>
      </c>
      <c r="BS108" s="64">
        <f t="shared" si="427"/>
        <v>9.0706516257424799</v>
      </c>
      <c r="BT108" s="64">
        <f t="shared" si="428"/>
        <v>5.0860007860972898</v>
      </c>
      <c r="BU108" s="64">
        <f t="shared" si="429"/>
        <v>4.8666656344313983</v>
      </c>
      <c r="BV108" s="64">
        <f t="shared" si="430"/>
        <v>12.81658605124602</v>
      </c>
      <c r="BW108" s="64">
        <f t="shared" si="431"/>
        <v>13.254222372781808</v>
      </c>
      <c r="BX108" s="64">
        <f t="shared" si="432"/>
        <v>12.282328643922776</v>
      </c>
      <c r="BY108" s="64">
        <f t="shared" si="433"/>
        <v>11.842431238584613</v>
      </c>
    </row>
    <row r="109" spans="1:77">
      <c r="A109" s="53" t="s">
        <v>3</v>
      </c>
      <c r="B109" s="140"/>
      <c r="C109" s="62"/>
      <c r="D109" s="62"/>
      <c r="E109" s="62"/>
      <c r="F109" s="62">
        <f t="shared" si="362"/>
        <v>8.8543364872396939</v>
      </c>
      <c r="G109" s="62">
        <f t="shared" si="363"/>
        <v>7.6413898063524011</v>
      </c>
      <c r="H109" s="62">
        <f t="shared" si="364"/>
        <v>7.5556040014468726</v>
      </c>
      <c r="I109" s="62">
        <f t="shared" si="365"/>
        <v>3.6245671928021328</v>
      </c>
      <c r="J109" s="62">
        <f t="shared" si="366"/>
        <v>5.1502870878426972</v>
      </c>
      <c r="K109" s="62">
        <f t="shared" si="367"/>
        <v>7.8801011420016831</v>
      </c>
      <c r="L109" s="62">
        <f t="shared" si="368"/>
        <v>6.2276288826021204</v>
      </c>
      <c r="M109" s="62">
        <f t="shared" si="369"/>
        <v>7.1310390904107042</v>
      </c>
      <c r="N109" s="62">
        <f t="shared" si="370"/>
        <v>9.5215971298215472</v>
      </c>
      <c r="O109" s="62">
        <f t="shared" si="371"/>
        <v>10.178701282395018</v>
      </c>
      <c r="P109" s="62">
        <f t="shared" si="372"/>
        <v>9.465831071361686</v>
      </c>
      <c r="Q109" s="62">
        <f t="shared" si="373"/>
        <v>11.015711694312342</v>
      </c>
      <c r="R109" s="62">
        <f t="shared" si="374"/>
        <v>6.7084233583959332</v>
      </c>
      <c r="S109" s="62">
        <f t="shared" si="375"/>
        <v>5.3671466130576135</v>
      </c>
      <c r="T109" s="62">
        <f t="shared" si="376"/>
        <v>4.3611499933068822</v>
      </c>
      <c r="U109" s="62">
        <f t="shared" si="377"/>
        <v>5.6504368751906666</v>
      </c>
      <c r="V109" s="62">
        <f t="shared" si="378"/>
        <v>8.1340762508414297</v>
      </c>
      <c r="W109" s="62">
        <f t="shared" si="379"/>
        <v>9.4725412068277528</v>
      </c>
      <c r="X109" s="62">
        <f t="shared" si="380"/>
        <v>10.186142789840295</v>
      </c>
      <c r="Y109" s="62">
        <f t="shared" si="381"/>
        <v>8.36567442910167</v>
      </c>
      <c r="Z109" s="62">
        <f t="shared" si="382"/>
        <v>10.021700657569827</v>
      </c>
      <c r="AA109" s="62">
        <f t="shared" si="383"/>
        <v>8.6323272465750964</v>
      </c>
      <c r="AB109" s="62">
        <f t="shared" si="384"/>
        <v>8.0492854710390933</v>
      </c>
      <c r="AC109" s="62">
        <f t="shared" si="385"/>
        <v>8.4797605097699016</v>
      </c>
      <c r="AD109" s="62">
        <f t="shared" si="386"/>
        <v>7.0834407880066532</v>
      </c>
      <c r="AE109" s="62">
        <f t="shared" si="387"/>
        <v>9.8464327460359424</v>
      </c>
      <c r="AF109" s="62">
        <f t="shared" si="388"/>
        <v>9.9468925383248816</v>
      </c>
      <c r="AG109" s="62">
        <f t="shared" si="389"/>
        <v>9.4713858635203838</v>
      </c>
      <c r="AH109" s="62">
        <f t="shared" si="390"/>
        <v>7.4550817366329518</v>
      </c>
      <c r="AI109" s="62">
        <f t="shared" si="391"/>
        <v>5.5431362574243677</v>
      </c>
      <c r="AJ109" s="62">
        <f t="shared" si="392"/>
        <v>4.5663051936125871</v>
      </c>
      <c r="AK109" s="62">
        <f t="shared" si="393"/>
        <v>5.1210757362821564</v>
      </c>
      <c r="AL109" s="62">
        <f t="shared" si="394"/>
        <v>5.9571956470976284</v>
      </c>
      <c r="AM109" s="62">
        <f t="shared" si="395"/>
        <v>7.5768577817505847</v>
      </c>
      <c r="AN109" s="62">
        <f t="shared" si="396"/>
        <v>7.3486139021043506</v>
      </c>
      <c r="AO109" s="62">
        <f t="shared" si="397"/>
        <v>7.1380622856152902</v>
      </c>
      <c r="AP109" s="62">
        <f t="shared" si="398"/>
        <v>8.2341397934439016</v>
      </c>
      <c r="AQ109" s="62">
        <f t="shared" si="399"/>
        <v>7.6099673431457573</v>
      </c>
      <c r="AR109" s="62">
        <f t="shared" si="400"/>
        <v>7.7786646875696084</v>
      </c>
      <c r="AS109" s="62">
        <f t="shared" si="401"/>
        <v>9.2463183263192334</v>
      </c>
      <c r="AT109" s="62">
        <f t="shared" si="402"/>
        <v>8.2150760311300246</v>
      </c>
      <c r="AU109" s="62">
        <f t="shared" si="403"/>
        <v>10.349317998847665</v>
      </c>
      <c r="AV109" s="62">
        <f t="shared" si="404"/>
        <v>10.307142022924477</v>
      </c>
      <c r="AW109" s="62">
        <f t="shared" si="405"/>
        <v>11.790294872005543</v>
      </c>
      <c r="AX109" s="62">
        <f t="shared" si="406"/>
        <v>14.21447293883957</v>
      </c>
      <c r="AY109" s="62">
        <f t="shared" si="407"/>
        <v>15.435399274770687</v>
      </c>
      <c r="AZ109" s="62">
        <f t="shared" si="408"/>
        <v>16.786753326810544</v>
      </c>
      <c r="BA109" s="62">
        <f t="shared" si="409"/>
        <v>17.41277883229148</v>
      </c>
      <c r="BB109" s="62">
        <f t="shared" si="410"/>
        <v>13.874412105946124</v>
      </c>
      <c r="BC109" s="62">
        <f t="shared" si="411"/>
        <v>14.331944779133115</v>
      </c>
      <c r="BD109" s="62">
        <f t="shared" si="412"/>
        <v>15.482840186405914</v>
      </c>
      <c r="BE109" s="62">
        <f t="shared" si="413"/>
        <v>13.518618221933579</v>
      </c>
      <c r="BF109" s="62">
        <f t="shared" si="414"/>
        <v>7.4191394407261457</v>
      </c>
      <c r="BG109" s="62">
        <f t="shared" si="415"/>
        <v>4.3412489070827638</v>
      </c>
      <c r="BH109" s="62">
        <f t="shared" si="416"/>
        <v>7.3353948657391976</v>
      </c>
      <c r="BI109" s="62">
        <f t="shared" si="417"/>
        <v>8.0538892733525689</v>
      </c>
      <c r="BJ109" s="62">
        <f t="shared" si="418"/>
        <v>10.77134953904894</v>
      </c>
      <c r="BK109" s="62">
        <f t="shared" si="419"/>
        <v>11.757879606726602</v>
      </c>
      <c r="BL109" s="62">
        <f t="shared" si="420"/>
        <v>8.1661965750514014</v>
      </c>
      <c r="BM109" s="62">
        <f t="shared" si="421"/>
        <v>10.036319816893233</v>
      </c>
      <c r="BN109" s="62">
        <f t="shared" si="422"/>
        <v>9.7801489206939003</v>
      </c>
      <c r="BO109" s="62">
        <f t="shared" si="423"/>
        <v>8.1768502290666643</v>
      </c>
      <c r="BP109" s="62">
        <f t="shared" si="424"/>
        <v>7.9930153420635737</v>
      </c>
      <c r="BQ109" s="62">
        <f t="shared" si="425"/>
        <v>7.7491624012411524</v>
      </c>
      <c r="BR109" s="62">
        <f t="shared" si="426"/>
        <v>9.0032940804145678</v>
      </c>
      <c r="BS109" s="62">
        <f t="shared" si="427"/>
        <v>9.6127834386741799</v>
      </c>
      <c r="BT109" s="62">
        <f t="shared" si="428"/>
        <v>9.5028426013199851</v>
      </c>
      <c r="BU109" s="62">
        <f t="shared" si="429"/>
        <v>9.4240944066344099</v>
      </c>
      <c r="BV109" s="62">
        <f t="shared" si="430"/>
        <v>9.459012322990219</v>
      </c>
      <c r="BW109" s="62">
        <f t="shared" si="431"/>
        <v>9.620013760900342</v>
      </c>
      <c r="BX109" s="62">
        <f t="shared" si="432"/>
        <v>9.0691028870768502</v>
      </c>
      <c r="BY109" s="62">
        <f t="shared" si="433"/>
        <v>8.549108556375435</v>
      </c>
    </row>
    <row r="110" spans="1:77">
      <c r="A110" s="54" t="s">
        <v>4</v>
      </c>
      <c r="B110" s="136"/>
      <c r="C110" s="63"/>
      <c r="D110" s="63"/>
      <c r="E110" s="63"/>
      <c r="F110" s="63">
        <f t="shared" si="362"/>
        <v>9.1438740422788669</v>
      </c>
      <c r="G110" s="63">
        <f t="shared" si="363"/>
        <v>7.8528671038955373</v>
      </c>
      <c r="H110" s="63">
        <f t="shared" si="364"/>
        <v>7.3090232339248651</v>
      </c>
      <c r="I110" s="63">
        <f t="shared" si="365"/>
        <v>2.6423507343109951</v>
      </c>
      <c r="J110" s="63">
        <f t="shared" si="366"/>
        <v>4.4420834432199952</v>
      </c>
      <c r="K110" s="63">
        <f t="shared" si="367"/>
        <v>7.2850195612724686</v>
      </c>
      <c r="L110" s="63">
        <f t="shared" si="368"/>
        <v>5.4090479984287532</v>
      </c>
      <c r="M110" s="63">
        <f t="shared" si="369"/>
        <v>6.4124976313882946</v>
      </c>
      <c r="N110" s="63">
        <f t="shared" si="370"/>
        <v>12.585485789968148</v>
      </c>
      <c r="O110" s="63">
        <f t="shared" si="371"/>
        <v>13.518787036311775</v>
      </c>
      <c r="P110" s="63">
        <f t="shared" si="372"/>
        <v>12.513445203435527</v>
      </c>
      <c r="Q110" s="63">
        <f t="shared" si="373"/>
        <v>14.351825959173297</v>
      </c>
      <c r="R110" s="63">
        <f t="shared" si="374"/>
        <v>6.6245214530816163</v>
      </c>
      <c r="S110" s="63">
        <f t="shared" si="375"/>
        <v>6.1947170298008807</v>
      </c>
      <c r="T110" s="63">
        <f t="shared" si="376"/>
        <v>5.284531447019158</v>
      </c>
      <c r="U110" s="63">
        <f t="shared" si="377"/>
        <v>5.7364878772482921</v>
      </c>
      <c r="V110" s="63">
        <f t="shared" si="378"/>
        <v>9.2816822536546919</v>
      </c>
      <c r="W110" s="63">
        <f t="shared" si="379"/>
        <v>10.800517762675655</v>
      </c>
      <c r="X110" s="63">
        <f t="shared" si="380"/>
        <v>11.032651432927752</v>
      </c>
      <c r="Y110" s="63">
        <f t="shared" si="381"/>
        <v>9.5723691727921381</v>
      </c>
      <c r="Z110" s="63">
        <f t="shared" si="382"/>
        <v>7.861702845121159</v>
      </c>
      <c r="AA110" s="63">
        <f t="shared" si="383"/>
        <v>6.4688069738004419</v>
      </c>
      <c r="AB110" s="63">
        <f t="shared" si="384"/>
        <v>5.9302701904763504</v>
      </c>
      <c r="AC110" s="63">
        <f t="shared" si="385"/>
        <v>6.5314923425333262</v>
      </c>
      <c r="AD110" s="63">
        <f t="shared" si="386"/>
        <v>10.178349075754779</v>
      </c>
      <c r="AE110" s="63">
        <f t="shared" si="387"/>
        <v>12.614442050562422</v>
      </c>
      <c r="AF110" s="63">
        <f t="shared" si="388"/>
        <v>12.921291606927277</v>
      </c>
      <c r="AG110" s="63">
        <f t="shared" si="389"/>
        <v>11.818942645788415</v>
      </c>
      <c r="AH110" s="63">
        <f t="shared" si="390"/>
        <v>8.506380896307709</v>
      </c>
      <c r="AI110" s="63">
        <f t="shared" si="391"/>
        <v>6.3811912582914658</v>
      </c>
      <c r="AJ110" s="63">
        <f t="shared" si="392"/>
        <v>5.1933503558883256</v>
      </c>
      <c r="AK110" s="63">
        <f t="shared" si="393"/>
        <v>5.8411687070013016</v>
      </c>
      <c r="AL110" s="63">
        <f t="shared" si="394"/>
        <v>5.9772948877316923</v>
      </c>
      <c r="AM110" s="63">
        <f t="shared" si="395"/>
        <v>7.2951290265052258</v>
      </c>
      <c r="AN110" s="63">
        <f t="shared" si="396"/>
        <v>7.1887065371339602</v>
      </c>
      <c r="AO110" s="63">
        <f t="shared" si="397"/>
        <v>6.6623698843435024</v>
      </c>
      <c r="AP110" s="63">
        <f t="shared" si="398"/>
        <v>7.8674413649749297</v>
      </c>
      <c r="AQ110" s="63">
        <f t="shared" si="399"/>
        <v>6.2892816798812241</v>
      </c>
      <c r="AR110" s="63">
        <f t="shared" si="400"/>
        <v>6.5301298853239906</v>
      </c>
      <c r="AS110" s="63">
        <f t="shared" si="401"/>
        <v>8.1901205181317707</v>
      </c>
      <c r="AT110" s="63">
        <f t="shared" si="402"/>
        <v>7.6769237626557212</v>
      </c>
      <c r="AU110" s="63">
        <f t="shared" si="403"/>
        <v>10.254659768525251</v>
      </c>
      <c r="AV110" s="63">
        <f t="shared" si="404"/>
        <v>10.264412165290127</v>
      </c>
      <c r="AW110" s="63">
        <f t="shared" si="405"/>
        <v>12.434961607603633</v>
      </c>
      <c r="AX110" s="63">
        <f t="shared" si="406"/>
        <v>13.290746429561114</v>
      </c>
      <c r="AY110" s="63">
        <f t="shared" si="407"/>
        <v>13.527764029893358</v>
      </c>
      <c r="AZ110" s="63">
        <f t="shared" si="408"/>
        <v>14.747151191983274</v>
      </c>
      <c r="BA110" s="63">
        <f t="shared" si="409"/>
        <v>15.265084949652341</v>
      </c>
      <c r="BB110" s="63">
        <f t="shared" si="410"/>
        <v>13.687446858936156</v>
      </c>
      <c r="BC110" s="63">
        <f t="shared" si="411"/>
        <v>13.834138285049272</v>
      </c>
      <c r="BD110" s="63">
        <f t="shared" si="412"/>
        <v>14.754021283604279</v>
      </c>
      <c r="BE110" s="63">
        <f t="shared" si="413"/>
        <v>13.130607760110664</v>
      </c>
      <c r="BF110" s="63">
        <f t="shared" si="414"/>
        <v>6.3110223078659562</v>
      </c>
      <c r="BG110" s="63">
        <f t="shared" si="415"/>
        <v>3.3413456531617216</v>
      </c>
      <c r="BH110" s="63">
        <f t="shared" si="416"/>
        <v>6.6248899421752991</v>
      </c>
      <c r="BI110" s="63">
        <f t="shared" si="417"/>
        <v>6.8120481373452364</v>
      </c>
      <c r="BJ110" s="63">
        <f t="shared" si="418"/>
        <v>11.178106903683666</v>
      </c>
      <c r="BK110" s="63">
        <f t="shared" si="419"/>
        <v>12.210329221914048</v>
      </c>
      <c r="BL110" s="63">
        <f t="shared" si="420"/>
        <v>8.5442379689074865</v>
      </c>
      <c r="BM110" s="63">
        <f t="shared" si="421"/>
        <v>11.163252202046051</v>
      </c>
      <c r="BN110" s="63">
        <f t="shared" si="422"/>
        <v>9.4976979794364293</v>
      </c>
      <c r="BO110" s="63">
        <f t="shared" si="423"/>
        <v>8.1857995509394321</v>
      </c>
      <c r="BP110" s="63">
        <f t="shared" si="424"/>
        <v>7.2208908625991022</v>
      </c>
      <c r="BQ110" s="63">
        <f t="shared" si="425"/>
        <v>7.4222008904479653</v>
      </c>
      <c r="BR110" s="63">
        <f t="shared" si="426"/>
        <v>8.980809409273542</v>
      </c>
      <c r="BS110" s="63">
        <f t="shared" si="427"/>
        <v>9.1781375525132134</v>
      </c>
      <c r="BT110" s="63">
        <f t="shared" si="428"/>
        <v>9.6772492548663678</v>
      </c>
      <c r="BU110" s="63">
        <f t="shared" si="429"/>
        <v>9.4892086794496553</v>
      </c>
      <c r="BV110" s="63">
        <f t="shared" si="430"/>
        <v>9.4493217810085905</v>
      </c>
      <c r="BW110" s="63">
        <f t="shared" si="431"/>
        <v>9.9054372881390655</v>
      </c>
      <c r="BX110" s="63">
        <f t="shared" si="432"/>
        <v>9.7769540808667159</v>
      </c>
      <c r="BY110" s="63">
        <f t="shared" si="433"/>
        <v>8.7976319924304622</v>
      </c>
    </row>
    <row r="111" spans="1:77">
      <c r="A111" s="54" t="s">
        <v>5</v>
      </c>
      <c r="B111" s="136"/>
      <c r="C111" s="63"/>
      <c r="D111" s="63"/>
      <c r="E111" s="63"/>
      <c r="F111" s="63">
        <f t="shared" si="362"/>
        <v>24.060361425467441</v>
      </c>
      <c r="G111" s="63">
        <f t="shared" si="363"/>
        <v>22.892571579068612</v>
      </c>
      <c r="H111" s="63">
        <f t="shared" si="364"/>
        <v>23.368206936671044</v>
      </c>
      <c r="I111" s="63">
        <f t="shared" si="365"/>
        <v>24.351263705920211</v>
      </c>
      <c r="J111" s="63">
        <f t="shared" si="366"/>
        <v>9.4155601738803139</v>
      </c>
      <c r="K111" s="63">
        <f t="shared" si="367"/>
        <v>9.649844428874399</v>
      </c>
      <c r="L111" s="63">
        <f t="shared" si="368"/>
        <v>8.288208916238716</v>
      </c>
      <c r="M111" s="63">
        <f t="shared" si="369"/>
        <v>7.9432044132506112</v>
      </c>
      <c r="N111" s="63">
        <f t="shared" si="370"/>
        <v>-0.21961684102625836</v>
      </c>
      <c r="O111" s="63">
        <f t="shared" si="371"/>
        <v>-6.5962365235426354E-2</v>
      </c>
      <c r="P111" s="63">
        <f t="shared" si="372"/>
        <v>1.0225271927915123</v>
      </c>
      <c r="Q111" s="63">
        <f t="shared" si="373"/>
        <v>3.374477426498558</v>
      </c>
      <c r="R111" s="63">
        <f t="shared" si="374"/>
        <v>20.941946275469338</v>
      </c>
      <c r="S111" s="63">
        <f t="shared" si="375"/>
        <v>11.946793829351462</v>
      </c>
      <c r="T111" s="63">
        <f t="shared" si="376"/>
        <v>9.5674902598863714</v>
      </c>
      <c r="U111" s="63">
        <f t="shared" si="377"/>
        <v>21.837794196226255</v>
      </c>
      <c r="V111" s="63">
        <f t="shared" si="378"/>
        <v>8.1194139412122404</v>
      </c>
      <c r="W111" s="63">
        <f t="shared" si="379"/>
        <v>9.1386026203532005</v>
      </c>
      <c r="X111" s="63">
        <f t="shared" si="380"/>
        <v>12.064810857647339</v>
      </c>
      <c r="Y111" s="63">
        <f t="shared" si="381"/>
        <v>3.7974957162976302</v>
      </c>
      <c r="Z111" s="63">
        <f t="shared" si="382"/>
        <v>6.9103075422175326</v>
      </c>
      <c r="AA111" s="63">
        <f t="shared" si="383"/>
        <v>5.0858439947867859</v>
      </c>
      <c r="AB111" s="63">
        <f t="shared" si="384"/>
        <v>3.2483032993823753</v>
      </c>
      <c r="AC111" s="63">
        <f t="shared" si="385"/>
        <v>2.1530843080420614</v>
      </c>
      <c r="AD111" s="63">
        <f t="shared" si="386"/>
        <v>23.350510827253512</v>
      </c>
      <c r="AE111" s="63">
        <f t="shared" si="387"/>
        <v>30.84438929544789</v>
      </c>
      <c r="AF111" s="63">
        <f t="shared" si="388"/>
        <v>26.275011285345201</v>
      </c>
      <c r="AG111" s="63">
        <f t="shared" si="389"/>
        <v>28.869788621994008</v>
      </c>
      <c r="AH111" s="63">
        <f t="shared" si="390"/>
        <v>-3.9827036199357888</v>
      </c>
      <c r="AI111" s="63">
        <f t="shared" si="391"/>
        <v>-7.1092227223385596</v>
      </c>
      <c r="AJ111" s="63">
        <f t="shared" si="392"/>
        <v>-8.1536963756091705</v>
      </c>
      <c r="AK111" s="63">
        <f t="shared" si="393"/>
        <v>-6.7893899301161094</v>
      </c>
      <c r="AL111" s="63">
        <f t="shared" si="394"/>
        <v>1.248420909232876</v>
      </c>
      <c r="AM111" s="63">
        <f t="shared" si="395"/>
        <v>6.5813671037007913</v>
      </c>
      <c r="AN111" s="63">
        <f t="shared" si="396"/>
        <v>4.0750434602895949</v>
      </c>
      <c r="AO111" s="63">
        <f t="shared" si="397"/>
        <v>7.4467876281672982</v>
      </c>
      <c r="AP111" s="63">
        <f t="shared" si="398"/>
        <v>11.117427209856592</v>
      </c>
      <c r="AQ111" s="63">
        <f t="shared" si="399"/>
        <v>11.030297829083164</v>
      </c>
      <c r="AR111" s="63">
        <f t="shared" si="400"/>
        <v>10.921274651551856</v>
      </c>
      <c r="AS111" s="63">
        <f t="shared" si="401"/>
        <v>10.753015571368902</v>
      </c>
      <c r="AT111" s="63">
        <f t="shared" si="402"/>
        <v>11.141253835462559</v>
      </c>
      <c r="AU111" s="63">
        <f t="shared" si="403"/>
        <v>11.979571830610876</v>
      </c>
      <c r="AV111" s="63">
        <f t="shared" si="404"/>
        <v>11.866589491455159</v>
      </c>
      <c r="AW111" s="63">
        <f t="shared" si="405"/>
        <v>9.3023721193369493</v>
      </c>
      <c r="AX111" s="63">
        <f t="shared" si="406"/>
        <v>8.7572973829287548</v>
      </c>
      <c r="AY111" s="63">
        <f t="shared" si="407"/>
        <v>9.336619222766176</v>
      </c>
      <c r="AZ111" s="63">
        <f t="shared" si="408"/>
        <v>12.480321564591264</v>
      </c>
      <c r="BA111" s="63">
        <f t="shared" si="409"/>
        <v>13.45666497763866</v>
      </c>
      <c r="BB111" s="63">
        <f t="shared" si="410"/>
        <v>14.139867181109564</v>
      </c>
      <c r="BC111" s="63">
        <f t="shared" si="411"/>
        <v>15.628939121106116</v>
      </c>
      <c r="BD111" s="63">
        <f t="shared" si="412"/>
        <v>17.628435734343988</v>
      </c>
      <c r="BE111" s="63">
        <f t="shared" si="413"/>
        <v>15.374041838266498</v>
      </c>
      <c r="BF111" s="63">
        <f t="shared" si="414"/>
        <v>7.9185465525919083</v>
      </c>
      <c r="BG111" s="63">
        <f t="shared" si="415"/>
        <v>3.34996337041868</v>
      </c>
      <c r="BH111" s="63">
        <f t="shared" si="416"/>
        <v>10.985779455914111</v>
      </c>
      <c r="BI111" s="63">
        <f t="shared" si="417"/>
        <v>10.636225342204646</v>
      </c>
      <c r="BJ111" s="63">
        <f t="shared" si="418"/>
        <v>9.6914563857892997</v>
      </c>
      <c r="BK111" s="63">
        <f t="shared" si="419"/>
        <v>10.605242396664636</v>
      </c>
      <c r="BL111" s="63">
        <f t="shared" si="420"/>
        <v>7.5258137934123335</v>
      </c>
      <c r="BM111" s="63">
        <f t="shared" si="421"/>
        <v>8.4535752497584333</v>
      </c>
      <c r="BN111" s="63">
        <f t="shared" si="422"/>
        <v>9.385309916570888</v>
      </c>
      <c r="BO111" s="63">
        <f t="shared" si="423"/>
        <v>7.1417331983932169</v>
      </c>
      <c r="BP111" s="63">
        <f t="shared" si="424"/>
        <v>6.4003768382793123</v>
      </c>
      <c r="BQ111" s="63">
        <f t="shared" si="425"/>
        <v>8.6443930087774081</v>
      </c>
      <c r="BR111" s="63">
        <f t="shared" si="426"/>
        <v>11.31344895686202</v>
      </c>
      <c r="BS111" s="63">
        <f t="shared" si="427"/>
        <v>12.41755976618744</v>
      </c>
      <c r="BT111" s="63">
        <f t="shared" si="428"/>
        <v>12.634810460084999</v>
      </c>
      <c r="BU111" s="63">
        <f t="shared" si="429"/>
        <v>11.861774732041521</v>
      </c>
      <c r="BV111" s="63">
        <f t="shared" si="430"/>
        <v>9.6759922872846289</v>
      </c>
      <c r="BW111" s="63">
        <f t="shared" si="431"/>
        <v>10.041528491728849</v>
      </c>
      <c r="BX111" s="63">
        <f t="shared" si="432"/>
        <v>5.3266153733600188</v>
      </c>
      <c r="BY111" s="63">
        <f t="shared" si="433"/>
        <v>8.6090210617859295</v>
      </c>
    </row>
    <row r="112" spans="1:77">
      <c r="A112" s="57" t="s">
        <v>6</v>
      </c>
      <c r="B112" s="137"/>
      <c r="C112" s="64"/>
      <c r="D112" s="64"/>
      <c r="E112" s="64"/>
      <c r="F112" s="64">
        <f t="shared" si="362"/>
        <v>1.0281058943947208</v>
      </c>
      <c r="G112" s="64">
        <f t="shared" si="363"/>
        <v>-0.29402871379774598</v>
      </c>
      <c r="H112" s="64">
        <f t="shared" si="364"/>
        <v>1.7381500023601444</v>
      </c>
      <c r="I112" s="64">
        <f t="shared" si="365"/>
        <v>0.71561205524385696</v>
      </c>
      <c r="J112" s="64">
        <f t="shared" si="366"/>
        <v>7.5232349824247775</v>
      </c>
      <c r="K112" s="64">
        <f t="shared" si="367"/>
        <v>10.593587851169401</v>
      </c>
      <c r="L112" s="64">
        <f t="shared" si="368"/>
        <v>10.329362408600719</v>
      </c>
      <c r="M112" s="64">
        <f t="shared" si="369"/>
        <v>11.336980040376462</v>
      </c>
      <c r="N112" s="64">
        <f t="shared" si="370"/>
        <v>-4.415689143587425</v>
      </c>
      <c r="O112" s="64">
        <f t="shared" si="371"/>
        <v>-4.3126093413731628</v>
      </c>
      <c r="P112" s="64">
        <f t="shared" si="372"/>
        <v>-4.5866023769656836</v>
      </c>
      <c r="Q112" s="64">
        <f t="shared" si="373"/>
        <v>-5.5761677727499359</v>
      </c>
      <c r="R112" s="64">
        <f t="shared" si="374"/>
        <v>-0.16774223802508031</v>
      </c>
      <c r="S112" s="64">
        <f t="shared" si="375"/>
        <v>-4.2201706854579681</v>
      </c>
      <c r="T112" s="64">
        <f t="shared" si="376"/>
        <v>-5.3582156991414651</v>
      </c>
      <c r="U112" s="64">
        <f t="shared" si="377"/>
        <v>-4.3524962200068957</v>
      </c>
      <c r="V112" s="64">
        <f t="shared" si="378"/>
        <v>-0.73571797817363438</v>
      </c>
      <c r="W112" s="64">
        <f t="shared" si="379"/>
        <v>-0.77439149483608261</v>
      </c>
      <c r="X112" s="64">
        <f t="shared" si="380"/>
        <v>2.1023476083663759</v>
      </c>
      <c r="Y112" s="64">
        <f t="shared" si="381"/>
        <v>1.7412476484753532</v>
      </c>
      <c r="Z112" s="64">
        <f t="shared" si="382"/>
        <v>30.579024580497922</v>
      </c>
      <c r="AA112" s="64">
        <f t="shared" si="383"/>
        <v>30.240524285054072</v>
      </c>
      <c r="AB112" s="64">
        <f t="shared" si="384"/>
        <v>30.159774471843026</v>
      </c>
      <c r="AC112" s="64">
        <f t="shared" si="385"/>
        <v>30.601714773449146</v>
      </c>
      <c r="AD112" s="64">
        <f t="shared" si="386"/>
        <v>-23.932765385909583</v>
      </c>
      <c r="AE112" s="64">
        <f t="shared" si="387"/>
        <v>-22.33108501474771</v>
      </c>
      <c r="AF112" s="64">
        <f t="shared" si="388"/>
        <v>-20.846251141128839</v>
      </c>
      <c r="AG112" s="64">
        <f t="shared" si="389"/>
        <v>-18.999527835243455</v>
      </c>
      <c r="AH112" s="64">
        <f t="shared" si="390"/>
        <v>7.2769044933023785</v>
      </c>
      <c r="AI112" s="64">
        <f t="shared" si="391"/>
        <v>9.2482092247234728</v>
      </c>
      <c r="AJ112" s="64">
        <f t="shared" si="392"/>
        <v>10.122593314986947</v>
      </c>
      <c r="AK112" s="64">
        <f t="shared" si="393"/>
        <v>9.0283526558233653</v>
      </c>
      <c r="AL112" s="64">
        <f t="shared" si="394"/>
        <v>9.6322046882790069</v>
      </c>
      <c r="AM112" s="64">
        <f t="shared" si="395"/>
        <v>11.271404186098472</v>
      </c>
      <c r="AN112" s="64">
        <f t="shared" si="396"/>
        <v>11.462079481973218</v>
      </c>
      <c r="AO112" s="64">
        <f t="shared" si="397"/>
        <v>11.526955833271025</v>
      </c>
      <c r="AP112" s="64">
        <f t="shared" si="398"/>
        <v>9.6926793157771911</v>
      </c>
      <c r="AQ112" s="64">
        <f t="shared" si="399"/>
        <v>17.8056131614604</v>
      </c>
      <c r="AR112" s="64">
        <f t="shared" si="400"/>
        <v>17.14179932536069</v>
      </c>
      <c r="AS112" s="64">
        <f t="shared" si="401"/>
        <v>17.929829538914589</v>
      </c>
      <c r="AT112" s="64">
        <f t="shared" si="402"/>
        <v>11.231216429750459</v>
      </c>
      <c r="AU112" s="64">
        <f t="shared" si="403"/>
        <v>9.9547496584395851</v>
      </c>
      <c r="AV112" s="64">
        <f t="shared" si="404"/>
        <v>9.5914491539203599</v>
      </c>
      <c r="AW112" s="64">
        <f t="shared" si="405"/>
        <v>8.0775173736560237</v>
      </c>
      <c r="AX112" s="64">
        <f t="shared" si="406"/>
        <v>27.182135503590192</v>
      </c>
      <c r="AY112" s="64">
        <f t="shared" si="407"/>
        <v>37.030530734240187</v>
      </c>
      <c r="AZ112" s="64">
        <f t="shared" si="408"/>
        <v>37.253414744821271</v>
      </c>
      <c r="BA112" s="64">
        <f t="shared" si="409"/>
        <v>39.410140534276032</v>
      </c>
      <c r="BB112" s="64">
        <f t="shared" si="410"/>
        <v>15.279211854572605</v>
      </c>
      <c r="BC112" s="64">
        <f t="shared" si="411"/>
        <v>17.190808876402798</v>
      </c>
      <c r="BD112" s="64">
        <f t="shared" si="412"/>
        <v>19.44744801173449</v>
      </c>
      <c r="BE112" s="64">
        <f t="shared" si="413"/>
        <v>15.267781864256314</v>
      </c>
      <c r="BF112" s="64">
        <f t="shared" si="414"/>
        <v>16.326900495199524</v>
      </c>
      <c r="BG112" s="64">
        <f t="shared" si="415"/>
        <v>12.072176858284216</v>
      </c>
      <c r="BH112" s="64">
        <f t="shared" si="416"/>
        <v>10.131324483230033</v>
      </c>
      <c r="BI112" s="64">
        <f t="shared" si="417"/>
        <v>15.479066739153268</v>
      </c>
      <c r="BJ112" s="64">
        <f t="shared" si="418"/>
        <v>8.3274981834898529</v>
      </c>
      <c r="BK112" s="64">
        <f t="shared" si="419"/>
        <v>9.4261980955762397</v>
      </c>
      <c r="BL112" s="64">
        <f t="shared" si="420"/>
        <v>6.0222331369319431</v>
      </c>
      <c r="BM112" s="64">
        <f t="shared" si="421"/>
        <v>3.4159642532914196</v>
      </c>
      <c r="BN112" s="64">
        <f t="shared" si="422"/>
        <v>12.229714563300863</v>
      </c>
      <c r="BO112" s="64">
        <f t="shared" si="423"/>
        <v>8.7006806133738799</v>
      </c>
      <c r="BP112" s="64">
        <f t="shared" si="424"/>
        <v>14.172330507441597</v>
      </c>
      <c r="BQ112" s="64">
        <f t="shared" si="425"/>
        <v>9.5597036753254478</v>
      </c>
      <c r="BR112" s="64">
        <f t="shared" si="426"/>
        <v>7.7945766866662547</v>
      </c>
      <c r="BS112" s="64">
        <f t="shared" si="427"/>
        <v>10.96959592714026</v>
      </c>
      <c r="BT112" s="64">
        <f t="shared" si="428"/>
        <v>6.6891483442932209</v>
      </c>
      <c r="BU112" s="64">
        <f t="shared" si="429"/>
        <v>7.5188661223942281</v>
      </c>
      <c r="BV112" s="64">
        <f t="shared" si="430"/>
        <v>9.3998561754260344</v>
      </c>
      <c r="BW112" s="64">
        <f t="shared" si="431"/>
        <v>7.4978599604210769</v>
      </c>
      <c r="BX112" s="64">
        <f t="shared" si="432"/>
        <v>6.5650058965761229</v>
      </c>
      <c r="BY112" s="64">
        <f t="shared" si="433"/>
        <v>6.7313250819137584</v>
      </c>
    </row>
    <row r="113" spans="1:77">
      <c r="A113" s="53" t="s">
        <v>7</v>
      </c>
      <c r="B113" s="140"/>
      <c r="C113" s="62"/>
      <c r="D113" s="62"/>
      <c r="E113" s="62"/>
      <c r="F113" s="62">
        <f t="shared" si="362"/>
        <v>13.440573423276275</v>
      </c>
      <c r="G113" s="62">
        <f t="shared" si="363"/>
        <v>15.247153580398029</v>
      </c>
      <c r="H113" s="62">
        <f t="shared" si="364"/>
        <v>14.862766662112255</v>
      </c>
      <c r="I113" s="62">
        <f t="shared" si="365"/>
        <v>14.725020747871035</v>
      </c>
      <c r="J113" s="62">
        <f t="shared" si="366"/>
        <v>12.228948869645704</v>
      </c>
      <c r="K113" s="62">
        <f t="shared" si="367"/>
        <v>8.9219362990399897</v>
      </c>
      <c r="L113" s="62">
        <f t="shared" si="368"/>
        <v>9.2812411067136367</v>
      </c>
      <c r="M113" s="62">
        <f t="shared" si="369"/>
        <v>9.6349286796354203</v>
      </c>
      <c r="N113" s="62">
        <f t="shared" si="370"/>
        <v>10.12653064704033</v>
      </c>
      <c r="O113" s="62">
        <f t="shared" si="371"/>
        <v>9.9245494739386722</v>
      </c>
      <c r="P113" s="62">
        <f t="shared" si="372"/>
        <v>10.121008824294732</v>
      </c>
      <c r="Q113" s="62">
        <f t="shared" si="373"/>
        <v>10.217533822893586</v>
      </c>
      <c r="R113" s="62">
        <f t="shared" si="374"/>
        <v>7.9728560022799391</v>
      </c>
      <c r="S113" s="62">
        <f t="shared" si="375"/>
        <v>9.3179492459646145</v>
      </c>
      <c r="T113" s="62">
        <f t="shared" si="376"/>
        <v>8.5255664904091137</v>
      </c>
      <c r="U113" s="62">
        <f t="shared" si="377"/>
        <v>7.6443986066720395</v>
      </c>
      <c r="V113" s="62">
        <f t="shared" si="378"/>
        <v>9.8136892982288906</v>
      </c>
      <c r="W113" s="62">
        <f t="shared" si="379"/>
        <v>9.6842490990973911</v>
      </c>
      <c r="X113" s="62">
        <f t="shared" si="380"/>
        <v>9.5037613999175967</v>
      </c>
      <c r="Y113" s="62">
        <f t="shared" si="381"/>
        <v>9.4587510793445162</v>
      </c>
      <c r="Z113" s="62">
        <f t="shared" si="382"/>
        <v>10.334727697723551</v>
      </c>
      <c r="AA113" s="62">
        <f t="shared" si="383"/>
        <v>8.4817559504238584</v>
      </c>
      <c r="AB113" s="62">
        <f t="shared" si="384"/>
        <v>8.3862994165814495</v>
      </c>
      <c r="AC113" s="62">
        <f t="shared" si="385"/>
        <v>8.0766441562850044</v>
      </c>
      <c r="AD113" s="62">
        <f t="shared" si="386"/>
        <v>7.9068699480225453</v>
      </c>
      <c r="AE113" s="62">
        <f t="shared" si="387"/>
        <v>9.5986933500852505</v>
      </c>
      <c r="AF113" s="62">
        <f t="shared" si="388"/>
        <v>10.914289737311112</v>
      </c>
      <c r="AG113" s="62">
        <f t="shared" si="389"/>
        <v>9.4686869321952631</v>
      </c>
      <c r="AH113" s="62">
        <f t="shared" si="390"/>
        <v>11.241666590303218</v>
      </c>
      <c r="AI113" s="62">
        <f t="shared" si="391"/>
        <v>11.741444191981463</v>
      </c>
      <c r="AJ113" s="62">
        <f t="shared" si="392"/>
        <v>11.203676255102387</v>
      </c>
      <c r="AK113" s="62">
        <f t="shared" si="393"/>
        <v>13.570480455808278</v>
      </c>
      <c r="AL113" s="62">
        <f t="shared" si="394"/>
        <v>11.346164541798535</v>
      </c>
      <c r="AM113" s="62">
        <f t="shared" si="395"/>
        <v>9.5300378529077054</v>
      </c>
      <c r="AN113" s="62">
        <f t="shared" si="396"/>
        <v>9.8903101635569044</v>
      </c>
      <c r="AO113" s="62">
        <f t="shared" si="397"/>
        <v>14.102976085322927</v>
      </c>
      <c r="AP113" s="62">
        <f t="shared" si="398"/>
        <v>9.6540850269703693</v>
      </c>
      <c r="AQ113" s="62">
        <f t="shared" si="399"/>
        <v>12.100255264827027</v>
      </c>
      <c r="AR113" s="62">
        <f t="shared" si="400"/>
        <v>14.126366817971073</v>
      </c>
      <c r="AS113" s="62">
        <f t="shared" si="401"/>
        <v>10.690088388990889</v>
      </c>
      <c r="AT113" s="62">
        <f t="shared" si="402"/>
        <v>11.862905117653519</v>
      </c>
      <c r="AU113" s="62">
        <f t="shared" si="403"/>
        <v>8.5713574538739312</v>
      </c>
      <c r="AV113" s="62">
        <f t="shared" si="404"/>
        <v>10.51117610700282</v>
      </c>
      <c r="AW113" s="62">
        <f t="shared" si="405"/>
        <v>10.566544615298941</v>
      </c>
      <c r="AX113" s="62">
        <f t="shared" si="406"/>
        <v>10.226598133177074</v>
      </c>
      <c r="AY113" s="62">
        <f t="shared" si="407"/>
        <v>12.900886624339286</v>
      </c>
      <c r="AZ113" s="62">
        <f t="shared" si="408"/>
        <v>11.397209791446409</v>
      </c>
      <c r="BA113" s="62">
        <f t="shared" si="409"/>
        <v>12.603622018354818</v>
      </c>
      <c r="BB113" s="62">
        <f t="shared" si="410"/>
        <v>11.517625390458328</v>
      </c>
      <c r="BC113" s="62">
        <f t="shared" si="411"/>
        <v>11.174943092362163</v>
      </c>
      <c r="BD113" s="62">
        <f t="shared" si="412"/>
        <v>12.114678483046383</v>
      </c>
      <c r="BE113" s="62">
        <f t="shared" si="413"/>
        <v>8.9228406371641107</v>
      </c>
      <c r="BF113" s="62">
        <f t="shared" si="414"/>
        <v>9.8961361175375782</v>
      </c>
      <c r="BG113" s="62">
        <f t="shared" si="415"/>
        <v>9.3712281953111063</v>
      </c>
      <c r="BH113" s="62">
        <f t="shared" si="416"/>
        <v>8.5429585874626781</v>
      </c>
      <c r="BI113" s="62">
        <f t="shared" si="417"/>
        <v>13.458943551499642</v>
      </c>
      <c r="BJ113" s="62">
        <f t="shared" si="418"/>
        <v>15.245705545136099</v>
      </c>
      <c r="BK113" s="62">
        <f t="shared" si="419"/>
        <v>13.42859627799155</v>
      </c>
      <c r="BL113" s="62">
        <f t="shared" si="420"/>
        <v>13.76428357668757</v>
      </c>
      <c r="BM113" s="62">
        <f t="shared" si="421"/>
        <v>10.583216056998133</v>
      </c>
      <c r="BN113" s="62">
        <f t="shared" si="422"/>
        <v>11.1822827834101</v>
      </c>
      <c r="BO113" s="62">
        <f t="shared" si="423"/>
        <v>13.597197423819754</v>
      </c>
      <c r="BP113" s="62">
        <f t="shared" si="424"/>
        <v>12.233074440426167</v>
      </c>
      <c r="BQ113" s="62">
        <f t="shared" si="425"/>
        <v>8.8592968142623967</v>
      </c>
      <c r="BR113" s="62">
        <f t="shared" si="426"/>
        <v>8.7106233802777169</v>
      </c>
      <c r="BS113" s="62">
        <f t="shared" si="427"/>
        <v>8.2963291909968859</v>
      </c>
      <c r="BT113" s="62">
        <f t="shared" si="428"/>
        <v>7.1799149662252217</v>
      </c>
      <c r="BU113" s="62">
        <f t="shared" si="429"/>
        <v>9.2220583100866911</v>
      </c>
      <c r="BV113" s="62">
        <f t="shared" si="430"/>
        <v>7.3595147366344111</v>
      </c>
      <c r="BW113" s="62">
        <f t="shared" si="431"/>
        <v>9.9861583236686826</v>
      </c>
      <c r="BX113" s="62">
        <f t="shared" si="432"/>
        <v>8.7701633209702674</v>
      </c>
      <c r="BY113" s="62">
        <f t="shared" si="433"/>
        <v>8.7523891171343564</v>
      </c>
    </row>
    <row r="114" spans="1:77">
      <c r="A114" s="60" t="s">
        <v>8</v>
      </c>
      <c r="B114" s="136"/>
      <c r="C114" s="63"/>
      <c r="D114" s="63"/>
      <c r="E114" s="63"/>
      <c r="F114" s="63">
        <f t="shared" si="362"/>
        <v>12.881305820831956</v>
      </c>
      <c r="G114" s="63">
        <f t="shared" si="363"/>
        <v>6.8244663450536773</v>
      </c>
      <c r="H114" s="63">
        <f t="shared" si="364"/>
        <v>6.0160446013911013</v>
      </c>
      <c r="I114" s="63">
        <f t="shared" si="365"/>
        <v>3.9730632724179809</v>
      </c>
      <c r="J114" s="63">
        <f t="shared" si="366"/>
        <v>6.8696587166303251</v>
      </c>
      <c r="K114" s="63">
        <f t="shared" si="367"/>
        <v>9.6132192735231303</v>
      </c>
      <c r="L114" s="63">
        <f t="shared" si="368"/>
        <v>10.62878663143843</v>
      </c>
      <c r="M114" s="63">
        <f t="shared" si="369"/>
        <v>11.875720800160529</v>
      </c>
      <c r="N114" s="63">
        <f t="shared" si="370"/>
        <v>6.0510510494372696</v>
      </c>
      <c r="O114" s="63">
        <f t="shared" si="371"/>
        <v>4.0307303320742864</v>
      </c>
      <c r="P114" s="63">
        <f t="shared" si="372"/>
        <v>8.9062656145461325</v>
      </c>
      <c r="Q114" s="63">
        <f t="shared" si="373"/>
        <v>15.157134371666181</v>
      </c>
      <c r="R114" s="63">
        <f t="shared" si="374"/>
        <v>14.132713349975083</v>
      </c>
      <c r="S114" s="63">
        <f t="shared" si="375"/>
        <v>24.752923969744675</v>
      </c>
      <c r="T114" s="63">
        <f t="shared" si="376"/>
        <v>19.251546464871996</v>
      </c>
      <c r="U114" s="63">
        <f t="shared" si="377"/>
        <v>13.969796700839831</v>
      </c>
      <c r="V114" s="63">
        <f t="shared" si="378"/>
        <v>15.985166350357535</v>
      </c>
      <c r="W114" s="63">
        <f t="shared" si="379"/>
        <v>14.320152565888607</v>
      </c>
      <c r="X114" s="63">
        <f t="shared" si="380"/>
        <v>12.059158555210074</v>
      </c>
      <c r="Y114" s="63">
        <f t="shared" si="381"/>
        <v>10.829937573825907</v>
      </c>
      <c r="Z114" s="63">
        <f t="shared" si="382"/>
        <v>11.320133784244934</v>
      </c>
      <c r="AA114" s="63">
        <f t="shared" si="383"/>
        <v>6.0371819015349706</v>
      </c>
      <c r="AB114" s="63">
        <f t="shared" si="384"/>
        <v>5.5049460672111961</v>
      </c>
      <c r="AC114" s="63">
        <f t="shared" si="385"/>
        <v>4.5170080029314263</v>
      </c>
      <c r="AD114" s="63">
        <f t="shared" si="386"/>
        <v>4.99563009660063</v>
      </c>
      <c r="AE114" s="63">
        <f t="shared" si="387"/>
        <v>6.7459267729237089</v>
      </c>
      <c r="AF114" s="63">
        <f t="shared" si="388"/>
        <v>8.8556461055022311</v>
      </c>
      <c r="AG114" s="63">
        <f t="shared" si="389"/>
        <v>11.329172504374965</v>
      </c>
      <c r="AH114" s="63">
        <f t="shared" si="390"/>
        <v>10.767835614574915</v>
      </c>
      <c r="AI114" s="63">
        <f t="shared" si="391"/>
        <v>11.654172960985388</v>
      </c>
      <c r="AJ114" s="63">
        <f t="shared" si="392"/>
        <v>11.913983605411479</v>
      </c>
      <c r="AK114" s="63">
        <f t="shared" si="393"/>
        <v>11.858705418283311</v>
      </c>
      <c r="AL114" s="63">
        <f t="shared" si="394"/>
        <v>9.3631018332415401</v>
      </c>
      <c r="AM114" s="63">
        <f t="shared" si="395"/>
        <v>11.234833786437576</v>
      </c>
      <c r="AN114" s="63">
        <f t="shared" si="396"/>
        <v>10.879208185231629</v>
      </c>
      <c r="AO114" s="63">
        <f t="shared" si="397"/>
        <v>14.714066646083579</v>
      </c>
      <c r="AP114" s="63">
        <f t="shared" si="398"/>
        <v>9.4116727350062401</v>
      </c>
      <c r="AQ114" s="63">
        <f t="shared" si="399"/>
        <v>7.5784547121914434</v>
      </c>
      <c r="AR114" s="63">
        <f t="shared" si="400"/>
        <v>12.054888838523709</v>
      </c>
      <c r="AS114" s="63">
        <f t="shared" si="401"/>
        <v>7.7688220901892953</v>
      </c>
      <c r="AT114" s="63">
        <f t="shared" si="402"/>
        <v>13.370890055909602</v>
      </c>
      <c r="AU114" s="63">
        <f t="shared" si="403"/>
        <v>13.416926186546895</v>
      </c>
      <c r="AV114" s="63">
        <f t="shared" si="404"/>
        <v>9.2807996765995142</v>
      </c>
      <c r="AW114" s="63">
        <f t="shared" si="405"/>
        <v>10.192290361330093</v>
      </c>
      <c r="AX114" s="63">
        <f t="shared" si="406"/>
        <v>6.6005002715165197</v>
      </c>
      <c r="AY114" s="63">
        <f t="shared" si="407"/>
        <v>7.5448052562854144</v>
      </c>
      <c r="AZ114" s="63">
        <f t="shared" si="408"/>
        <v>9.3462245235385204</v>
      </c>
      <c r="BA114" s="63">
        <f t="shared" si="409"/>
        <v>8.6879800065686261</v>
      </c>
      <c r="BB114" s="63">
        <f t="shared" si="410"/>
        <v>11.277799357570849</v>
      </c>
      <c r="BC114" s="63">
        <f t="shared" si="411"/>
        <v>13.540681726770709</v>
      </c>
      <c r="BD114" s="63">
        <f t="shared" si="412"/>
        <v>10.767256993967573</v>
      </c>
      <c r="BE114" s="63">
        <f t="shared" si="413"/>
        <v>9.6142584730565801</v>
      </c>
      <c r="BF114" s="63">
        <f t="shared" si="414"/>
        <v>8.7743657568044959</v>
      </c>
      <c r="BG114" s="63">
        <f t="shared" si="415"/>
        <v>5.9578672501686132</v>
      </c>
      <c r="BH114" s="63">
        <f t="shared" si="416"/>
        <v>9.9462004812142624</v>
      </c>
      <c r="BI114" s="63">
        <f t="shared" si="417"/>
        <v>7.1475381522417587</v>
      </c>
      <c r="BJ114" s="63">
        <f t="shared" si="418"/>
        <v>10.252358565051335</v>
      </c>
      <c r="BK114" s="63">
        <f t="shared" si="419"/>
        <v>12.162762390271276</v>
      </c>
      <c r="BL114" s="63">
        <f t="shared" si="420"/>
        <v>10.812033036949751</v>
      </c>
      <c r="BM114" s="63">
        <f t="shared" si="421"/>
        <v>13.916761735483471</v>
      </c>
      <c r="BN114" s="63">
        <f t="shared" si="422"/>
        <v>14.46082656931843</v>
      </c>
      <c r="BO114" s="63">
        <f t="shared" si="423"/>
        <v>13.148494995058515</v>
      </c>
      <c r="BP114" s="63">
        <f t="shared" si="424"/>
        <v>12.65513445203514</v>
      </c>
      <c r="BQ114" s="63">
        <f t="shared" si="425"/>
        <v>12.114894044231276</v>
      </c>
      <c r="BR114" s="63">
        <f t="shared" si="426"/>
        <v>10.180229785697763</v>
      </c>
      <c r="BS114" s="63">
        <f t="shared" si="427"/>
        <v>9.5236840947644481</v>
      </c>
      <c r="BT114" s="63">
        <f t="shared" si="428"/>
        <v>8.3494092666768598</v>
      </c>
      <c r="BU114" s="63">
        <f t="shared" si="429"/>
        <v>6.5122974542005867</v>
      </c>
      <c r="BV114" s="63">
        <f t="shared" si="430"/>
        <v>7.8961457960937471</v>
      </c>
      <c r="BW114" s="63">
        <f t="shared" si="431"/>
        <v>7.0477776931740577</v>
      </c>
      <c r="BX114" s="63">
        <f t="shared" si="432"/>
        <v>6.5887155713757153</v>
      </c>
      <c r="BY114" s="63">
        <f t="shared" si="433"/>
        <v>7.1685173262111839</v>
      </c>
    </row>
    <row r="115" spans="1:77">
      <c r="A115" s="60" t="s">
        <v>9</v>
      </c>
      <c r="B115" s="136"/>
      <c r="C115" s="63"/>
      <c r="D115" s="63"/>
      <c r="E115" s="63"/>
      <c r="F115" s="63">
        <f t="shared" si="362"/>
        <v>14.539533854945375</v>
      </c>
      <c r="G115" s="63">
        <f t="shared" si="363"/>
        <v>11.843935617857824</v>
      </c>
      <c r="H115" s="63">
        <f t="shared" si="364"/>
        <v>10.768943505748434</v>
      </c>
      <c r="I115" s="63">
        <f t="shared" si="365"/>
        <v>10.46397574274644</v>
      </c>
      <c r="J115" s="63">
        <f t="shared" si="366"/>
        <v>10.297119467193561</v>
      </c>
      <c r="K115" s="63">
        <f t="shared" si="367"/>
        <v>5.6015741751992119</v>
      </c>
      <c r="L115" s="63">
        <f t="shared" si="368"/>
        <v>5.9455423878487013</v>
      </c>
      <c r="M115" s="63">
        <f t="shared" si="369"/>
        <v>5.670087147501004</v>
      </c>
      <c r="N115" s="63">
        <f t="shared" si="370"/>
        <v>4.8597384582849559</v>
      </c>
      <c r="O115" s="63">
        <f t="shared" si="371"/>
        <v>8.7150095828127849</v>
      </c>
      <c r="P115" s="63">
        <f t="shared" si="372"/>
        <v>7.2399060770631909</v>
      </c>
      <c r="Q115" s="63">
        <f t="shared" si="373"/>
        <v>6.9163736504233313</v>
      </c>
      <c r="R115" s="63">
        <f t="shared" si="374"/>
        <v>3.0047310310263398</v>
      </c>
      <c r="S115" s="63">
        <f t="shared" si="375"/>
        <v>2.1963167939599058</v>
      </c>
      <c r="T115" s="63">
        <f t="shared" si="376"/>
        <v>3.5373698091126213</v>
      </c>
      <c r="U115" s="63">
        <f t="shared" si="377"/>
        <v>3.1304329786772485</v>
      </c>
      <c r="V115" s="63">
        <f t="shared" si="378"/>
        <v>6.3381615421817097</v>
      </c>
      <c r="W115" s="63">
        <f t="shared" si="379"/>
        <v>6.866129587235152</v>
      </c>
      <c r="X115" s="63">
        <f t="shared" si="380"/>
        <v>6.1805898569431212</v>
      </c>
      <c r="Y115" s="63">
        <f t="shared" si="381"/>
        <v>5.8773199916338319</v>
      </c>
      <c r="Z115" s="63">
        <f t="shared" si="382"/>
        <v>7.1103655723158719</v>
      </c>
      <c r="AA115" s="63">
        <f t="shared" si="383"/>
        <v>5.707061967217383</v>
      </c>
      <c r="AB115" s="63">
        <f t="shared" si="384"/>
        <v>5.0387947975959388</v>
      </c>
      <c r="AC115" s="63">
        <f t="shared" si="385"/>
        <v>6.7440073256682957</v>
      </c>
      <c r="AD115" s="63">
        <f t="shared" si="386"/>
        <v>2.2511217052732246</v>
      </c>
      <c r="AE115" s="63">
        <f t="shared" si="387"/>
        <v>3.6778334542575015</v>
      </c>
      <c r="AF115" s="63">
        <f t="shared" si="388"/>
        <v>4.5508802354014986</v>
      </c>
      <c r="AG115" s="63">
        <f t="shared" si="389"/>
        <v>6.2764650089700389</v>
      </c>
      <c r="AH115" s="63">
        <f t="shared" si="390"/>
        <v>11.424160985245972</v>
      </c>
      <c r="AI115" s="63">
        <f t="shared" si="391"/>
        <v>12.340411472800662</v>
      </c>
      <c r="AJ115" s="63">
        <f t="shared" si="392"/>
        <v>11.427189934445298</v>
      </c>
      <c r="AK115" s="63">
        <f t="shared" si="393"/>
        <v>11.376837760093283</v>
      </c>
      <c r="AL115" s="63">
        <f t="shared" si="394"/>
        <v>3.3116440067243285</v>
      </c>
      <c r="AM115" s="63">
        <f t="shared" si="395"/>
        <v>2.5005094612897008</v>
      </c>
      <c r="AN115" s="63">
        <f t="shared" si="396"/>
        <v>11.90482526985641</v>
      </c>
      <c r="AO115" s="63">
        <f t="shared" si="397"/>
        <v>20.045420099283977</v>
      </c>
      <c r="AP115" s="63">
        <f t="shared" si="398"/>
        <v>10.952814967759593</v>
      </c>
      <c r="AQ115" s="63">
        <f t="shared" si="399"/>
        <v>18.694718702258633</v>
      </c>
      <c r="AR115" s="63">
        <f t="shared" si="400"/>
        <v>12.731825448484463</v>
      </c>
      <c r="AS115" s="63">
        <f t="shared" si="401"/>
        <v>1.3454489158805878</v>
      </c>
      <c r="AT115" s="63">
        <f t="shared" si="402"/>
        <v>11.518762346461683</v>
      </c>
      <c r="AU115" s="63">
        <f t="shared" si="403"/>
        <v>5.1475007918456903</v>
      </c>
      <c r="AV115" s="63">
        <f t="shared" si="404"/>
        <v>4.5715642928375715</v>
      </c>
      <c r="AW115" s="63">
        <f t="shared" si="405"/>
        <v>7.7522860250710046</v>
      </c>
      <c r="AX115" s="63">
        <f t="shared" si="406"/>
        <v>8.4306870822809952</v>
      </c>
      <c r="AY115" s="63">
        <f t="shared" si="407"/>
        <v>7.4210134130315586</v>
      </c>
      <c r="AZ115" s="63">
        <f t="shared" si="408"/>
        <v>7.8177708722444379</v>
      </c>
      <c r="BA115" s="63">
        <f t="shared" si="409"/>
        <v>7.5205736892267048</v>
      </c>
      <c r="BB115" s="63">
        <f t="shared" si="410"/>
        <v>6.6973928691985023</v>
      </c>
      <c r="BC115" s="63">
        <f t="shared" si="411"/>
        <v>6.3950391984348505</v>
      </c>
      <c r="BD115" s="63">
        <f t="shared" si="412"/>
        <v>7.0497308577091813</v>
      </c>
      <c r="BE115" s="63">
        <f t="shared" si="413"/>
        <v>4.3728168162211078</v>
      </c>
      <c r="BF115" s="63">
        <f t="shared" si="414"/>
        <v>3.7832240461671129</v>
      </c>
      <c r="BG115" s="63">
        <f t="shared" si="415"/>
        <v>4.730645545526289</v>
      </c>
      <c r="BH115" s="63">
        <f t="shared" si="416"/>
        <v>6.1018638874770739</v>
      </c>
      <c r="BI115" s="63">
        <f t="shared" si="417"/>
        <v>7.4267453449483769</v>
      </c>
      <c r="BJ115" s="63">
        <f t="shared" si="418"/>
        <v>14.95752666296552</v>
      </c>
      <c r="BK115" s="63">
        <f t="shared" si="419"/>
        <v>13.943031545096691</v>
      </c>
      <c r="BL115" s="63">
        <f t="shared" si="420"/>
        <v>13.535962710505151</v>
      </c>
      <c r="BM115" s="63">
        <f t="shared" si="421"/>
        <v>14.391110501751935</v>
      </c>
      <c r="BN115" s="63">
        <f t="shared" si="422"/>
        <v>10.402618610986242</v>
      </c>
      <c r="BO115" s="63">
        <f t="shared" si="423"/>
        <v>16.032051247967424</v>
      </c>
      <c r="BP115" s="63">
        <f t="shared" si="424"/>
        <v>13.006949361497727</v>
      </c>
      <c r="BQ115" s="63">
        <f t="shared" si="425"/>
        <v>13.752396595146468</v>
      </c>
      <c r="BR115" s="63">
        <f t="shared" si="426"/>
        <v>6.7637232232961919</v>
      </c>
      <c r="BS115" s="63">
        <f t="shared" si="427"/>
        <v>6.6121459601026027</v>
      </c>
      <c r="BT115" s="63">
        <f t="shared" si="428"/>
        <v>6.948428704957081</v>
      </c>
      <c r="BU115" s="63">
        <f t="shared" si="429"/>
        <v>7.8596985810019575</v>
      </c>
      <c r="BV115" s="63">
        <f t="shared" si="430"/>
        <v>8.9119151921491433</v>
      </c>
      <c r="BW115" s="63">
        <f t="shared" si="431"/>
        <v>7.9630366418086131</v>
      </c>
      <c r="BX115" s="63">
        <f t="shared" si="432"/>
        <v>7.0453039364385797</v>
      </c>
      <c r="BY115" s="63">
        <f t="shared" si="433"/>
        <v>7.2441235860614874</v>
      </c>
    </row>
    <row r="116" spans="1:77">
      <c r="A116" s="60" t="s">
        <v>10</v>
      </c>
      <c r="B116" s="136"/>
      <c r="C116" s="63"/>
      <c r="D116" s="63"/>
      <c r="E116" s="63"/>
      <c r="F116" s="63">
        <f t="shared" si="362"/>
        <v>8.2665948375761307</v>
      </c>
      <c r="G116" s="63">
        <f t="shared" si="363"/>
        <v>13.352766017824177</v>
      </c>
      <c r="H116" s="63">
        <f t="shared" si="364"/>
        <v>12.842772352009781</v>
      </c>
      <c r="I116" s="63">
        <f t="shared" si="365"/>
        <v>15.72853062151712</v>
      </c>
      <c r="J116" s="63">
        <f t="shared" si="366"/>
        <v>16.289410136452918</v>
      </c>
      <c r="K116" s="63">
        <f t="shared" si="367"/>
        <v>16.275708451487212</v>
      </c>
      <c r="L116" s="63">
        <f t="shared" si="368"/>
        <v>13.991605467594978</v>
      </c>
      <c r="M116" s="63">
        <f t="shared" si="369"/>
        <v>14.841186120970381</v>
      </c>
      <c r="N116" s="63">
        <f t="shared" si="370"/>
        <v>18.731150195403739</v>
      </c>
      <c r="O116" s="63">
        <f t="shared" si="371"/>
        <v>15.540947807011218</v>
      </c>
      <c r="P116" s="63">
        <f t="shared" si="372"/>
        <v>17.263813779221994</v>
      </c>
      <c r="Q116" s="63">
        <f t="shared" si="373"/>
        <v>11.672985558381672</v>
      </c>
      <c r="R116" s="63">
        <f t="shared" si="374"/>
        <v>15.289238905938763</v>
      </c>
      <c r="S116" s="63">
        <f t="shared" si="375"/>
        <v>13.144008221802524</v>
      </c>
      <c r="T116" s="63">
        <f t="shared" si="376"/>
        <v>12.21911446494058</v>
      </c>
      <c r="U116" s="63">
        <f t="shared" si="377"/>
        <v>12.481812493702003</v>
      </c>
      <c r="V116" s="63">
        <f t="shared" si="378"/>
        <v>8.2223334233501042</v>
      </c>
      <c r="W116" s="63">
        <f t="shared" si="379"/>
        <v>8.9071226063315159</v>
      </c>
      <c r="X116" s="63">
        <f t="shared" si="380"/>
        <v>10.291888831531438</v>
      </c>
      <c r="Y116" s="63">
        <f t="shared" si="381"/>
        <v>11.991266025656794</v>
      </c>
      <c r="Z116" s="63">
        <f t="shared" si="382"/>
        <v>12.49626843590581</v>
      </c>
      <c r="AA116" s="63">
        <f t="shared" si="383"/>
        <v>13.096950576289611</v>
      </c>
      <c r="AB116" s="63">
        <f t="shared" si="384"/>
        <v>16.958088129691561</v>
      </c>
      <c r="AC116" s="63">
        <f t="shared" si="385"/>
        <v>15.605829252782316</v>
      </c>
      <c r="AD116" s="63">
        <f t="shared" si="386"/>
        <v>15.47239999633771</v>
      </c>
      <c r="AE116" s="63">
        <f t="shared" si="387"/>
        <v>18.431206107246993</v>
      </c>
      <c r="AF116" s="63">
        <f t="shared" si="388"/>
        <v>14.556174443008807</v>
      </c>
      <c r="AG116" s="63">
        <f t="shared" si="389"/>
        <v>13.029228142139946</v>
      </c>
      <c r="AH116" s="63">
        <f t="shared" si="390"/>
        <v>14.233305979136865</v>
      </c>
      <c r="AI116" s="63">
        <f t="shared" si="391"/>
        <v>12.741087958518085</v>
      </c>
      <c r="AJ116" s="63">
        <f t="shared" si="392"/>
        <v>16.707895686023306</v>
      </c>
      <c r="AK116" s="63">
        <f t="shared" si="393"/>
        <v>18.398515892552901</v>
      </c>
      <c r="AL116" s="63">
        <f t="shared" si="394"/>
        <v>16.487985439924127</v>
      </c>
      <c r="AM116" s="63">
        <f t="shared" si="395"/>
        <v>14.732662404261742</v>
      </c>
      <c r="AN116" s="63">
        <f t="shared" si="396"/>
        <v>16.069888505634612</v>
      </c>
      <c r="AO116" s="63">
        <f t="shared" si="397"/>
        <v>17.124022389132779</v>
      </c>
      <c r="AP116" s="63">
        <f t="shared" si="398"/>
        <v>17.785369552379009</v>
      </c>
      <c r="AQ116" s="63">
        <f t="shared" si="399"/>
        <v>22.568501996061912</v>
      </c>
      <c r="AR116" s="63">
        <f t="shared" si="400"/>
        <v>22.838556843698719</v>
      </c>
      <c r="AS116" s="63">
        <f t="shared" si="401"/>
        <v>23.75387434848987</v>
      </c>
      <c r="AT116" s="63">
        <f t="shared" si="402"/>
        <v>15.304639166324296</v>
      </c>
      <c r="AU116" s="63">
        <f t="shared" si="403"/>
        <v>13.740188762762292</v>
      </c>
      <c r="AV116" s="63">
        <f t="shared" si="404"/>
        <v>10.606529175961606</v>
      </c>
      <c r="AW116" s="63">
        <f t="shared" si="405"/>
        <v>8.7547577647296571</v>
      </c>
      <c r="AX116" s="63">
        <f t="shared" si="406"/>
        <v>15.876630265240591</v>
      </c>
      <c r="AY116" s="63">
        <f t="shared" si="407"/>
        <v>15.529489154559052</v>
      </c>
      <c r="AZ116" s="63">
        <f t="shared" si="408"/>
        <v>15.35621947069458</v>
      </c>
      <c r="BA116" s="63">
        <f t="shared" si="409"/>
        <v>18.298435658360539</v>
      </c>
      <c r="BB116" s="63">
        <f t="shared" si="410"/>
        <v>15.29322280570136</v>
      </c>
      <c r="BC116" s="63">
        <f t="shared" si="411"/>
        <v>10.463398316800317</v>
      </c>
      <c r="BD116" s="63">
        <f t="shared" si="412"/>
        <v>15.199597397221773</v>
      </c>
      <c r="BE116" s="63">
        <f t="shared" si="413"/>
        <v>7.2944651443311841</v>
      </c>
      <c r="BF116" s="63">
        <f t="shared" si="414"/>
        <v>3.4503310049080063</v>
      </c>
      <c r="BG116" s="63">
        <f t="shared" si="415"/>
        <v>2.5308929215439706</v>
      </c>
      <c r="BH116" s="63">
        <f t="shared" si="416"/>
        <v>2.3152610946312677</v>
      </c>
      <c r="BI116" s="63">
        <f t="shared" si="417"/>
        <v>3.09756760264951</v>
      </c>
      <c r="BJ116" s="63">
        <f t="shared" si="418"/>
        <v>13.513680559691391</v>
      </c>
      <c r="BK116" s="63">
        <f t="shared" si="419"/>
        <v>15.329593727905655</v>
      </c>
      <c r="BL116" s="63">
        <f t="shared" si="420"/>
        <v>11.198781893561815</v>
      </c>
      <c r="BM116" s="63">
        <f t="shared" si="421"/>
        <v>12.460679034934605</v>
      </c>
      <c r="BN116" s="63">
        <f t="shared" si="422"/>
        <v>12.41914541125405</v>
      </c>
      <c r="BO116" s="63">
        <f t="shared" si="423"/>
        <v>11.811221004683837</v>
      </c>
      <c r="BP116" s="63">
        <f t="shared" si="424"/>
        <v>11.719449447809408</v>
      </c>
      <c r="BQ116" s="63">
        <f t="shared" si="425"/>
        <v>10.962366969205895</v>
      </c>
      <c r="BR116" s="63">
        <f t="shared" si="426"/>
        <v>11.91805382370632</v>
      </c>
      <c r="BS116" s="63">
        <f t="shared" si="427"/>
        <v>11.147343655949236</v>
      </c>
      <c r="BT116" s="63">
        <f t="shared" si="428"/>
        <v>6.0057413425492037</v>
      </c>
      <c r="BU116" s="63">
        <f t="shared" si="429"/>
        <v>7.6023329784169311</v>
      </c>
      <c r="BV116" s="63">
        <f t="shared" si="430"/>
        <v>4.0564555642963658</v>
      </c>
      <c r="BW116" s="63">
        <f t="shared" si="431"/>
        <v>5.8900769442808789</v>
      </c>
      <c r="BX116" s="63">
        <f t="shared" si="432"/>
        <v>7.4436179263773568</v>
      </c>
      <c r="BY116" s="63">
        <f t="shared" si="433"/>
        <v>9.9443785613485964</v>
      </c>
    </row>
    <row r="117" spans="1:77">
      <c r="A117" s="60" t="s">
        <v>11</v>
      </c>
      <c r="B117" s="136"/>
      <c r="C117" s="63"/>
      <c r="D117" s="63"/>
      <c r="E117" s="63"/>
      <c r="F117" s="63">
        <f t="shared" si="362"/>
        <v>11.718892022800327</v>
      </c>
      <c r="G117" s="63">
        <f t="shared" si="363"/>
        <v>12.101831103678522</v>
      </c>
      <c r="H117" s="63">
        <f t="shared" si="364"/>
        <v>11.964086586269959</v>
      </c>
      <c r="I117" s="63">
        <f t="shared" si="365"/>
        <v>12.224091611597059</v>
      </c>
      <c r="J117" s="63">
        <f t="shared" si="366"/>
        <v>15.543036545395747</v>
      </c>
      <c r="K117" s="63">
        <f t="shared" si="367"/>
        <v>14.911415751394619</v>
      </c>
      <c r="L117" s="63">
        <f t="shared" si="368"/>
        <v>14.415763522671401</v>
      </c>
      <c r="M117" s="63">
        <f t="shared" si="369"/>
        <v>14.172598257444216</v>
      </c>
      <c r="N117" s="63">
        <f t="shared" si="370"/>
        <v>9.8633511200772261</v>
      </c>
      <c r="O117" s="63">
        <f t="shared" si="371"/>
        <v>8.7284165946816188</v>
      </c>
      <c r="P117" s="63">
        <f t="shared" si="372"/>
        <v>9.7240307219614355</v>
      </c>
      <c r="Q117" s="63">
        <f t="shared" si="373"/>
        <v>9.5832676145496212</v>
      </c>
      <c r="R117" s="63">
        <f t="shared" si="374"/>
        <v>12.31883805872689</v>
      </c>
      <c r="S117" s="63">
        <f t="shared" si="375"/>
        <v>12.008675919173422</v>
      </c>
      <c r="T117" s="63">
        <f t="shared" si="376"/>
        <v>11.829758026140077</v>
      </c>
      <c r="U117" s="63">
        <f t="shared" si="377"/>
        <v>11.572892784861999</v>
      </c>
      <c r="V117" s="63">
        <f t="shared" si="378"/>
        <v>14.529243701752526</v>
      </c>
      <c r="W117" s="63">
        <f t="shared" si="379"/>
        <v>16.658507641957467</v>
      </c>
      <c r="X117" s="63">
        <f t="shared" si="380"/>
        <v>14.803526861601396</v>
      </c>
      <c r="Y117" s="63">
        <f t="shared" si="381"/>
        <v>13.74754252056564</v>
      </c>
      <c r="Z117" s="63">
        <f t="shared" si="382"/>
        <v>13.968320869285634</v>
      </c>
      <c r="AA117" s="63">
        <f t="shared" si="383"/>
        <v>10.559494086657697</v>
      </c>
      <c r="AB117" s="63">
        <f t="shared" si="384"/>
        <v>8.2461902343169768</v>
      </c>
      <c r="AC117" s="63">
        <f t="shared" si="385"/>
        <v>6.975934894571262</v>
      </c>
      <c r="AD117" s="63">
        <f t="shared" si="386"/>
        <v>9.1411817348448974</v>
      </c>
      <c r="AE117" s="63">
        <f t="shared" si="387"/>
        <v>10.02102547063825</v>
      </c>
      <c r="AF117" s="63">
        <f t="shared" si="388"/>
        <v>9.9387766100880093</v>
      </c>
      <c r="AG117" s="63">
        <f t="shared" si="389"/>
        <v>10.881041363513244</v>
      </c>
      <c r="AH117" s="63">
        <f t="shared" si="390"/>
        <v>10.487526253986912</v>
      </c>
      <c r="AI117" s="63">
        <f t="shared" si="391"/>
        <v>11.282206057213831</v>
      </c>
      <c r="AJ117" s="63">
        <f t="shared" si="392"/>
        <v>11.758468019766823</v>
      </c>
      <c r="AK117" s="63">
        <f t="shared" si="393"/>
        <v>14.582828418850768</v>
      </c>
      <c r="AL117" s="63">
        <f t="shared" si="394"/>
        <v>13.577314136460952</v>
      </c>
      <c r="AM117" s="63">
        <f t="shared" si="395"/>
        <v>9.0717764238775249</v>
      </c>
      <c r="AN117" s="63">
        <f t="shared" si="396"/>
        <v>7.9956031441503015</v>
      </c>
      <c r="AO117" s="63">
        <f t="shared" si="397"/>
        <v>9.4154733200118645</v>
      </c>
      <c r="AP117" s="63">
        <f t="shared" si="398"/>
        <v>6.4861910181579923</v>
      </c>
      <c r="AQ117" s="63">
        <f t="shared" si="399"/>
        <v>7.9960436329469644</v>
      </c>
      <c r="AR117" s="63">
        <f t="shared" si="400"/>
        <v>8.8506049902029407</v>
      </c>
      <c r="AS117" s="63">
        <f t="shared" si="401"/>
        <v>6.2536358888999981</v>
      </c>
      <c r="AT117" s="63">
        <f t="shared" si="402"/>
        <v>9.8254812314738675</v>
      </c>
      <c r="AU117" s="63">
        <f t="shared" si="403"/>
        <v>11.181287436278838</v>
      </c>
      <c r="AV117" s="63">
        <f t="shared" si="404"/>
        <v>11.160703783454736</v>
      </c>
      <c r="AW117" s="63">
        <f t="shared" si="405"/>
        <v>11.631719032001991</v>
      </c>
      <c r="AX117" s="63">
        <f t="shared" si="406"/>
        <v>11.565116867680361</v>
      </c>
      <c r="AY117" s="63">
        <f t="shared" si="407"/>
        <v>12.141681584642146</v>
      </c>
      <c r="AZ117" s="63">
        <f t="shared" si="408"/>
        <v>11.802810671554038</v>
      </c>
      <c r="BA117" s="63">
        <f t="shared" si="409"/>
        <v>12.765740829184502</v>
      </c>
      <c r="BB117" s="63">
        <f t="shared" si="410"/>
        <v>10.156206384947367</v>
      </c>
      <c r="BC117" s="63">
        <f t="shared" si="411"/>
        <v>8.8756269536701016</v>
      </c>
      <c r="BD117" s="63">
        <f t="shared" si="412"/>
        <v>9.5658516447270365</v>
      </c>
      <c r="BE117" s="63">
        <f t="shared" si="413"/>
        <v>8.3393748586044509</v>
      </c>
      <c r="BF117" s="63">
        <f t="shared" si="414"/>
        <v>8.7463730408306439</v>
      </c>
      <c r="BG117" s="63">
        <f t="shared" si="415"/>
        <v>8.9943410149688319</v>
      </c>
      <c r="BH117" s="63">
        <f t="shared" si="416"/>
        <v>10.007897151252269</v>
      </c>
      <c r="BI117" s="63">
        <f t="shared" si="417"/>
        <v>8.6781560207102668</v>
      </c>
      <c r="BJ117" s="63">
        <f t="shared" si="418"/>
        <v>8.2242912376865061</v>
      </c>
      <c r="BK117" s="63">
        <f t="shared" si="419"/>
        <v>8.3086592370026224</v>
      </c>
      <c r="BL117" s="63">
        <f t="shared" si="420"/>
        <v>8.1433022312885015</v>
      </c>
      <c r="BM117" s="63">
        <f t="shared" si="421"/>
        <v>8.7778482686566992</v>
      </c>
      <c r="BN117" s="63">
        <f t="shared" si="422"/>
        <v>9.3393413048559299</v>
      </c>
      <c r="BO117" s="63">
        <f t="shared" si="423"/>
        <v>8.7616953274095284</v>
      </c>
      <c r="BP117" s="63">
        <f t="shared" si="424"/>
        <v>9.836544406664002</v>
      </c>
      <c r="BQ117" s="63">
        <f t="shared" si="425"/>
        <v>8.3620525087355144</v>
      </c>
      <c r="BR117" s="63">
        <f t="shared" si="426"/>
        <v>8.4171555002025489</v>
      </c>
      <c r="BS117" s="63">
        <f t="shared" si="427"/>
        <v>7.9569822992842019</v>
      </c>
      <c r="BT117" s="63">
        <f t="shared" si="428"/>
        <v>7.4950723805668975</v>
      </c>
      <c r="BU117" s="63">
        <f t="shared" si="429"/>
        <v>7.20512807410066</v>
      </c>
      <c r="BV117" s="63">
        <f t="shared" si="430"/>
        <v>6.7313800416973644</v>
      </c>
      <c r="BW117" s="63">
        <f t="shared" si="431"/>
        <v>6.5001950643865216</v>
      </c>
      <c r="BX117" s="63">
        <f t="shared" si="432"/>
        <v>5.8985753802920486</v>
      </c>
      <c r="BY117" s="63">
        <f t="shared" si="433"/>
        <v>7.0545687660476055</v>
      </c>
    </row>
    <row r="118" spans="1:77">
      <c r="A118" s="57" t="s">
        <v>12</v>
      </c>
      <c r="B118" s="137"/>
      <c r="C118" s="64"/>
      <c r="D118" s="64"/>
      <c r="E118" s="64"/>
      <c r="F118" s="64">
        <f t="shared" si="362"/>
        <v>15.74821112713504</v>
      </c>
      <c r="G118" s="64">
        <f t="shared" si="363"/>
        <v>23.511335477773653</v>
      </c>
      <c r="H118" s="64">
        <f t="shared" si="364"/>
        <v>23.922454360349608</v>
      </c>
      <c r="I118" s="64">
        <f t="shared" si="365"/>
        <v>24.615743878150447</v>
      </c>
      <c r="J118" s="64">
        <f t="shared" si="366"/>
        <v>13.491632299561591</v>
      </c>
      <c r="K118" s="64">
        <f t="shared" si="367"/>
        <v>5.7388647632937531</v>
      </c>
      <c r="L118" s="64">
        <f t="shared" si="368"/>
        <v>6.9250206348450334</v>
      </c>
      <c r="M118" s="64">
        <f t="shared" si="369"/>
        <v>7.010291490587031</v>
      </c>
      <c r="N118" s="64">
        <f t="shared" si="370"/>
        <v>11.511134269552945</v>
      </c>
      <c r="O118" s="64">
        <f t="shared" si="371"/>
        <v>11.597266914424921</v>
      </c>
      <c r="P118" s="64">
        <f t="shared" si="372"/>
        <v>9.4289603418345642</v>
      </c>
      <c r="Q118" s="64">
        <f t="shared" si="373"/>
        <v>8.6092078178724947</v>
      </c>
      <c r="R118" s="64">
        <f t="shared" si="374"/>
        <v>3.0523890130456897</v>
      </c>
      <c r="S118" s="64">
        <f t="shared" si="375"/>
        <v>2.9909502534976466</v>
      </c>
      <c r="T118" s="64">
        <f t="shared" si="376"/>
        <v>2.78757282207446</v>
      </c>
      <c r="U118" s="64">
        <f t="shared" si="377"/>
        <v>2.6536062373579505</v>
      </c>
      <c r="V118" s="64">
        <f t="shared" si="378"/>
        <v>7.2531188737523413</v>
      </c>
      <c r="W118" s="64">
        <f t="shared" si="379"/>
        <v>6.3425557529470957</v>
      </c>
      <c r="X118" s="64">
        <f t="shared" si="380"/>
        <v>7.322430062588424</v>
      </c>
      <c r="Y118" s="64">
        <f t="shared" si="381"/>
        <v>7.5815815839731115</v>
      </c>
      <c r="Z118" s="64">
        <f t="shared" si="382"/>
        <v>8.9276168140322234</v>
      </c>
      <c r="AA118" s="64">
        <f t="shared" si="383"/>
        <v>8.3341879242166481</v>
      </c>
      <c r="AB118" s="64">
        <f t="shared" si="384"/>
        <v>7.7095971303692128</v>
      </c>
      <c r="AC118" s="64">
        <f t="shared" si="385"/>
        <v>7.9735523852386123</v>
      </c>
      <c r="AD118" s="64">
        <f t="shared" si="386"/>
        <v>8.0774468991616786</v>
      </c>
      <c r="AE118" s="64">
        <f t="shared" si="387"/>
        <v>9.5248177235415437</v>
      </c>
      <c r="AF118" s="64">
        <f t="shared" si="388"/>
        <v>13.526525172971196</v>
      </c>
      <c r="AG118" s="64">
        <f t="shared" si="389"/>
        <v>7.3621468133191676</v>
      </c>
      <c r="AH118" s="64">
        <f t="shared" si="390"/>
        <v>10.250983213012407</v>
      </c>
      <c r="AI118" s="64">
        <f t="shared" si="391"/>
        <v>11.188084420806417</v>
      </c>
      <c r="AJ118" s="64">
        <f t="shared" si="392"/>
        <v>7.6518399273131674</v>
      </c>
      <c r="AK118" s="64">
        <f t="shared" si="393"/>
        <v>12.781617975348947</v>
      </c>
      <c r="AL118" s="64">
        <f t="shared" si="394"/>
        <v>12.302352222715912</v>
      </c>
      <c r="AM118" s="64">
        <f t="shared" si="395"/>
        <v>8.9780476522368602</v>
      </c>
      <c r="AN118" s="64">
        <f t="shared" si="396"/>
        <v>5.6920900683330178</v>
      </c>
      <c r="AO118" s="64">
        <f t="shared" si="397"/>
        <v>11.034304716984179</v>
      </c>
      <c r="AP118" s="64">
        <f t="shared" si="398"/>
        <v>6.2264669668478749</v>
      </c>
      <c r="AQ118" s="64">
        <f t="shared" si="399"/>
        <v>7.8296085716669284</v>
      </c>
      <c r="AR118" s="64">
        <f t="shared" si="400"/>
        <v>12.758954663988774</v>
      </c>
      <c r="AS118" s="64">
        <f t="shared" si="401"/>
        <v>11.28615660782544</v>
      </c>
      <c r="AT118" s="64">
        <f t="shared" si="402"/>
        <v>9.9221914627298009</v>
      </c>
      <c r="AU118" s="64">
        <f t="shared" si="403"/>
        <v>2.9395620836391672</v>
      </c>
      <c r="AV118" s="64">
        <f t="shared" si="404"/>
        <v>13.674583529468661</v>
      </c>
      <c r="AW118" s="64">
        <f t="shared" si="405"/>
        <v>12.928290114220609</v>
      </c>
      <c r="AX118" s="64">
        <f t="shared" si="406"/>
        <v>9.0752017550364528</v>
      </c>
      <c r="AY118" s="64">
        <f t="shared" si="407"/>
        <v>17.366727622279619</v>
      </c>
      <c r="AZ118" s="64">
        <f t="shared" si="408"/>
        <v>11.394017187213585</v>
      </c>
      <c r="BA118" s="64">
        <f t="shared" si="409"/>
        <v>13.729652647246157</v>
      </c>
      <c r="BB118" s="64">
        <f t="shared" si="410"/>
        <v>11.649461460387162</v>
      </c>
      <c r="BC118" s="64">
        <f t="shared" si="411"/>
        <v>13.152914571876103</v>
      </c>
      <c r="BD118" s="64">
        <f t="shared" si="412"/>
        <v>13.819818656699336</v>
      </c>
      <c r="BE118" s="64">
        <f t="shared" si="413"/>
        <v>11.642610210539306</v>
      </c>
      <c r="BF118" s="64">
        <f t="shared" si="414"/>
        <v>17.634949349999641</v>
      </c>
      <c r="BG118" s="64">
        <f t="shared" si="415"/>
        <v>18.003387343172346</v>
      </c>
      <c r="BH118" s="64">
        <f t="shared" si="416"/>
        <v>12.407133925229177</v>
      </c>
      <c r="BI118" s="64">
        <f t="shared" si="417"/>
        <v>28.115996417987109</v>
      </c>
      <c r="BJ118" s="64">
        <f t="shared" si="418"/>
        <v>21.493602459985716</v>
      </c>
      <c r="BK118" s="64">
        <f t="shared" si="419"/>
        <v>14.615591479853475</v>
      </c>
      <c r="BL118" s="64">
        <f t="shared" si="420"/>
        <v>19.056846252304691</v>
      </c>
      <c r="BM118" s="64">
        <f t="shared" si="421"/>
        <v>7.1486578879531626</v>
      </c>
      <c r="BN118" s="64">
        <f t="shared" si="422"/>
        <v>9.7786828361887359</v>
      </c>
      <c r="BO118" s="64">
        <f t="shared" si="423"/>
        <v>15.650115141984363</v>
      </c>
      <c r="BP118" s="64">
        <f t="shared" si="424"/>
        <v>12.804522791902237</v>
      </c>
      <c r="BQ118" s="64">
        <f t="shared" si="425"/>
        <v>4.3468964285566072</v>
      </c>
      <c r="BR118" s="64">
        <f t="shared" si="426"/>
        <v>6.8841616980701552</v>
      </c>
      <c r="BS118" s="64">
        <f t="shared" si="427"/>
        <v>6.7263125804723991</v>
      </c>
      <c r="BT118" s="64">
        <f t="shared" si="428"/>
        <v>7.2292418971047416</v>
      </c>
      <c r="BU118" s="64">
        <f t="shared" si="429"/>
        <v>12.939815376060901</v>
      </c>
      <c r="BV118" s="64">
        <f t="shared" si="430"/>
        <v>8.7493514101248024</v>
      </c>
      <c r="BW118" s="64">
        <f t="shared" si="431"/>
        <v>15.780125377033277</v>
      </c>
      <c r="BX118" s="64">
        <f t="shared" si="432"/>
        <v>12.152340925097739</v>
      </c>
      <c r="BY118" s="64">
        <f t="shared" si="433"/>
        <v>10.041621432693628</v>
      </c>
    </row>
    <row r="119" spans="1:77" hidden="1">
      <c r="A119" s="53" t="s">
        <v>13</v>
      </c>
      <c r="B119" s="140"/>
      <c r="C119" s="62"/>
      <c r="D119" s="62"/>
      <c r="E119" s="62"/>
      <c r="F119" s="62">
        <f t="shared" si="362"/>
        <v>12.221524825751423</v>
      </c>
      <c r="G119" s="62">
        <f t="shared" si="363"/>
        <v>12.857186681546237</v>
      </c>
      <c r="H119" s="62">
        <f t="shared" si="364"/>
        <v>12.522309713157858</v>
      </c>
      <c r="I119" s="62">
        <f t="shared" si="365"/>
        <v>11.044716405649336</v>
      </c>
      <c r="J119" s="62">
        <f t="shared" si="366"/>
        <v>9.7000245282808173</v>
      </c>
      <c r="K119" s="62">
        <f t="shared" si="367"/>
        <v>8.4907234025155436</v>
      </c>
      <c r="L119" s="62">
        <f t="shared" si="368"/>
        <v>8.2372362140517019</v>
      </c>
      <c r="M119" s="62">
        <f t="shared" si="369"/>
        <v>8.7263791762619469</v>
      </c>
      <c r="N119" s="62">
        <f t="shared" si="370"/>
        <v>10.232725060800247</v>
      </c>
      <c r="O119" s="62">
        <f t="shared" si="371"/>
        <v>10.30777003733332</v>
      </c>
      <c r="P119" s="62">
        <f t="shared" si="372"/>
        <v>10.139778026515208</v>
      </c>
      <c r="Q119" s="62">
        <f t="shared" si="373"/>
        <v>10.661609879471827</v>
      </c>
      <c r="R119" s="62">
        <f t="shared" si="374"/>
        <v>6.5223981674343596</v>
      </c>
      <c r="S119" s="62">
        <f t="shared" si="375"/>
        <v>7.0621644396403838</v>
      </c>
      <c r="T119" s="62">
        <f t="shared" si="376"/>
        <v>6.1768181995814366</v>
      </c>
      <c r="U119" s="62">
        <f t="shared" si="377"/>
        <v>5.9149560838468354</v>
      </c>
      <c r="V119" s="62">
        <f t="shared" si="378"/>
        <v>9.0701157250561462</v>
      </c>
      <c r="W119" s="62">
        <f t="shared" si="379"/>
        <v>9.3998924456983204</v>
      </c>
      <c r="X119" s="62">
        <f t="shared" si="380"/>
        <v>9.5132771862646965</v>
      </c>
      <c r="Y119" s="62">
        <f t="shared" si="381"/>
        <v>9.0001746563311986</v>
      </c>
      <c r="Z119" s="62">
        <f t="shared" si="382"/>
        <v>10.158287399193256</v>
      </c>
      <c r="AA119" s="62">
        <f t="shared" si="383"/>
        <v>8.4990504162616212</v>
      </c>
      <c r="AB119" s="62">
        <f t="shared" si="384"/>
        <v>8.2344055181141442</v>
      </c>
      <c r="AC119" s="62">
        <f t="shared" si="385"/>
        <v>8.1775437180251931</v>
      </c>
      <c r="AD119" s="62">
        <f t="shared" si="386"/>
        <v>8.4345570228350404</v>
      </c>
      <c r="AE119" s="62">
        <f t="shared" si="387"/>
        <v>10.857500144436926</v>
      </c>
      <c r="AF119" s="62">
        <f t="shared" si="388"/>
        <v>11.93636504519394</v>
      </c>
      <c r="AG119" s="62">
        <f t="shared" si="389"/>
        <v>10.510739341476041</v>
      </c>
      <c r="AH119" s="62">
        <f t="shared" si="390"/>
        <v>9.6224615891290046</v>
      </c>
      <c r="AI119" s="62">
        <f t="shared" si="391"/>
        <v>9.0078059198262999</v>
      </c>
      <c r="AJ119" s="62">
        <f t="shared" si="392"/>
        <v>8.2918003608103561</v>
      </c>
      <c r="AK119" s="62">
        <f t="shared" si="393"/>
        <v>9.9845548726080438</v>
      </c>
      <c r="AL119" s="62">
        <f t="shared" si="394"/>
        <v>9.1701646986602086</v>
      </c>
      <c r="AM119" s="62">
        <f t="shared" si="395"/>
        <v>8.3111129238633552</v>
      </c>
      <c r="AN119" s="62">
        <f t="shared" si="396"/>
        <v>8.4712625717624466</v>
      </c>
      <c r="AO119" s="62">
        <f t="shared" si="397"/>
        <v>11.241660192234164</v>
      </c>
      <c r="AP119" s="62">
        <f t="shared" si="398"/>
        <v>8.1224199029758033</v>
      </c>
      <c r="AQ119" s="62">
        <f t="shared" si="399"/>
        <v>9.5748045536609681</v>
      </c>
      <c r="AR119" s="62">
        <f t="shared" si="400"/>
        <v>11.167754063728026</v>
      </c>
      <c r="AS119" s="62">
        <f t="shared" si="401"/>
        <v>9.4084593320157222</v>
      </c>
      <c r="AT119" s="62">
        <f t="shared" si="402"/>
        <v>10.893577853806827</v>
      </c>
      <c r="AU119" s="62">
        <f t="shared" si="403"/>
        <v>9.2338047474500939</v>
      </c>
      <c r="AV119" s="62">
        <f t="shared" si="404"/>
        <v>10.543285206198211</v>
      </c>
      <c r="AW119" s="62">
        <f t="shared" si="405"/>
        <v>11.086274923512907</v>
      </c>
      <c r="AX119" s="62">
        <f t="shared" si="406"/>
        <v>11.618458639576184</v>
      </c>
      <c r="AY119" s="62">
        <f t="shared" si="407"/>
        <v>13.790615771124207</v>
      </c>
      <c r="AZ119" s="62">
        <f t="shared" si="408"/>
        <v>13.088066581032216</v>
      </c>
      <c r="BA119" s="62">
        <f t="shared" si="409"/>
        <v>14.167270064746114</v>
      </c>
      <c r="BB119" s="62">
        <f t="shared" si="410"/>
        <v>12.395951242414666</v>
      </c>
      <c r="BC119" s="62">
        <f t="shared" si="411"/>
        <v>12.144881925019197</v>
      </c>
      <c r="BD119" s="62">
        <f t="shared" si="412"/>
        <v>13.043507644250932</v>
      </c>
      <c r="BE119" s="62">
        <f t="shared" si="413"/>
        <v>10.45764604603003</v>
      </c>
      <c r="BF119" s="62">
        <f t="shared" si="414"/>
        <v>9.2127587873875694</v>
      </c>
      <c r="BG119" s="62">
        <f t="shared" si="415"/>
        <v>7.884436241608145</v>
      </c>
      <c r="BH119" s="62">
        <f t="shared" si="416"/>
        <v>8.10888005548391</v>
      </c>
      <c r="BI119" s="62">
        <f t="shared" si="417"/>
        <v>11.406315348503627</v>
      </c>
      <c r="BJ119" s="62">
        <f t="shared" si="418"/>
        <v>13.672119537911875</v>
      </c>
      <c r="BK119" s="62">
        <f t="shared" si="419"/>
        <v>12.780646843837454</v>
      </c>
      <c r="BL119" s="62">
        <f t="shared" si="420"/>
        <v>12.049224481104083</v>
      </c>
      <c r="BM119" s="62">
        <f t="shared" si="421"/>
        <v>10.407404866706306</v>
      </c>
      <c r="BN119" s="62">
        <f t="shared" si="422"/>
        <v>10.852218970829332</v>
      </c>
      <c r="BO119" s="62">
        <f t="shared" si="423"/>
        <v>12.159005301671028</v>
      </c>
      <c r="BP119" s="62">
        <f t="shared" si="424"/>
        <v>11.123967572328256</v>
      </c>
      <c r="BQ119" s="62">
        <f t="shared" si="425"/>
        <v>8.8402754075224497</v>
      </c>
      <c r="BR119" s="62">
        <f t="shared" si="426"/>
        <v>8.8173673614259602</v>
      </c>
      <c r="BS119" s="62">
        <f t="shared" si="427"/>
        <v>8.6739546585057887</v>
      </c>
      <c r="BT119" s="62">
        <f t="shared" si="428"/>
        <v>7.8310727343824329</v>
      </c>
      <c r="BU119" s="62">
        <f t="shared" si="429"/>
        <v>9.2380152566704545</v>
      </c>
      <c r="BV119" s="62">
        <f t="shared" si="430"/>
        <v>8.079110999521335</v>
      </c>
      <c r="BW119" s="62">
        <f t="shared" si="431"/>
        <v>9.9778258160330431</v>
      </c>
      <c r="BX119" s="62">
        <f t="shared" si="432"/>
        <v>8.9644019847690064</v>
      </c>
      <c r="BY119" s="62">
        <f t="shared" si="433"/>
        <v>8.7892155354299213</v>
      </c>
    </row>
    <row r="120" spans="1:77" hidden="1">
      <c r="A120" s="69"/>
      <c r="B120" s="136"/>
      <c r="C120" s="63"/>
      <c r="D120" s="63"/>
      <c r="E120" s="63"/>
      <c r="F120" s="63"/>
      <c r="G120" s="63"/>
      <c r="H120" s="63"/>
      <c r="I120" s="63"/>
      <c r="J120" s="63"/>
      <c r="K120" s="63"/>
      <c r="L120" s="63"/>
      <c r="M120" s="63"/>
      <c r="N120" s="63"/>
      <c r="O120" s="63"/>
      <c r="P120" s="63"/>
      <c r="Q120" s="63"/>
      <c r="R120" s="63"/>
      <c r="S120" s="63"/>
      <c r="T120" s="63"/>
      <c r="U120" s="63"/>
      <c r="V120" s="63"/>
      <c r="W120" s="63"/>
      <c r="X120" s="63"/>
      <c r="Y120" s="63"/>
      <c r="Z120" s="63"/>
      <c r="AA120" s="63"/>
      <c r="AB120" s="63"/>
      <c r="AC120" s="63"/>
      <c r="AD120" s="63"/>
      <c r="AE120" s="63"/>
      <c r="AF120" s="63"/>
      <c r="AG120" s="63"/>
      <c r="AH120" s="63"/>
      <c r="AI120" s="63"/>
      <c r="AJ120" s="63"/>
      <c r="AK120" s="63"/>
      <c r="AL120" s="63"/>
      <c r="AM120" s="63"/>
      <c r="AN120" s="63"/>
      <c r="AO120" s="63"/>
      <c r="AP120" s="63"/>
      <c r="AQ120" s="63"/>
      <c r="AR120" s="63"/>
      <c r="AS120" s="63"/>
      <c r="AT120" s="63"/>
      <c r="AU120" s="63"/>
      <c r="AV120" s="63"/>
      <c r="AW120" s="63"/>
      <c r="AX120" s="63"/>
      <c r="AY120" s="63"/>
      <c r="AZ120" s="63"/>
      <c r="BA120" s="63"/>
      <c r="BB120" s="63"/>
      <c r="BC120" s="63"/>
      <c r="BD120" s="63"/>
      <c r="BE120" s="63"/>
      <c r="BF120" s="63"/>
      <c r="BG120" s="63"/>
      <c r="BH120" s="63"/>
      <c r="BI120" s="63"/>
      <c r="BJ120" s="63"/>
      <c r="BK120" s="63"/>
      <c r="BL120" s="63"/>
      <c r="BM120" s="63"/>
      <c r="BN120" s="63"/>
      <c r="BO120" s="63"/>
      <c r="BP120" s="63"/>
      <c r="BQ120" s="63"/>
      <c r="BR120" s="63"/>
      <c r="BS120" s="63"/>
      <c r="BT120" s="63"/>
      <c r="BU120" s="63"/>
      <c r="BV120" s="63"/>
      <c r="BW120" s="63"/>
      <c r="BX120" s="63"/>
      <c r="BY120" s="63"/>
    </row>
    <row r="121" spans="1:77" ht="13.5" thickBot="1">
      <c r="A121" s="71" t="str">
        <f>A81</f>
        <v>KZN - Annual Compensation of Employees</v>
      </c>
      <c r="B121" s="139"/>
      <c r="C121" s="65"/>
      <c r="D121" s="65"/>
      <c r="E121" s="65"/>
      <c r="F121" s="65">
        <f t="shared" si="362"/>
        <v>12.221524825751423</v>
      </c>
      <c r="G121" s="65">
        <f t="shared" si="363"/>
        <v>12.857186681546237</v>
      </c>
      <c r="H121" s="65">
        <f t="shared" si="364"/>
        <v>12.522309713157858</v>
      </c>
      <c r="I121" s="65">
        <f t="shared" si="365"/>
        <v>11.044716405649336</v>
      </c>
      <c r="J121" s="65">
        <f t="shared" si="366"/>
        <v>9.7000245282808173</v>
      </c>
      <c r="K121" s="65">
        <f t="shared" si="367"/>
        <v>8.4907234025155436</v>
      </c>
      <c r="L121" s="65">
        <f t="shared" si="368"/>
        <v>8.2372362140517019</v>
      </c>
      <c r="M121" s="65">
        <f t="shared" si="369"/>
        <v>8.7263791762619469</v>
      </c>
      <c r="N121" s="65">
        <f t="shared" si="370"/>
        <v>10.232725060800247</v>
      </c>
      <c r="O121" s="65">
        <f t="shared" si="371"/>
        <v>10.30777003733332</v>
      </c>
      <c r="P121" s="65">
        <f t="shared" si="372"/>
        <v>10.139778026515208</v>
      </c>
      <c r="Q121" s="65">
        <f t="shared" si="373"/>
        <v>10.661609879471827</v>
      </c>
      <c r="R121" s="65">
        <f t="shared" si="374"/>
        <v>6.5223981674343596</v>
      </c>
      <c r="S121" s="65">
        <f t="shared" si="375"/>
        <v>7.0621644396403838</v>
      </c>
      <c r="T121" s="65">
        <f t="shared" si="376"/>
        <v>6.1768181995814366</v>
      </c>
      <c r="U121" s="65">
        <f t="shared" si="377"/>
        <v>5.9149560838468354</v>
      </c>
      <c r="V121" s="65">
        <f>V119</f>
        <v>9.0701157250561462</v>
      </c>
      <c r="W121" s="65">
        <f>W119</f>
        <v>9.3998924456983204</v>
      </c>
      <c r="X121" s="65">
        <f>X119</f>
        <v>9.5132771862646965</v>
      </c>
      <c r="Y121" s="65">
        <f>Y119</f>
        <v>9.0001746563311986</v>
      </c>
      <c r="Z121" s="65">
        <f t="shared" si="382"/>
        <v>10.158287399193256</v>
      </c>
      <c r="AA121" s="65">
        <f t="shared" si="383"/>
        <v>8.4990504162616212</v>
      </c>
      <c r="AB121" s="65">
        <f t="shared" si="384"/>
        <v>8.2344055181141442</v>
      </c>
      <c r="AC121" s="65">
        <f t="shared" si="385"/>
        <v>8.1775437180251931</v>
      </c>
      <c r="AD121" s="65">
        <f t="shared" si="386"/>
        <v>8.4345570228350404</v>
      </c>
      <c r="AE121" s="65">
        <f t="shared" si="387"/>
        <v>10.857500144436926</v>
      </c>
      <c r="AF121" s="65">
        <f t="shared" si="388"/>
        <v>11.93636504519394</v>
      </c>
      <c r="AG121" s="65">
        <f t="shared" si="389"/>
        <v>10.510739341476041</v>
      </c>
      <c r="AH121" s="65">
        <f t="shared" si="390"/>
        <v>9.6224615891290046</v>
      </c>
      <c r="AI121" s="65">
        <f t="shared" si="391"/>
        <v>9.0078059198262999</v>
      </c>
      <c r="AJ121" s="65">
        <f t="shared" si="392"/>
        <v>8.2918003608103561</v>
      </c>
      <c r="AK121" s="65">
        <f t="shared" si="393"/>
        <v>9.9845548726080438</v>
      </c>
      <c r="AL121" s="65">
        <f t="shared" si="394"/>
        <v>9.1701646986602086</v>
      </c>
      <c r="AM121" s="65">
        <f t="shared" si="395"/>
        <v>8.3111129238633552</v>
      </c>
      <c r="AN121" s="65">
        <f t="shared" si="396"/>
        <v>8.4712625717624466</v>
      </c>
      <c r="AO121" s="65">
        <f t="shared" si="397"/>
        <v>11.241660192234164</v>
      </c>
      <c r="AP121" s="65">
        <f t="shared" si="398"/>
        <v>8.1224199029758033</v>
      </c>
      <c r="AQ121" s="65">
        <f t="shared" si="399"/>
        <v>9.5748045536609681</v>
      </c>
      <c r="AR121" s="65">
        <f t="shared" si="400"/>
        <v>11.167754063728026</v>
      </c>
      <c r="AS121" s="65">
        <f t="shared" si="401"/>
        <v>9.4084593320157222</v>
      </c>
      <c r="AT121" s="65">
        <f t="shared" si="402"/>
        <v>10.893577853806827</v>
      </c>
      <c r="AU121" s="65">
        <f t="shared" si="403"/>
        <v>9.2338047474500939</v>
      </c>
      <c r="AV121" s="65">
        <f t="shared" si="404"/>
        <v>10.543285206198211</v>
      </c>
      <c r="AW121" s="65">
        <f t="shared" si="405"/>
        <v>11.086274923512907</v>
      </c>
      <c r="AX121" s="65">
        <f t="shared" si="406"/>
        <v>11.618458639576184</v>
      </c>
      <c r="AY121" s="65">
        <f t="shared" si="407"/>
        <v>13.790615771124207</v>
      </c>
      <c r="AZ121" s="65">
        <f t="shared" si="408"/>
        <v>13.088066581032216</v>
      </c>
      <c r="BA121" s="65">
        <f t="shared" si="409"/>
        <v>14.167270064746114</v>
      </c>
      <c r="BB121" s="65">
        <f t="shared" si="410"/>
        <v>12.395951242414666</v>
      </c>
      <c r="BC121" s="65">
        <f t="shared" si="411"/>
        <v>12.144881925019197</v>
      </c>
      <c r="BD121" s="65">
        <f t="shared" si="412"/>
        <v>13.043507644250932</v>
      </c>
      <c r="BE121" s="65">
        <f t="shared" si="413"/>
        <v>10.45764604603003</v>
      </c>
      <c r="BF121" s="65">
        <f t="shared" si="414"/>
        <v>9.2127587873875694</v>
      </c>
      <c r="BG121" s="65">
        <f t="shared" si="415"/>
        <v>7.884436241608145</v>
      </c>
      <c r="BH121" s="65">
        <f t="shared" si="416"/>
        <v>8.10888005548391</v>
      </c>
      <c r="BI121" s="65">
        <f t="shared" si="417"/>
        <v>11.406315348503627</v>
      </c>
      <c r="BJ121" s="65">
        <f t="shared" si="418"/>
        <v>13.672119537911875</v>
      </c>
      <c r="BK121" s="65">
        <f t="shared" si="419"/>
        <v>12.780646843837454</v>
      </c>
      <c r="BL121" s="65">
        <f t="shared" si="420"/>
        <v>12.049224481104083</v>
      </c>
      <c r="BM121" s="65">
        <f t="shared" ref="BM121" si="434">(BM41-BI41)/BI41*100</f>
        <v>10.407404866706306</v>
      </c>
      <c r="BN121" s="65">
        <f t="shared" ref="BN121" si="435">(BN41-BJ41)/BJ41*100</f>
        <v>10.852218970829332</v>
      </c>
      <c r="BO121" s="65">
        <f t="shared" ref="BO121" si="436">(BO41-BK41)/BK41*100</f>
        <v>12.159005301671028</v>
      </c>
      <c r="BP121" s="65">
        <f t="shared" ref="BP121" si="437">(BP41-BL41)/BL41*100</f>
        <v>11.123967572328256</v>
      </c>
      <c r="BQ121" s="65">
        <f t="shared" ref="BQ121" si="438">(BQ41-BM41)/BM41*100</f>
        <v>8.8402754075224497</v>
      </c>
      <c r="BR121" s="65">
        <f t="shared" ref="BR121" si="439">(BR41-BN41)/BN41*100</f>
        <v>8.8173673614259602</v>
      </c>
      <c r="BS121" s="65">
        <f t="shared" ref="BS121" si="440">(BS41-BO41)/BO41*100</f>
        <v>8.6739546585057887</v>
      </c>
      <c r="BT121" s="65">
        <f t="shared" ref="BT121" si="441">(BT41-BP41)/BP41*100</f>
        <v>7.8310727343824329</v>
      </c>
      <c r="BU121" s="65">
        <f t="shared" ref="BU121" si="442">(BU41-BQ41)/BQ41*100</f>
        <v>9.2380152566704545</v>
      </c>
      <c r="BV121" s="65">
        <f t="shared" ref="BV121" si="443">(BV41-BR41)/BR41*100</f>
        <v>8.079110999521335</v>
      </c>
      <c r="BW121" s="65">
        <f t="shared" ref="BW121" si="444">(BW41-BS41)/BS41*100</f>
        <v>9.9778258160330431</v>
      </c>
      <c r="BX121" s="65">
        <f t="shared" ref="BX121" si="445">(BX41-BT41)/BT41*100</f>
        <v>8.9644019847690064</v>
      </c>
      <c r="BY121" s="65">
        <f t="shared" ref="BY121" si="446">(BY41-BU41)/BU41*100</f>
        <v>8.7892155354299213</v>
      </c>
    </row>
  </sheetData>
  <mergeCells count="7">
    <mergeCell ref="A1:BY1"/>
    <mergeCell ref="A103:BH103"/>
    <mergeCell ref="A3:BH3"/>
    <mergeCell ref="A23:BH23"/>
    <mergeCell ref="A43:BH43"/>
    <mergeCell ref="A63:BH63"/>
    <mergeCell ref="A83:BH83"/>
  </mergeCell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1:Q21"/>
  <sheetViews>
    <sheetView workbookViewId="0">
      <selection sqref="A1:Q1"/>
    </sheetView>
  </sheetViews>
  <sheetFormatPr defaultRowHeight="12.75"/>
  <cols>
    <col min="1" max="1" width="13" customWidth="1"/>
    <col min="2" max="2" width="11.375" customWidth="1"/>
    <col min="3" max="3" width="9.75" customWidth="1"/>
    <col min="4" max="4" width="9.875" customWidth="1"/>
    <col min="5" max="5" width="11.25" customWidth="1"/>
    <col min="6" max="6" width="12.75" customWidth="1"/>
    <col min="8" max="8" width="13" customWidth="1"/>
    <col min="9" max="9" width="10.5" customWidth="1"/>
    <col min="10" max="10" width="10.25" customWidth="1"/>
    <col min="11" max="12" width="13.75" customWidth="1"/>
    <col min="14" max="14" width="12.125" customWidth="1"/>
    <col min="15" max="15" width="11.5" hidden="1" customWidth="1"/>
    <col min="16" max="16" width="11.125" hidden="1" customWidth="1"/>
    <col min="17" max="17" width="11.375" customWidth="1"/>
  </cols>
  <sheetData>
    <row r="1" spans="1:17" ht="55.5" customHeight="1" thickBot="1">
      <c r="A1" s="214" t="s">
        <v>20</v>
      </c>
      <c r="B1" s="215"/>
      <c r="C1" s="215"/>
      <c r="D1" s="215"/>
      <c r="E1" s="215"/>
      <c r="F1" s="215"/>
      <c r="G1" s="215"/>
      <c r="H1" s="215"/>
      <c r="I1" s="215"/>
      <c r="J1" s="215"/>
      <c r="K1" s="215"/>
      <c r="L1" s="215"/>
      <c r="M1" s="215"/>
      <c r="N1" s="216"/>
      <c r="O1" s="216"/>
      <c r="P1" s="216"/>
      <c r="Q1" s="217"/>
    </row>
    <row r="2" spans="1:17" ht="77.25" thickBot="1">
      <c r="A2" s="72"/>
      <c r="B2" s="95" t="s">
        <v>0</v>
      </c>
      <c r="C2" s="96" t="s">
        <v>1</v>
      </c>
      <c r="D2" s="96" t="s">
        <v>2</v>
      </c>
      <c r="E2" s="95" t="s">
        <v>3</v>
      </c>
      <c r="F2" s="96" t="s">
        <v>4</v>
      </c>
      <c r="G2" s="96" t="s">
        <v>5</v>
      </c>
      <c r="H2" s="96" t="s">
        <v>6</v>
      </c>
      <c r="I2" s="95" t="s">
        <v>7</v>
      </c>
      <c r="J2" s="96" t="s">
        <v>8</v>
      </c>
      <c r="K2" s="96" t="s">
        <v>9</v>
      </c>
      <c r="L2" s="96" t="s">
        <v>10</v>
      </c>
      <c r="M2" s="96" t="s">
        <v>11</v>
      </c>
      <c r="N2" s="96" t="s">
        <v>12</v>
      </c>
      <c r="O2" s="95" t="s">
        <v>13</v>
      </c>
      <c r="P2" s="96" t="s">
        <v>14</v>
      </c>
      <c r="Q2" s="97" t="s">
        <v>197</v>
      </c>
    </row>
    <row r="3" spans="1:17">
      <c r="A3" s="76">
        <v>1996</v>
      </c>
      <c r="B3" s="73">
        <v>15.755920632109918</v>
      </c>
      <c r="C3" s="87">
        <v>1.1641151039321567</v>
      </c>
      <c r="D3" s="87">
        <v>51.959476239073709</v>
      </c>
      <c r="E3" s="74">
        <v>6.7647281893925912</v>
      </c>
      <c r="F3" s="87">
        <v>6.5278800568773363</v>
      </c>
      <c r="G3" s="87">
        <v>23.671088468710082</v>
      </c>
      <c r="H3" s="87">
        <v>0.79365397888219347</v>
      </c>
      <c r="I3" s="74">
        <v>14.585266262524389</v>
      </c>
      <c r="J3" s="87">
        <v>7.1755661270830506</v>
      </c>
      <c r="K3" s="87">
        <v>11.80721065316996</v>
      </c>
      <c r="L3" s="87">
        <v>12.642245706465314</v>
      </c>
      <c r="M3" s="87">
        <v>12.007437492564934</v>
      </c>
      <c r="N3" s="87">
        <v>21.992519361891933</v>
      </c>
      <c r="O3" s="74">
        <v>12.133343715528635</v>
      </c>
      <c r="P3" s="87" t="e">
        <v>#DIV/0!</v>
      </c>
      <c r="Q3" s="75">
        <v>12.133343715528635</v>
      </c>
    </row>
    <row r="4" spans="1:17">
      <c r="A4" s="76">
        <f>A3+1</f>
        <v>1997</v>
      </c>
      <c r="B4" s="73">
        <v>7.3551487894837635</v>
      </c>
      <c r="C4" s="87">
        <v>5.8585850963848101</v>
      </c>
      <c r="D4" s="87">
        <v>9.827078380392642</v>
      </c>
      <c r="E4" s="74">
        <v>6.6128378622246329</v>
      </c>
      <c r="F4" s="87">
        <v>5.8976934695865841</v>
      </c>
      <c r="G4" s="87">
        <v>8.7764749522658576</v>
      </c>
      <c r="H4" s="87">
        <v>9.9957461224966213</v>
      </c>
      <c r="I4" s="74">
        <v>9.974766784972374</v>
      </c>
      <c r="J4" s="87">
        <v>9.8388406785784586</v>
      </c>
      <c r="K4" s="87">
        <v>6.7964294205515197</v>
      </c>
      <c r="L4" s="87">
        <v>15.311531976518472</v>
      </c>
      <c r="M4" s="87">
        <v>14.74121102833203</v>
      </c>
      <c r="N4" s="87">
        <v>8.175741899909033</v>
      </c>
      <c r="O4" s="74">
        <v>8.7742895591954646</v>
      </c>
      <c r="P4" s="87" t="e">
        <v>#DIV/0!</v>
      </c>
      <c r="Q4" s="75">
        <v>8.7742895591954646</v>
      </c>
    </row>
    <row r="5" spans="1:17">
      <c r="A5" s="76">
        <f t="shared" ref="A5:A16" si="0">A4+1</f>
        <v>1998</v>
      </c>
      <c r="B5" s="73">
        <v>14.054793933644657</v>
      </c>
      <c r="C5" s="87">
        <v>19.633548837469792</v>
      </c>
      <c r="D5" s="87">
        <v>5.1731199569270396</v>
      </c>
      <c r="E5" s="74">
        <v>10.078040731404931</v>
      </c>
      <c r="F5" s="87">
        <v>13.279428668345549</v>
      </c>
      <c r="G5" s="87">
        <v>1.1184558137718923</v>
      </c>
      <c r="H5" s="87">
        <v>-4.7508619381405488</v>
      </c>
      <c r="I5" s="74">
        <v>10.099752818947721</v>
      </c>
      <c r="J5" s="87">
        <v>8.8616359594315828</v>
      </c>
      <c r="K5" s="87">
        <v>6.9458018494496176</v>
      </c>
      <c r="L5" s="87">
        <v>15.666630569924834</v>
      </c>
      <c r="M5" s="87">
        <v>9.4751352054395088</v>
      </c>
      <c r="N5" s="87">
        <v>10.260455180862728</v>
      </c>
      <c r="O5" s="74">
        <v>10.342446046655486</v>
      </c>
      <c r="P5" s="87" t="e">
        <v>#DIV/0!</v>
      </c>
      <c r="Q5" s="75">
        <v>10.342446046655486</v>
      </c>
    </row>
    <row r="6" spans="1:17">
      <c r="A6" s="76">
        <f t="shared" si="0"/>
        <v>1999</v>
      </c>
      <c r="B6" s="73">
        <v>-8.4431152978667257</v>
      </c>
      <c r="C6" s="87">
        <v>-2.8224525598449697</v>
      </c>
      <c r="D6" s="87">
        <v>-18.621838417225234</v>
      </c>
      <c r="E6" s="74">
        <v>5.5077987582129877</v>
      </c>
      <c r="F6" s="87">
        <v>5.9414078063820899</v>
      </c>
      <c r="G6" s="87">
        <v>16.055561619975421</v>
      </c>
      <c r="H6" s="87">
        <v>-3.5899794956878623</v>
      </c>
      <c r="I6" s="74">
        <v>8.3534797360784765</v>
      </c>
      <c r="J6" s="87">
        <v>17.756600488654026</v>
      </c>
      <c r="K6" s="87">
        <v>2.9701580466772772</v>
      </c>
      <c r="L6" s="87">
        <v>13.241087047474631</v>
      </c>
      <c r="M6" s="87">
        <v>11.923857785279928</v>
      </c>
      <c r="N6" s="87">
        <v>2.8697068669596857</v>
      </c>
      <c r="O6" s="74">
        <v>6.4042783718963285</v>
      </c>
      <c r="P6" s="87" t="e">
        <v>#DIV/0!</v>
      </c>
      <c r="Q6" s="75">
        <v>6.4042783718963285</v>
      </c>
    </row>
    <row r="7" spans="1:17">
      <c r="A7" s="76">
        <f t="shared" si="0"/>
        <v>2000</v>
      </c>
      <c r="B7" s="73">
        <v>6.178862742740705</v>
      </c>
      <c r="C7" s="87">
        <v>5.8102297913385641</v>
      </c>
      <c r="D7" s="87">
        <v>6.9760456666199708</v>
      </c>
      <c r="E7" s="74">
        <v>9.0246263378275984</v>
      </c>
      <c r="F7" s="87">
        <v>10.158504758789883</v>
      </c>
      <c r="G7" s="87">
        <v>8.0568160965499747</v>
      </c>
      <c r="H7" s="87">
        <v>0.61608996634196245</v>
      </c>
      <c r="I7" s="74">
        <v>9.6099780034775417</v>
      </c>
      <c r="J7" s="87">
        <v>13.104814861592033</v>
      </c>
      <c r="K7" s="87">
        <v>6.3070141593567621</v>
      </c>
      <c r="L7" s="87">
        <v>9.8887114217291021</v>
      </c>
      <c r="M7" s="87">
        <v>14.91929157055413</v>
      </c>
      <c r="N7" s="87">
        <v>7.1261960391469499</v>
      </c>
      <c r="O7" s="74">
        <v>9.2432558832907485</v>
      </c>
      <c r="P7" s="87" t="e">
        <v>#DIV/0!</v>
      </c>
      <c r="Q7" s="75">
        <v>9.2432558832907485</v>
      </c>
    </row>
    <row r="8" spans="1:17">
      <c r="A8" s="76">
        <f t="shared" si="0"/>
        <v>2001</v>
      </c>
      <c r="B8" s="73">
        <v>7.9617911268128614</v>
      </c>
      <c r="C8" s="87">
        <v>9.2769842809564675</v>
      </c>
      <c r="D8" s="87">
        <v>5.1486307565170826</v>
      </c>
      <c r="E8" s="74">
        <v>8.7691955910942774</v>
      </c>
      <c r="F8" s="87">
        <v>6.6770129817156176</v>
      </c>
      <c r="G8" s="87">
        <v>4.2139840254015164</v>
      </c>
      <c r="H8" s="87">
        <v>30.39989131941082</v>
      </c>
      <c r="I8" s="74">
        <v>8.7915644290446302</v>
      </c>
      <c r="J8" s="87">
        <v>6.658586580362412</v>
      </c>
      <c r="K8" s="87">
        <v>6.1419032917040397</v>
      </c>
      <c r="L8" s="87">
        <v>14.595514931278197</v>
      </c>
      <c r="M8" s="87">
        <v>9.8649376768984869</v>
      </c>
      <c r="N8" s="87">
        <v>8.2328962161140335</v>
      </c>
      <c r="O8" s="74">
        <v>8.7397102352671183</v>
      </c>
      <c r="P8" s="87" t="e">
        <v>#DIV/0!</v>
      </c>
      <c r="Q8" s="75">
        <v>8.7397102352671183</v>
      </c>
    </row>
    <row r="9" spans="1:17">
      <c r="A9" s="76">
        <f t="shared" si="0"/>
        <v>2002</v>
      </c>
      <c r="B9" s="73">
        <v>29.409132069277337</v>
      </c>
      <c r="C9" s="87">
        <v>43.798899179109647</v>
      </c>
      <c r="D9" s="87">
        <v>-2.57862550215805</v>
      </c>
      <c r="E9" s="74">
        <v>9.1157088382264355</v>
      </c>
      <c r="F9" s="87">
        <v>11.895878243608104</v>
      </c>
      <c r="G9" s="87">
        <v>27.40457449196121</v>
      </c>
      <c r="H9" s="87">
        <v>-21.438466898822337</v>
      </c>
      <c r="I9" s="74">
        <v>9.4863195704575478</v>
      </c>
      <c r="J9" s="87">
        <v>8.1319991385015857</v>
      </c>
      <c r="K9" s="87">
        <v>4.2464826746590632</v>
      </c>
      <c r="L9" s="87">
        <v>15.308296404845803</v>
      </c>
      <c r="M9" s="87">
        <v>9.9965013399731717</v>
      </c>
      <c r="N9" s="87">
        <v>9.6152759147211349</v>
      </c>
      <c r="O9" s="74">
        <v>10.453622229779331</v>
      </c>
      <c r="P9" s="87" t="e">
        <v>#DIV/0!</v>
      </c>
      <c r="Q9" s="75">
        <v>10.453622229779331</v>
      </c>
    </row>
    <row r="10" spans="1:17">
      <c r="A10" s="76">
        <f t="shared" si="0"/>
        <v>2003</v>
      </c>
      <c r="B10" s="73">
        <v>-1.7888457552702302</v>
      </c>
      <c r="C10" s="87">
        <v>-3.7326879154928072</v>
      </c>
      <c r="D10" s="87">
        <v>4.5892691181669356</v>
      </c>
      <c r="E10" s="74">
        <v>5.6257636832106419</v>
      </c>
      <c r="F10" s="87">
        <v>6.4291340319535646</v>
      </c>
      <c r="G10" s="87">
        <v>-6.5710412001978593</v>
      </c>
      <c r="H10" s="87">
        <v>8.9470407608455602</v>
      </c>
      <c r="I10" s="74">
        <v>11.965195369568631</v>
      </c>
      <c r="J10" s="87">
        <v>11.575352785793951</v>
      </c>
      <c r="K10" s="87">
        <v>11.637937738898481</v>
      </c>
      <c r="L10" s="87">
        <v>15.579658084996098</v>
      </c>
      <c r="M10" s="87">
        <v>12.036316310202922</v>
      </c>
      <c r="N10" s="87">
        <v>10.43909543624534</v>
      </c>
      <c r="O10" s="74">
        <v>9.2307968997471352</v>
      </c>
      <c r="P10" s="87" t="e">
        <v>#DIV/0!</v>
      </c>
      <c r="Q10" s="75">
        <v>9.2307968997471352</v>
      </c>
    </row>
    <row r="11" spans="1:17">
      <c r="A11" s="76">
        <f t="shared" si="0"/>
        <v>2004</v>
      </c>
      <c r="B11" s="73">
        <v>-1.3835883776182032</v>
      </c>
      <c r="C11" s="87">
        <v>-4.5665660437377751</v>
      </c>
      <c r="D11" s="87">
        <v>8.2293608522402408</v>
      </c>
      <c r="E11" s="74">
        <v>7.0180488896471021</v>
      </c>
      <c r="F11" s="87">
        <v>6.7831430248950371</v>
      </c>
      <c r="G11" s="87">
        <v>4.9696913724103595</v>
      </c>
      <c r="H11" s="87">
        <v>11.016785720323801</v>
      </c>
      <c r="I11" s="74">
        <v>11.264775757613075</v>
      </c>
      <c r="J11" s="87">
        <v>11.726305913506296</v>
      </c>
      <c r="K11" s="87">
        <v>9.7722314901480178</v>
      </c>
      <c r="L11" s="87">
        <v>16.11987795903314</v>
      </c>
      <c r="M11" s="87">
        <v>9.9832460011888244</v>
      </c>
      <c r="N11" s="87">
        <v>9.4861649590816199</v>
      </c>
      <c r="O11" s="74">
        <v>9.337424536410456</v>
      </c>
      <c r="P11" s="87" t="e">
        <v>#DIV/0!</v>
      </c>
      <c r="Q11" s="75">
        <v>9.337424536410456</v>
      </c>
    </row>
    <row r="12" spans="1:17">
      <c r="A12" s="76">
        <f t="shared" si="0"/>
        <v>2005</v>
      </c>
      <c r="B12" s="73">
        <v>-10.061909803360512</v>
      </c>
      <c r="C12" s="87">
        <v>-13.864916028258412</v>
      </c>
      <c r="D12" s="87">
        <v>6.5667132263537958E-2</v>
      </c>
      <c r="E12" s="74">
        <v>8.2493331976135149</v>
      </c>
      <c r="F12" s="87">
        <v>7.241790328476613</v>
      </c>
      <c r="G12" s="87">
        <v>10.944640166931388</v>
      </c>
      <c r="H12" s="87">
        <v>15.841476448987985</v>
      </c>
      <c r="I12" s="74">
        <v>11.642513823840746</v>
      </c>
      <c r="J12" s="87">
        <v>9.1395398225560367</v>
      </c>
      <c r="K12" s="87">
        <v>10.364784817458611</v>
      </c>
      <c r="L12" s="87">
        <v>21.855993810253757</v>
      </c>
      <c r="M12" s="87">
        <v>7.3828606346226593</v>
      </c>
      <c r="N12" s="87">
        <v>9.5132801379798053</v>
      </c>
      <c r="O12" s="74">
        <v>9.5834378010231234</v>
      </c>
      <c r="P12" s="87" t="e">
        <v>#DIV/0!</v>
      </c>
      <c r="Q12" s="75">
        <v>9.5834378010231234</v>
      </c>
    </row>
    <row r="13" spans="1:17">
      <c r="A13" s="76">
        <f t="shared" si="0"/>
        <v>2006</v>
      </c>
      <c r="B13" s="73">
        <v>13.208337006048984</v>
      </c>
      <c r="C13" s="87">
        <v>12.442314048729298</v>
      </c>
      <c r="D13" s="87">
        <v>14.964299706302658</v>
      </c>
      <c r="E13" s="74">
        <v>10.243116959920517</v>
      </c>
      <c r="F13" s="87">
        <v>10.253421422247889</v>
      </c>
      <c r="G13" s="87">
        <v>11.003594485027737</v>
      </c>
      <c r="H13" s="87">
        <v>9.5941596623616263</v>
      </c>
      <c r="I13" s="74">
        <v>10.368274854527272</v>
      </c>
      <c r="J13" s="87">
        <v>11.421931575895858</v>
      </c>
      <c r="K13" s="87">
        <v>7.1035962292384767</v>
      </c>
      <c r="L13" s="87">
        <v>11.907395354058753</v>
      </c>
      <c r="M13" s="87">
        <v>10.953125153122913</v>
      </c>
      <c r="N13" s="87">
        <v>9.9391644968276083</v>
      </c>
      <c r="O13" s="74">
        <v>10.453671169140963</v>
      </c>
      <c r="P13" s="87" t="e">
        <v>#DIV/0!</v>
      </c>
      <c r="Q13" s="75">
        <v>10.453671169140963</v>
      </c>
    </row>
    <row r="14" spans="1:17">
      <c r="A14" s="76">
        <f t="shared" si="0"/>
        <v>2007</v>
      </c>
      <c r="B14" s="73">
        <v>17.308304703453071</v>
      </c>
      <c r="C14" s="87">
        <v>15.687946493288859</v>
      </c>
      <c r="D14" s="87">
        <v>20.941186869789149</v>
      </c>
      <c r="E14" s="74">
        <v>16.047648859871384</v>
      </c>
      <c r="F14" s="87">
        <v>14.263602080817178</v>
      </c>
      <c r="G14" s="87">
        <v>11.123626667994721</v>
      </c>
      <c r="H14" s="87">
        <v>35.626836543466233</v>
      </c>
      <c r="I14" s="74">
        <v>11.807926784706293</v>
      </c>
      <c r="J14" s="87">
        <v>8.1075227600569644</v>
      </c>
      <c r="K14" s="87">
        <v>7.7800360064896505</v>
      </c>
      <c r="L14" s="87">
        <v>16.297897712974162</v>
      </c>
      <c r="M14" s="87">
        <v>12.073784798386383</v>
      </c>
      <c r="N14" s="87">
        <v>12.82219580133242</v>
      </c>
      <c r="O14" s="74">
        <v>13.208284062295233</v>
      </c>
      <c r="P14" s="87" t="e">
        <v>#DIV/0!</v>
      </c>
      <c r="Q14" s="75">
        <v>13.208284062295233</v>
      </c>
    </row>
    <row r="15" spans="1:17">
      <c r="A15" s="76">
        <f t="shared" si="0"/>
        <v>2008</v>
      </c>
      <c r="B15" s="73">
        <v>13.770313404510521</v>
      </c>
      <c r="C15" s="87">
        <v>11.381663790309807</v>
      </c>
      <c r="D15" s="87">
        <v>18.893104102948289</v>
      </c>
      <c r="E15" s="74">
        <v>14.281223988606939</v>
      </c>
      <c r="F15" s="87">
        <v>13.826327543660955</v>
      </c>
      <c r="G15" s="87">
        <v>15.720930313106345</v>
      </c>
      <c r="H15" s="87">
        <v>16.82576220038553</v>
      </c>
      <c r="I15" s="74">
        <v>10.879277398530334</v>
      </c>
      <c r="J15" s="87">
        <v>11.2033639378717</v>
      </c>
      <c r="K15" s="87">
        <v>6.0812817074343624</v>
      </c>
      <c r="L15" s="87">
        <v>11.929680673541089</v>
      </c>
      <c r="M15" s="87">
        <v>9.2244711449912096</v>
      </c>
      <c r="N15" s="87">
        <v>12.560611299241955</v>
      </c>
      <c r="O15" s="74">
        <v>11.965032711834958</v>
      </c>
      <c r="P15" s="87" t="e">
        <v>#DIV/0!</v>
      </c>
      <c r="Q15" s="75">
        <v>11.965032711834958</v>
      </c>
    </row>
    <row r="16" spans="1:17">
      <c r="A16" s="76">
        <f t="shared" si="0"/>
        <v>2009</v>
      </c>
      <c r="B16" s="73">
        <v>6.9787886547280324</v>
      </c>
      <c r="C16" s="167">
        <v>7.3275518856401405</v>
      </c>
      <c r="D16" s="167">
        <v>6.2780728858891921</v>
      </c>
      <c r="E16" s="74">
        <v>6.8365266304552783</v>
      </c>
      <c r="F16" s="167">
        <v>5.8188171151525854</v>
      </c>
      <c r="G16" s="167">
        <v>8.3296251718159375</v>
      </c>
      <c r="H16" s="167">
        <v>13.392627430017562</v>
      </c>
      <c r="I16" s="74">
        <v>10.375439377368981</v>
      </c>
      <c r="J16" s="167">
        <v>7.9190223313511137</v>
      </c>
      <c r="K16" s="167">
        <v>5.5841809779342988</v>
      </c>
      <c r="L16" s="167">
        <v>2.8366443822828837</v>
      </c>
      <c r="M16" s="167">
        <v>9.1069691945008735</v>
      </c>
      <c r="N16" s="167">
        <v>19.181544621358341</v>
      </c>
      <c r="O16" s="74">
        <v>9.0583763831807698</v>
      </c>
      <c r="P16" s="167" t="e">
        <v>#DIV/0!</v>
      </c>
      <c r="Q16" s="75">
        <v>9.2061447833788126</v>
      </c>
    </row>
    <row r="17" spans="1:17">
      <c r="A17" s="76">
        <v>2010</v>
      </c>
      <c r="B17" s="73">
        <v>9.5331250685828461</v>
      </c>
      <c r="C17" s="167">
        <v>6.1753848959427389</v>
      </c>
      <c r="D17" s="167">
        <v>16.345928175468114</v>
      </c>
      <c r="E17" s="74">
        <v>10.137341571195332</v>
      </c>
      <c r="F17" s="167">
        <v>10.756827306356776</v>
      </c>
      <c r="G17" s="167">
        <v>8.9915330124205344</v>
      </c>
      <c r="H17" s="167">
        <v>6.5617101109381331</v>
      </c>
      <c r="I17" s="74">
        <v>13.152315454507574</v>
      </c>
      <c r="J17" s="167">
        <v>11.889827219389542</v>
      </c>
      <c r="K17" s="167">
        <v>14.19097584603127</v>
      </c>
      <c r="L17" s="167">
        <v>13.069485603943656</v>
      </c>
      <c r="M17" s="167">
        <v>8.3648287662135203</v>
      </c>
      <c r="N17" s="167">
        <v>15.134706854968311</v>
      </c>
      <c r="O17" s="74">
        <v>12.097707183011073</v>
      </c>
      <c r="P17" s="167">
        <v>100</v>
      </c>
      <c r="Q17" s="75">
        <v>12.145211297925451</v>
      </c>
    </row>
    <row r="18" spans="1:17">
      <c r="A18" s="76">
        <v>2011</v>
      </c>
      <c r="B18" s="73">
        <v>11.396109572094753</v>
      </c>
      <c r="C18" s="167">
        <v>8.7370111838669509</v>
      </c>
      <c r="D18" s="167">
        <v>16.319744153206535</v>
      </c>
      <c r="E18" s="74">
        <v>8.2584235037798823</v>
      </c>
      <c r="F18" s="167">
        <v>8.031887747917505</v>
      </c>
      <c r="G18" s="167">
        <v>9.4441333446987041</v>
      </c>
      <c r="H18" s="167">
        <v>9.1699471584425805</v>
      </c>
      <c r="I18" s="74">
        <v>10.954908344121627</v>
      </c>
      <c r="J18" s="167">
        <v>13.015475503020172</v>
      </c>
      <c r="K18" s="167">
        <v>11.927685110921168</v>
      </c>
      <c r="L18" s="167">
        <v>11.143882451685601</v>
      </c>
      <c r="M18" s="167">
        <v>9.0734537706045693</v>
      </c>
      <c r="N18" s="167">
        <v>10.03636294973438</v>
      </c>
      <c r="O18" s="74">
        <v>9.7165083286072527</v>
      </c>
      <c r="P18" s="167">
        <v>50</v>
      </c>
      <c r="Q18" s="75">
        <v>10.231230546143257</v>
      </c>
    </row>
    <row r="19" spans="1:17">
      <c r="A19" s="76">
        <v>2012</v>
      </c>
      <c r="B19" s="73">
        <v>11.27526847297279</v>
      </c>
      <c r="C19" s="167">
        <v>9.6856393207328608</v>
      </c>
      <c r="D19" s="167">
        <v>14.026778998376496</v>
      </c>
      <c r="E19" s="74">
        <v>9.5070598203946144</v>
      </c>
      <c r="F19" s="167">
        <v>9.3424015028740701</v>
      </c>
      <c r="G19" s="167">
        <v>10.461818774878225</v>
      </c>
      <c r="H19" s="167">
        <v>10.101274795297346</v>
      </c>
      <c r="I19" s="74">
        <v>8.7915502637144947</v>
      </c>
      <c r="J19" s="167">
        <v>8.5119791397951428</v>
      </c>
      <c r="K19" s="167">
        <v>8.4293007654170253</v>
      </c>
      <c r="L19" s="167">
        <v>9.652402990018075</v>
      </c>
      <c r="M19" s="167">
        <v>7.7632235197925485</v>
      </c>
      <c r="N19" s="167">
        <v>8.8960727481754311</v>
      </c>
      <c r="O19" s="74"/>
      <c r="P19" s="167"/>
      <c r="Q19" s="75">
        <v>9.0949087259648689</v>
      </c>
    </row>
    <row r="20" spans="1:17">
      <c r="A20" s="76">
        <v>2013</v>
      </c>
      <c r="B20" s="73">
        <v>11.284505634915135</v>
      </c>
      <c r="C20" s="167">
        <v>10.535890851882451</v>
      </c>
      <c r="D20" s="167">
        <v>12.530960832819988</v>
      </c>
      <c r="E20" s="74">
        <v>9.1415855764223348</v>
      </c>
      <c r="F20" s="167">
        <v>9.4510398683641856</v>
      </c>
      <c r="G20" s="167">
        <v>8.3612092269868281</v>
      </c>
      <c r="H20" s="167">
        <v>7.4427346207459459</v>
      </c>
      <c r="I20" s="74">
        <v>8.7294055451036314</v>
      </c>
      <c r="J20" s="167">
        <v>7.1597781983717246</v>
      </c>
      <c r="K20" s="167">
        <v>7.7418290692393352</v>
      </c>
      <c r="L20" s="167">
        <v>6.8543629916852753</v>
      </c>
      <c r="M20" s="167">
        <v>6.5442161478782621</v>
      </c>
      <c r="N20" s="167">
        <v>11.665598455443989</v>
      </c>
      <c r="O20" s="74">
        <v>8.680593741705648</v>
      </c>
      <c r="P20" s="167">
        <v>33.333333333333329</v>
      </c>
      <c r="Q20" s="75">
        <v>8.9559555491499623</v>
      </c>
    </row>
    <row r="21" spans="1:17" ht="39" thickBot="1">
      <c r="A21" s="88" t="s">
        <v>18</v>
      </c>
      <c r="B21" s="89">
        <f>AVERAGE(B3:B20)</f>
        <v>8.5440523654033154</v>
      </c>
      <c r="C21" s="141">
        <f t="shared" ref="C21:Q21" si="1">AVERAGE(C3:C20)</f>
        <v>7.9182856784583651</v>
      </c>
      <c r="D21" s="141">
        <f t="shared" si="1"/>
        <v>10.614903328201017</v>
      </c>
      <c r="E21" s="90">
        <f t="shared" si="1"/>
        <v>8.9566116105278315</v>
      </c>
      <c r="F21" s="141">
        <f t="shared" si="1"/>
        <v>9.0320109976678609</v>
      </c>
      <c r="G21" s="141">
        <f t="shared" si="1"/>
        <v>10.115373155817162</v>
      </c>
      <c r="H21" s="141">
        <f t="shared" si="1"/>
        <v>8.6970238059051734</v>
      </c>
      <c r="I21" s="90">
        <f t="shared" si="1"/>
        <v>10.601817254394742</v>
      </c>
      <c r="J21" s="141">
        <f t="shared" si="1"/>
        <v>10.177674612322868</v>
      </c>
      <c r="K21" s="141">
        <f t="shared" si="1"/>
        <v>8.1016022141543846</v>
      </c>
      <c r="L21" s="141">
        <f t="shared" si="1"/>
        <v>12.994516670706048</v>
      </c>
      <c r="M21" s="141">
        <f t="shared" si="1"/>
        <v>10.301937085585937</v>
      </c>
      <c r="N21" s="141">
        <f t="shared" si="1"/>
        <v>10.997088291110817</v>
      </c>
      <c r="O21" s="90">
        <f t="shared" si="1"/>
        <v>9.9660458152099825</v>
      </c>
      <c r="P21" s="141" t="e">
        <f t="shared" si="1"/>
        <v>#DIV/0!</v>
      </c>
      <c r="Q21" s="91">
        <f t="shared" si="1"/>
        <v>9.9723913402570723</v>
      </c>
    </row>
  </sheetData>
  <mergeCells count="1">
    <mergeCell ref="A1:Q1"/>
  </mergeCells>
  <phoneticPr fontId="8" type="noConversion"/>
  <pageMargins left="0.75" right="0.75" top="1" bottom="1" header="0.5" footer="0.5"/>
  <headerFooter alignWithMargins="0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Q75"/>
  <sheetViews>
    <sheetView workbookViewId="0">
      <selection sqref="A1:Q1"/>
    </sheetView>
  </sheetViews>
  <sheetFormatPr defaultRowHeight="12.75"/>
  <cols>
    <col min="1" max="1" width="13" customWidth="1"/>
    <col min="2" max="2" width="11.375" customWidth="1"/>
    <col min="3" max="3" width="9.75" customWidth="1"/>
    <col min="4" max="4" width="9.875" customWidth="1"/>
    <col min="5" max="5" width="11.25" customWidth="1"/>
    <col min="6" max="6" width="12.75" customWidth="1"/>
    <col min="8" max="8" width="13" customWidth="1"/>
    <col min="9" max="9" width="10.5" customWidth="1"/>
    <col min="10" max="10" width="10.25" customWidth="1"/>
    <col min="11" max="12" width="13.75" customWidth="1"/>
    <col min="14" max="14" width="12.125" customWidth="1"/>
    <col min="15" max="15" width="11.5" hidden="1" customWidth="1"/>
    <col min="16" max="16" width="11.125" hidden="1" customWidth="1"/>
    <col min="17" max="17" width="11.375" customWidth="1"/>
  </cols>
  <sheetData>
    <row r="1" spans="1:17" ht="56.25" customHeight="1" thickBot="1">
      <c r="A1" s="214" t="s">
        <v>181</v>
      </c>
      <c r="B1" s="215"/>
      <c r="C1" s="215"/>
      <c r="D1" s="215"/>
      <c r="E1" s="215"/>
      <c r="F1" s="215"/>
      <c r="G1" s="215"/>
      <c r="H1" s="215"/>
      <c r="I1" s="215"/>
      <c r="J1" s="215"/>
      <c r="K1" s="215"/>
      <c r="L1" s="215"/>
      <c r="M1" s="215"/>
      <c r="N1" s="216"/>
      <c r="O1" s="216"/>
      <c r="P1" s="216"/>
      <c r="Q1" s="217"/>
    </row>
    <row r="2" spans="1:17" ht="77.25" thickBot="1">
      <c r="A2" s="72"/>
      <c r="B2" s="95" t="s">
        <v>0</v>
      </c>
      <c r="C2" s="96" t="s">
        <v>1</v>
      </c>
      <c r="D2" s="96" t="s">
        <v>2</v>
      </c>
      <c r="E2" s="95" t="s">
        <v>3</v>
      </c>
      <c r="F2" s="96" t="s">
        <v>4</v>
      </c>
      <c r="G2" s="96" t="s">
        <v>5</v>
      </c>
      <c r="H2" s="96" t="s">
        <v>6</v>
      </c>
      <c r="I2" s="95" t="s">
        <v>7</v>
      </c>
      <c r="J2" s="96" t="s">
        <v>8</v>
      </c>
      <c r="K2" s="96" t="s">
        <v>9</v>
      </c>
      <c r="L2" s="96" t="s">
        <v>10</v>
      </c>
      <c r="M2" s="96" t="s">
        <v>11</v>
      </c>
      <c r="N2" s="96" t="s">
        <v>12</v>
      </c>
      <c r="O2" s="95" t="s">
        <v>13</v>
      </c>
      <c r="P2" s="96" t="s">
        <v>14</v>
      </c>
      <c r="Q2" s="97" t="s">
        <v>197</v>
      </c>
    </row>
    <row r="3" spans="1:17" hidden="1">
      <c r="A3" s="76" t="s">
        <v>108</v>
      </c>
      <c r="B3" s="73">
        <v>11.72612774839112</v>
      </c>
      <c r="C3" s="87">
        <v>7.8382683960347492</v>
      </c>
      <c r="D3" s="87">
        <v>13.123483090589193</v>
      </c>
      <c r="E3" s="74">
        <v>9.1365963385757816</v>
      </c>
      <c r="F3" s="87">
        <v>8.7705929865736021</v>
      </c>
      <c r="G3" s="87">
        <v>23.754259924472677</v>
      </c>
      <c r="H3" s="87">
        <v>4.8797262962785029</v>
      </c>
      <c r="I3" s="74">
        <v>13.073639369486429</v>
      </c>
      <c r="J3" s="87">
        <v>14.485403633033329</v>
      </c>
      <c r="K3" s="87">
        <v>16.329766151407053</v>
      </c>
      <c r="L3" s="87">
        <v>8.2057249243658337</v>
      </c>
      <c r="M3" s="87">
        <v>11.782945404780707</v>
      </c>
      <c r="N3" s="87">
        <v>13.681542730928244</v>
      </c>
      <c r="O3" s="74">
        <v>11.928833691032155</v>
      </c>
      <c r="P3" s="87"/>
      <c r="Q3" s="75">
        <v>11.928833691032155</v>
      </c>
    </row>
    <row r="4" spans="1:17" hidden="1">
      <c r="A4" s="76" t="s">
        <v>113</v>
      </c>
      <c r="B4" s="73">
        <v>8.5519508488086018</v>
      </c>
      <c r="C4" s="87">
        <v>7.8214300707059241</v>
      </c>
      <c r="D4" s="87">
        <v>8.8292882837757887</v>
      </c>
      <c r="E4" s="74">
        <v>7.9430908220392853</v>
      </c>
      <c r="F4" s="87">
        <v>7.4840013984525875</v>
      </c>
      <c r="G4" s="87">
        <v>22.589351435348004</v>
      </c>
      <c r="H4" s="87">
        <v>3.5071863025166667</v>
      </c>
      <c r="I4" s="74">
        <v>15.53922975186754</v>
      </c>
      <c r="J4" s="87">
        <v>8.342493546348317</v>
      </c>
      <c r="K4" s="87">
        <v>13.592036199095023</v>
      </c>
      <c r="L4" s="87">
        <v>13.2890365448505</v>
      </c>
      <c r="M4" s="87">
        <v>12.166104041570867</v>
      </c>
      <c r="N4" s="87">
        <v>21.306057563587686</v>
      </c>
      <c r="O4" s="74">
        <v>12.964946401378729</v>
      </c>
      <c r="P4" s="87"/>
      <c r="Q4" s="75">
        <v>12.964946401378729</v>
      </c>
    </row>
    <row r="5" spans="1:17" hidden="1">
      <c r="A5" s="76" t="s">
        <v>114</v>
      </c>
      <c r="B5" s="73">
        <v>6.5905645513124318</v>
      </c>
      <c r="C5" s="87">
        <v>7.8152667525928425</v>
      </c>
      <c r="D5" s="87">
        <v>6.1590050511481778</v>
      </c>
      <c r="E5" s="74">
        <v>7.8946040645905962</v>
      </c>
      <c r="F5" s="87">
        <v>6.9420175193948417</v>
      </c>
      <c r="G5" s="87">
        <v>23.063813229571974</v>
      </c>
      <c r="H5" s="87">
        <v>5.6168403007669543</v>
      </c>
      <c r="I5" s="74">
        <v>15.243504604756097</v>
      </c>
      <c r="J5" s="87">
        <v>7.5225837397074198</v>
      </c>
      <c r="K5" s="87">
        <v>12.500242153777332</v>
      </c>
      <c r="L5" s="87">
        <v>12.779329608938546</v>
      </c>
      <c r="M5" s="87">
        <v>12.02828054913822</v>
      </c>
      <c r="N5" s="87">
        <v>21.709835975037279</v>
      </c>
      <c r="O5" s="74">
        <v>12.531093828170365</v>
      </c>
      <c r="P5" s="87"/>
      <c r="Q5" s="75">
        <v>12.531093828170365</v>
      </c>
    </row>
    <row r="6" spans="1:17" hidden="1">
      <c r="A6" s="76" t="s">
        <v>115</v>
      </c>
      <c r="B6" s="73">
        <v>5.9885158014404052</v>
      </c>
      <c r="C6" s="87">
        <v>7.8511315000719897</v>
      </c>
      <c r="D6" s="87">
        <v>5.4231227651966627</v>
      </c>
      <c r="E6" s="74">
        <v>4.0541891305748559</v>
      </c>
      <c r="F6" s="87">
        <v>2.2913054248204112</v>
      </c>
      <c r="G6" s="87">
        <v>24.044444444444437</v>
      </c>
      <c r="H6" s="87">
        <v>4.5553188650070959</v>
      </c>
      <c r="I6" s="74">
        <v>15.267242285308392</v>
      </c>
      <c r="J6" s="87">
        <v>5.4505706604693307</v>
      </c>
      <c r="K6" s="87">
        <v>12.190507799535352</v>
      </c>
      <c r="L6" s="87">
        <v>15.663465440281346</v>
      </c>
      <c r="M6" s="87">
        <v>12.288434646846035</v>
      </c>
      <c r="N6" s="87">
        <v>22.390746903813628</v>
      </c>
      <c r="O6" s="74">
        <v>11.347674690906906</v>
      </c>
      <c r="P6" s="87"/>
      <c r="Q6" s="75">
        <v>11.347674690906906</v>
      </c>
    </row>
    <row r="7" spans="1:17" hidden="1">
      <c r="A7" s="76" t="s">
        <v>116</v>
      </c>
      <c r="B7" s="73">
        <v>9.2162698412698472</v>
      </c>
      <c r="C7" s="87">
        <v>7.1602870813397139</v>
      </c>
      <c r="D7" s="87">
        <v>9.9206967213114776</v>
      </c>
      <c r="E7" s="74">
        <v>4.9943987174802738</v>
      </c>
      <c r="F7" s="87">
        <v>4.4919576304433164</v>
      </c>
      <c r="G7" s="87">
        <v>9.8987793986305466</v>
      </c>
      <c r="H7" s="87">
        <v>5.2080333918004973</v>
      </c>
      <c r="I7" s="74">
        <v>14.366554778585686</v>
      </c>
      <c r="J7" s="87">
        <v>6.7057455196741138</v>
      </c>
      <c r="K7" s="87">
        <v>12.428790459965922</v>
      </c>
      <c r="L7" s="87">
        <v>16.809631907288587</v>
      </c>
      <c r="M7" s="87">
        <v>15.623210413081514</v>
      </c>
      <c r="N7" s="87">
        <v>17.223599158062548</v>
      </c>
      <c r="O7" s="74">
        <v>11.526872909029725</v>
      </c>
      <c r="P7" s="87"/>
      <c r="Q7" s="75">
        <v>11.526872909029725</v>
      </c>
    </row>
    <row r="8" spans="1:17" hidden="1">
      <c r="A8" s="76" t="s">
        <v>117</v>
      </c>
      <c r="B8" s="73">
        <v>9.1796913599953633</v>
      </c>
      <c r="C8" s="87">
        <v>7.2145681882651216</v>
      </c>
      <c r="D8" s="87">
        <v>9.9188284518828418</v>
      </c>
      <c r="E8" s="74">
        <v>7.695810860637561</v>
      </c>
      <c r="F8" s="87">
        <v>7.336251334667411</v>
      </c>
      <c r="G8" s="87">
        <v>10.134098338781763</v>
      </c>
      <c r="H8" s="87">
        <v>8.2122751000442591</v>
      </c>
      <c r="I8" s="74">
        <v>10.863028530752276</v>
      </c>
      <c r="J8" s="87">
        <v>9.4450980928667239</v>
      </c>
      <c r="K8" s="87">
        <v>7.642496128082402</v>
      </c>
      <c r="L8" s="87">
        <v>16.795868927706227</v>
      </c>
      <c r="M8" s="87">
        <v>14.991151345312609</v>
      </c>
      <c r="N8" s="87">
        <v>9.2158958972767291</v>
      </c>
      <c r="O8" s="74">
        <v>9.9432308240833507</v>
      </c>
      <c r="P8" s="87"/>
      <c r="Q8" s="75">
        <v>9.9432308240833507</v>
      </c>
    </row>
    <row r="9" spans="1:17" hidden="1">
      <c r="A9" s="76" t="s">
        <v>118</v>
      </c>
      <c r="B9" s="73">
        <v>10.024881848029322</v>
      </c>
      <c r="C9" s="87">
        <v>7.2498743086978497</v>
      </c>
      <c r="D9" s="87">
        <v>11.017992802878847</v>
      </c>
      <c r="E9" s="74">
        <v>6.091456043240715</v>
      </c>
      <c r="F9" s="87">
        <v>5.4593839398576298</v>
      </c>
      <c r="G9" s="87">
        <v>8.7664493445556779</v>
      </c>
      <c r="H9" s="87">
        <v>7.9537389874610094</v>
      </c>
      <c r="I9" s="74">
        <v>11.222113262163498</v>
      </c>
      <c r="J9" s="87">
        <v>10.459107806691453</v>
      </c>
      <c r="K9" s="87">
        <v>7.9931120851596802</v>
      </c>
      <c r="L9" s="87">
        <v>14.501547987616098</v>
      </c>
      <c r="M9" s="87">
        <v>14.495155189708186</v>
      </c>
      <c r="N9" s="87">
        <v>10.441056357201198</v>
      </c>
      <c r="O9" s="74">
        <v>9.8357017728628779</v>
      </c>
      <c r="P9" s="87"/>
      <c r="Q9" s="75">
        <v>9.8357017728628779</v>
      </c>
    </row>
    <row r="10" spans="1:17" hidden="1">
      <c r="A10" s="76" t="s">
        <v>119</v>
      </c>
      <c r="B10" s="73">
        <v>10.063795555159368</v>
      </c>
      <c r="C10" s="87">
        <v>7.1485349174468871</v>
      </c>
      <c r="D10" s="87">
        <v>10.969097418503864</v>
      </c>
      <c r="E10" s="74">
        <v>6.9766464604578404</v>
      </c>
      <c r="F10" s="87">
        <v>6.4633127497275735</v>
      </c>
      <c r="G10" s="87">
        <v>8.4199211752060208</v>
      </c>
      <c r="H10" s="87">
        <v>8.9396604905422663</v>
      </c>
      <c r="I10" s="74">
        <v>11.566430296876446</v>
      </c>
      <c r="J10" s="87">
        <v>11.704129468454678</v>
      </c>
      <c r="K10" s="87">
        <v>7.7123332248616938</v>
      </c>
      <c r="L10" s="87">
        <v>15.354929248041167</v>
      </c>
      <c r="M10" s="87">
        <v>14.251821195145329</v>
      </c>
      <c r="N10" s="87">
        <v>10.529131190656623</v>
      </c>
      <c r="O10" s="74">
        <v>10.254934211490415</v>
      </c>
      <c r="P10" s="87"/>
      <c r="Q10" s="75">
        <v>10.254934211490415</v>
      </c>
    </row>
    <row r="11" spans="1:17" hidden="1">
      <c r="A11" s="76" t="s">
        <v>120</v>
      </c>
      <c r="B11" s="73">
        <v>8.970981784134656</v>
      </c>
      <c r="C11" s="87">
        <v>12.283169245194557</v>
      </c>
      <c r="D11" s="87">
        <v>7.864649067043489</v>
      </c>
      <c r="E11" s="74">
        <v>10.135246255730872</v>
      </c>
      <c r="F11" s="87">
        <v>12.868406232400972</v>
      </c>
      <c r="G11" s="87">
        <v>-0.41988351618582004</v>
      </c>
      <c r="H11" s="87">
        <v>1.3574423774517932</v>
      </c>
      <c r="I11" s="74">
        <v>9.5682136489935292</v>
      </c>
      <c r="J11" s="87">
        <v>6.4915858342139368</v>
      </c>
      <c r="K11" s="87">
        <v>5.8341679836716738</v>
      </c>
      <c r="L11" s="87">
        <v>18.586465486622643</v>
      </c>
      <c r="M11" s="87">
        <v>9.8537886837671458</v>
      </c>
      <c r="N11" s="87">
        <v>8.5932851678708033</v>
      </c>
      <c r="O11" s="74">
        <v>9.6505122979737319</v>
      </c>
      <c r="P11" s="87"/>
      <c r="Q11" s="75">
        <v>9.6505122979737319</v>
      </c>
    </row>
    <row r="12" spans="1:17" hidden="1">
      <c r="A12" s="76" t="s">
        <v>121</v>
      </c>
      <c r="B12" s="73">
        <v>8.623003960054147</v>
      </c>
      <c r="C12" s="87">
        <v>12.315833160406729</v>
      </c>
      <c r="D12" s="87">
        <v>7.2682009546793784</v>
      </c>
      <c r="E12" s="74">
        <v>10.767913360923249</v>
      </c>
      <c r="F12" s="87">
        <v>13.804052807715617</v>
      </c>
      <c r="G12" s="87">
        <v>-0.26653743639446714</v>
      </c>
      <c r="H12" s="87">
        <v>1.4667480262512693</v>
      </c>
      <c r="I12" s="74">
        <v>9.1561202183349533</v>
      </c>
      <c r="J12" s="87">
        <v>4.4628727290000443</v>
      </c>
      <c r="K12" s="87">
        <v>9.7252649653620704</v>
      </c>
      <c r="L12" s="87">
        <v>15.400150650087888</v>
      </c>
      <c r="M12" s="87">
        <v>8.7189529423518852</v>
      </c>
      <c r="N12" s="87">
        <v>8.6771640282923546</v>
      </c>
      <c r="O12" s="74">
        <v>9.4952935058532759</v>
      </c>
      <c r="P12" s="87"/>
      <c r="Q12" s="75">
        <v>9.4952935058532759</v>
      </c>
    </row>
    <row r="13" spans="1:17" hidden="1">
      <c r="A13" s="76" t="s">
        <v>122</v>
      </c>
      <c r="B13" s="73">
        <v>6.6399036531513422</v>
      </c>
      <c r="C13" s="87">
        <v>12.257016063503952</v>
      </c>
      <c r="D13" s="87">
        <v>4.697899559166741</v>
      </c>
      <c r="E13" s="74">
        <v>10.076365269440297</v>
      </c>
      <c r="F13" s="87">
        <v>12.796184612278886</v>
      </c>
      <c r="G13" s="87">
        <v>0.81976744186045969</v>
      </c>
      <c r="H13" s="87">
        <v>1.176206272399952</v>
      </c>
      <c r="I13" s="74">
        <v>9.329998464342685</v>
      </c>
      <c r="J13" s="87">
        <v>9.3586609261302556</v>
      </c>
      <c r="K13" s="87">
        <v>8.2364537732293481</v>
      </c>
      <c r="L13" s="87">
        <v>17.120917153363617</v>
      </c>
      <c r="M13" s="87">
        <v>9.7144804120103299</v>
      </c>
      <c r="N13" s="87">
        <v>6.5655943136529853</v>
      </c>
      <c r="O13" s="74">
        <v>9.274915736967877</v>
      </c>
      <c r="P13" s="87"/>
      <c r="Q13" s="75">
        <v>9.274915736967877</v>
      </c>
    </row>
    <row r="14" spans="1:17" hidden="1">
      <c r="A14" s="76" t="s">
        <v>123</v>
      </c>
      <c r="B14" s="73">
        <v>7.6686126790829974</v>
      </c>
      <c r="C14" s="87">
        <v>12.24119965568795</v>
      </c>
      <c r="D14" s="87">
        <v>6.2975346103753838</v>
      </c>
      <c r="E14" s="74">
        <v>11.57958340882737</v>
      </c>
      <c r="F14" s="87">
        <v>14.639185106459198</v>
      </c>
      <c r="G14" s="87">
        <v>3.1669971359330251</v>
      </c>
      <c r="H14" s="87">
        <v>0.12687279200697577</v>
      </c>
      <c r="I14" s="74">
        <v>9.3319474960349655</v>
      </c>
      <c r="J14" s="87">
        <v>15.635495716545897</v>
      </c>
      <c r="K14" s="87">
        <v>7.909914858555342</v>
      </c>
      <c r="L14" s="87">
        <v>11.536901865369019</v>
      </c>
      <c r="M14" s="87">
        <v>9.5737295565300116</v>
      </c>
      <c r="N14" s="87">
        <v>5.7672917927001413</v>
      </c>
      <c r="O14" s="74">
        <v>9.7547896698800738</v>
      </c>
      <c r="P14" s="87"/>
      <c r="Q14" s="75">
        <v>9.7547896698800738</v>
      </c>
    </row>
    <row r="15" spans="1:17" hidden="1">
      <c r="A15" s="76" t="s">
        <v>124</v>
      </c>
      <c r="B15" s="73">
        <v>6.9564492549180512</v>
      </c>
      <c r="C15" s="87">
        <v>8.6216323690227679</v>
      </c>
      <c r="D15" s="87">
        <v>6.3774628413411678</v>
      </c>
      <c r="E15" s="74">
        <v>6.4332597811461136</v>
      </c>
      <c r="F15" s="87">
        <v>5.5717255717255725</v>
      </c>
      <c r="G15" s="87">
        <v>20.266594124047877</v>
      </c>
      <c r="H15" s="87">
        <v>4.4259362180395572</v>
      </c>
      <c r="I15" s="74">
        <v>9.3893915405653612</v>
      </c>
      <c r="J15" s="87">
        <v>14.608361364728495</v>
      </c>
      <c r="K15" s="87">
        <v>4.6445036222546694</v>
      </c>
      <c r="L15" s="87">
        <v>14.234198136832616</v>
      </c>
      <c r="M15" s="87">
        <v>12.506591535714815</v>
      </c>
      <c r="N15" s="87">
        <v>5.8586412022542262</v>
      </c>
      <c r="O15" s="74">
        <v>8.4672097140118208</v>
      </c>
      <c r="P15" s="87"/>
      <c r="Q15" s="75">
        <v>8.4672097140118208</v>
      </c>
    </row>
    <row r="16" spans="1:17" hidden="1">
      <c r="A16" s="76" t="s">
        <v>125</v>
      </c>
      <c r="B16" s="73">
        <v>11.079989744904504</v>
      </c>
      <c r="C16" s="87">
        <v>7.6327944572748274</v>
      </c>
      <c r="D16" s="87">
        <v>12.404187366926905</v>
      </c>
      <c r="E16" s="74">
        <v>4.9225489466205943</v>
      </c>
      <c r="F16" s="87">
        <v>5.1461649782923304</v>
      </c>
      <c r="G16" s="87">
        <v>11.32167152575315</v>
      </c>
      <c r="H16" s="87">
        <v>0.1870394519385685</v>
      </c>
      <c r="I16" s="74">
        <v>10.695379453882587</v>
      </c>
      <c r="J16" s="87">
        <v>25.272831705916136</v>
      </c>
      <c r="K16" s="87">
        <v>3.8232199228340882</v>
      </c>
      <c r="L16" s="87">
        <v>12.108598997256644</v>
      </c>
      <c r="M16" s="87">
        <v>12.19591092551885</v>
      </c>
      <c r="N16" s="87">
        <v>5.7955293844187041</v>
      </c>
      <c r="O16" s="74">
        <v>9.3322384053975771</v>
      </c>
      <c r="P16" s="87"/>
      <c r="Q16" s="75">
        <v>9.3322384053975771</v>
      </c>
    </row>
    <row r="17" spans="1:17" hidden="1">
      <c r="A17" s="76" t="s">
        <v>126</v>
      </c>
      <c r="B17" s="73">
        <v>12.158685940872356</v>
      </c>
      <c r="C17" s="87">
        <v>4.27106533036378</v>
      </c>
      <c r="D17" s="87">
        <v>15.082559339525279</v>
      </c>
      <c r="E17" s="74">
        <v>3.890214425033701</v>
      </c>
      <c r="F17" s="87">
        <v>4.2449664429530198</v>
      </c>
      <c r="G17" s="87">
        <v>8.9556542298598796</v>
      </c>
      <c r="H17" s="87">
        <v>-1.0033715302062862</v>
      </c>
      <c r="I17" s="74">
        <v>9.8041122633710724</v>
      </c>
      <c r="J17" s="87">
        <v>19.748527213576015</v>
      </c>
      <c r="K17" s="87">
        <v>5.1856216853270451</v>
      </c>
      <c r="L17" s="87">
        <v>11.192169175362453</v>
      </c>
      <c r="M17" s="87">
        <v>12.016693951253094</v>
      </c>
      <c r="N17" s="87">
        <v>5.5866137178548021</v>
      </c>
      <c r="O17" s="74">
        <v>8.5673157279297101</v>
      </c>
      <c r="P17" s="87"/>
      <c r="Q17" s="75">
        <v>8.5673157279297101</v>
      </c>
    </row>
    <row r="18" spans="1:17" hidden="1">
      <c r="A18" s="76" t="s">
        <v>127</v>
      </c>
      <c r="B18" s="73">
        <v>7.8409366658578019</v>
      </c>
      <c r="C18" s="87">
        <v>3.3930373360242174</v>
      </c>
      <c r="D18" s="87">
        <v>9.2492012779552706</v>
      </c>
      <c r="E18" s="74">
        <v>5.2907339267548421</v>
      </c>
      <c r="F18" s="87">
        <v>4.6924603174603172</v>
      </c>
      <c r="G18" s="87">
        <v>21.157439538732593</v>
      </c>
      <c r="H18" s="87">
        <v>4.8625094289042638E-2</v>
      </c>
      <c r="I18" s="74">
        <v>8.9369244566507859</v>
      </c>
      <c r="J18" s="87">
        <v>14.444765760555233</v>
      </c>
      <c r="K18" s="87">
        <v>4.7722066683634514</v>
      </c>
      <c r="L18" s="87">
        <v>11.45246318851118</v>
      </c>
      <c r="M18" s="87">
        <v>11.75939933104798</v>
      </c>
      <c r="N18" s="87">
        <v>5.4489990467111529</v>
      </c>
      <c r="O18" s="74">
        <v>7.918013697467825</v>
      </c>
      <c r="P18" s="87"/>
      <c r="Q18" s="75">
        <v>7.918013697467825</v>
      </c>
    </row>
    <row r="19" spans="1:17" hidden="1">
      <c r="A19" s="76" t="s">
        <v>156</v>
      </c>
      <c r="B19" s="73">
        <v>9.5858037828602214</v>
      </c>
      <c r="C19" s="87">
        <v>4.6553025969568704</v>
      </c>
      <c r="D19" s="87">
        <v>11.336311941510967</v>
      </c>
      <c r="E19" s="74">
        <v>7.4533300421871047</v>
      </c>
      <c r="F19" s="87">
        <v>8.788611939458729</v>
      </c>
      <c r="G19" s="87">
        <v>5.2929201538113491</v>
      </c>
      <c r="H19" s="87">
        <v>0.8956156855589944</v>
      </c>
      <c r="I19" s="74">
        <v>10.032783664648912</v>
      </c>
      <c r="J19" s="87">
        <v>15.830607966457016</v>
      </c>
      <c r="K19" s="87">
        <v>8.1816938021617194</v>
      </c>
      <c r="L19" s="87">
        <v>10.347246580147317</v>
      </c>
      <c r="M19" s="87">
        <v>14.650346840935265</v>
      </c>
      <c r="N19" s="87">
        <v>6.5695589485748096</v>
      </c>
      <c r="O19" s="74">
        <v>9.3877890857662347</v>
      </c>
      <c r="P19" s="87"/>
      <c r="Q19" s="75">
        <v>9.3877890857662347</v>
      </c>
    </row>
    <row r="20" spans="1:17" hidden="1">
      <c r="A20" s="76" t="s">
        <v>157</v>
      </c>
      <c r="B20" s="73">
        <v>7.6090406042456484</v>
      </c>
      <c r="C20" s="87">
        <v>6.6838322068447589</v>
      </c>
      <c r="D20" s="87">
        <v>7.9493614938990609</v>
      </c>
      <c r="E20" s="74">
        <v>8.732730455232824</v>
      </c>
      <c r="F20" s="87">
        <v>10.300594582691037</v>
      </c>
      <c r="G20" s="87">
        <v>6.2854648625054592</v>
      </c>
      <c r="H20" s="87">
        <v>0.85630659879679083</v>
      </c>
      <c r="I20" s="74">
        <v>9.858359539753609</v>
      </c>
      <c r="J20" s="87">
        <v>14.167812929848694</v>
      </c>
      <c r="K20" s="87">
        <v>8.7188149688149679</v>
      </c>
      <c r="L20" s="87">
        <v>11.045481393975191</v>
      </c>
      <c r="M20" s="87">
        <v>16.781862263285511</v>
      </c>
      <c r="N20" s="87">
        <v>5.6647991504632174</v>
      </c>
      <c r="O20" s="74">
        <v>9.4007786313561006</v>
      </c>
      <c r="P20" s="87"/>
      <c r="Q20" s="75">
        <v>9.4007786313561006</v>
      </c>
    </row>
    <row r="21" spans="1:17" hidden="1">
      <c r="A21" s="76" t="s">
        <v>158</v>
      </c>
      <c r="B21" s="73">
        <v>6.5399439481324553</v>
      </c>
      <c r="C21" s="87">
        <v>7.9497163199466048</v>
      </c>
      <c r="D21" s="87">
        <v>6.0664484598484592</v>
      </c>
      <c r="E21" s="74">
        <v>9.5439645706253717</v>
      </c>
      <c r="F21" s="87">
        <v>10.531680884167606</v>
      </c>
      <c r="G21" s="87">
        <v>9.1351751878903311</v>
      </c>
      <c r="H21" s="87">
        <v>3.7803227410836486</v>
      </c>
      <c r="I21" s="74">
        <v>9.8150033032531461</v>
      </c>
      <c r="J21" s="87">
        <v>11.909831852558925</v>
      </c>
      <c r="K21" s="87">
        <v>8.0213903743315509</v>
      </c>
      <c r="L21" s="87">
        <v>12.457437089942696</v>
      </c>
      <c r="M21" s="87">
        <v>14.924920027598315</v>
      </c>
      <c r="N21" s="87">
        <v>6.6384283940699635</v>
      </c>
      <c r="O21" s="74">
        <v>9.4632575966921308</v>
      </c>
      <c r="P21" s="87"/>
      <c r="Q21" s="75">
        <v>9.4632575966921308</v>
      </c>
    </row>
    <row r="22" spans="1:17" hidden="1">
      <c r="A22" s="76" t="s">
        <v>159</v>
      </c>
      <c r="B22" s="73">
        <v>8.9063651449947852</v>
      </c>
      <c r="C22" s="87">
        <v>7.8501890935708127</v>
      </c>
      <c r="D22" s="87">
        <v>9.2228395964322267</v>
      </c>
      <c r="E22" s="74">
        <v>7.6858686914879515</v>
      </c>
      <c r="F22" s="87">
        <v>9.0779873021889514</v>
      </c>
      <c r="G22" s="87">
        <v>1.0839869569049048</v>
      </c>
      <c r="H22" s="87">
        <v>3.4132883754976313</v>
      </c>
      <c r="I22" s="74">
        <v>9.842513563491579</v>
      </c>
      <c r="J22" s="87">
        <v>10.682248894504106</v>
      </c>
      <c r="K22" s="87">
        <v>7.7128628689420626</v>
      </c>
      <c r="L22" s="87">
        <v>14.190181047137498</v>
      </c>
      <c r="M22" s="87">
        <v>13.867819089486616</v>
      </c>
      <c r="N22" s="87">
        <v>6.8959282563101176</v>
      </c>
      <c r="O22" s="74">
        <v>9.2294887836838448</v>
      </c>
      <c r="P22" s="87"/>
      <c r="Q22" s="75">
        <v>9.2294887836838448</v>
      </c>
    </row>
    <row r="23" spans="1:17" hidden="1">
      <c r="A23" s="76" t="s">
        <v>128</v>
      </c>
      <c r="B23" s="73">
        <v>9.0158024361770028</v>
      </c>
      <c r="C23" s="87">
        <v>7.816858914376164</v>
      </c>
      <c r="D23" s="87">
        <v>9.4159279121520552</v>
      </c>
      <c r="E23" s="74">
        <v>6.9647952203539072</v>
      </c>
      <c r="F23" s="87">
        <v>8.0961986035686646</v>
      </c>
      <c r="G23" s="87">
        <v>3.1149301825993554</v>
      </c>
      <c r="H23" s="87">
        <v>2.164064394764099</v>
      </c>
      <c r="I23" s="74">
        <v>9.0602612315039899</v>
      </c>
      <c r="J23" s="87">
        <v>5.2158143171551083</v>
      </c>
      <c r="K23" s="87">
        <v>8.7390919438472245</v>
      </c>
      <c r="L23" s="87">
        <v>15.122377622377622</v>
      </c>
      <c r="M23" s="87">
        <v>13.875767981872137</v>
      </c>
      <c r="N23" s="87">
        <v>6.9138971761604111</v>
      </c>
      <c r="O23" s="74">
        <v>8.5726528654261518</v>
      </c>
      <c r="P23" s="87"/>
      <c r="Q23" s="75">
        <v>8.5726528654261518</v>
      </c>
    </row>
    <row r="24" spans="1:17" hidden="1">
      <c r="A24" s="76" t="s">
        <v>129</v>
      </c>
      <c r="B24" s="73">
        <v>8.8587300395723094</v>
      </c>
      <c r="C24" s="87">
        <v>6.3857602574416736</v>
      </c>
      <c r="D24" s="87">
        <v>9.7577024873148446</v>
      </c>
      <c r="E24" s="74">
        <v>5.6959988556516246</v>
      </c>
      <c r="F24" s="87">
        <v>6.7002745195907236</v>
      </c>
      <c r="G24" s="87">
        <v>1.3552361396303949</v>
      </c>
      <c r="H24" s="87">
        <v>1.899224263721053</v>
      </c>
      <c r="I24" s="74">
        <v>7.3769526756188819</v>
      </c>
      <c r="J24" s="87">
        <v>0.22255689424364122</v>
      </c>
      <c r="K24" s="87">
        <v>7.3144496235209759</v>
      </c>
      <c r="L24" s="87">
        <v>15.737082066869302</v>
      </c>
      <c r="M24" s="87">
        <v>10.469709483965946</v>
      </c>
      <c r="N24" s="87">
        <v>6.3314388688660932</v>
      </c>
      <c r="O24" s="74">
        <v>7.1163999625204903</v>
      </c>
      <c r="P24" s="87"/>
      <c r="Q24" s="75">
        <v>7.1163999625204903</v>
      </c>
    </row>
    <row r="25" spans="1:17" hidden="1">
      <c r="A25" s="76" t="s">
        <v>130</v>
      </c>
      <c r="B25" s="73">
        <v>9.577640795152627</v>
      </c>
      <c r="C25" s="87">
        <v>5.1053217362628267</v>
      </c>
      <c r="D25" s="87">
        <v>11.106414158493966</v>
      </c>
      <c r="E25" s="74">
        <v>5.1041712864697404</v>
      </c>
      <c r="F25" s="87">
        <v>6.1605669352490091</v>
      </c>
      <c r="G25" s="87">
        <v>-0.41707080504364252</v>
      </c>
      <c r="H25" s="87">
        <v>1.8360462062707052</v>
      </c>
      <c r="I25" s="74">
        <v>7.4091737752812321</v>
      </c>
      <c r="J25" s="87">
        <v>-0.28049340594449185</v>
      </c>
      <c r="K25" s="87">
        <v>6.6360207449316366</v>
      </c>
      <c r="L25" s="87">
        <v>19.688353888191418</v>
      </c>
      <c r="M25" s="87">
        <v>8.1582842497303822</v>
      </c>
      <c r="N25" s="87">
        <v>5.7183947404465139</v>
      </c>
      <c r="O25" s="74">
        <v>7.0586023617574556</v>
      </c>
      <c r="P25" s="87"/>
      <c r="Q25" s="75">
        <v>7.0586023617574556</v>
      </c>
    </row>
    <row r="26" spans="1:17" hidden="1">
      <c r="A26" s="76" t="s">
        <v>131</v>
      </c>
      <c r="B26" s="73">
        <v>10.649729800090302</v>
      </c>
      <c r="C26" s="87">
        <v>4.8698713192043916</v>
      </c>
      <c r="D26" s="87">
        <v>12.359851400649285</v>
      </c>
      <c r="E26" s="74">
        <v>5.5526752849332546</v>
      </c>
      <c r="F26" s="87">
        <v>6.7630961688819395</v>
      </c>
      <c r="G26" s="87">
        <v>-1.4734088927637394</v>
      </c>
      <c r="H26" s="87">
        <v>2.1818170341427732</v>
      </c>
      <c r="I26" s="74">
        <v>6.9398867460755103</v>
      </c>
      <c r="J26" s="87">
        <v>-1.2142571771017636</v>
      </c>
      <c r="K26" s="87">
        <v>8.367162832656744</v>
      </c>
      <c r="L26" s="87">
        <v>18.304527924582203</v>
      </c>
      <c r="M26" s="87">
        <v>6.8890604755859783</v>
      </c>
      <c r="N26" s="87">
        <v>5.9774703156185511</v>
      </c>
      <c r="O26" s="74">
        <v>6.9055107469827846</v>
      </c>
      <c r="P26" s="87"/>
      <c r="Q26" s="75">
        <v>6.9055107469827846</v>
      </c>
    </row>
    <row r="27" spans="1:17" hidden="1">
      <c r="A27" s="76" t="s">
        <v>132</v>
      </c>
      <c r="B27" s="73">
        <v>15.719483126332957</v>
      </c>
      <c r="C27" s="87">
        <v>35.131298793470542</v>
      </c>
      <c r="D27" s="87">
        <v>9.3358228861029602</v>
      </c>
      <c r="E27" s="74">
        <v>9.7793399813905317</v>
      </c>
      <c r="F27" s="87">
        <v>10.354825744961804</v>
      </c>
      <c r="G27" s="87">
        <v>16.375000000000004</v>
      </c>
      <c r="H27" s="87">
        <v>1.8902575788267575</v>
      </c>
      <c r="I27" s="74">
        <v>8.6848502576080477</v>
      </c>
      <c r="J27" s="87">
        <v>4.8423442794970155</v>
      </c>
      <c r="K27" s="87">
        <v>1.9190509420795536</v>
      </c>
      <c r="L27" s="87">
        <v>16.815075585007246</v>
      </c>
      <c r="M27" s="87">
        <v>9.1969113870038584</v>
      </c>
      <c r="N27" s="87">
        <v>8.4006619293293099</v>
      </c>
      <c r="O27" s="74">
        <v>9.548067399261134</v>
      </c>
      <c r="P27" s="87"/>
      <c r="Q27" s="75">
        <v>9.548067399261134</v>
      </c>
    </row>
    <row r="28" spans="1:17" hidden="1">
      <c r="A28" s="76" t="s">
        <v>133</v>
      </c>
      <c r="B28" s="73">
        <v>19.025687757062286</v>
      </c>
      <c r="C28" s="87">
        <v>46.856980811040742</v>
      </c>
      <c r="D28" s="87">
        <v>9.2192912336797228</v>
      </c>
      <c r="E28" s="74">
        <v>12.553378260937025</v>
      </c>
      <c r="F28" s="87">
        <v>12.794820698494657</v>
      </c>
      <c r="G28" s="87">
        <v>23.44509724473258</v>
      </c>
      <c r="H28" s="87">
        <v>4.0356704678921975</v>
      </c>
      <c r="I28" s="74">
        <v>10.436236243143133</v>
      </c>
      <c r="J28" s="87">
        <v>6.5900856527473985</v>
      </c>
      <c r="K28" s="87">
        <v>3.341129301703976</v>
      </c>
      <c r="L28" s="87">
        <v>19.808285733044446</v>
      </c>
      <c r="M28" s="87">
        <v>10.077204388459975</v>
      </c>
      <c r="N28" s="87">
        <v>9.8523612423817752</v>
      </c>
      <c r="O28" s="74">
        <v>11.667560299501844</v>
      </c>
      <c r="P28" s="87"/>
      <c r="Q28" s="75">
        <v>11.667560299501844</v>
      </c>
    </row>
    <row r="29" spans="1:17" hidden="1">
      <c r="A29" s="76" t="s">
        <v>134</v>
      </c>
      <c r="B29" s="73">
        <v>21.737463762907591</v>
      </c>
      <c r="C29" s="87">
        <v>53.230708893028734</v>
      </c>
      <c r="D29" s="87">
        <v>11.553582752060874</v>
      </c>
      <c r="E29" s="74">
        <v>12.715398304694064</v>
      </c>
      <c r="F29" s="87">
        <v>13.102161746954893</v>
      </c>
      <c r="G29" s="87">
        <v>19.134119022109676</v>
      </c>
      <c r="H29" s="87">
        <v>6.0245702433648862</v>
      </c>
      <c r="I29" s="74">
        <v>11.754936825790004</v>
      </c>
      <c r="J29" s="87">
        <v>8.6967249518859084</v>
      </c>
      <c r="K29" s="87">
        <v>4.2113407759478276</v>
      </c>
      <c r="L29" s="87">
        <v>15.888196458320477</v>
      </c>
      <c r="M29" s="87">
        <v>9.9949135300101801</v>
      </c>
      <c r="N29" s="87">
        <v>13.866036146919738</v>
      </c>
      <c r="O29" s="74">
        <v>12.851056240799544</v>
      </c>
      <c r="P29" s="87"/>
      <c r="Q29" s="75">
        <v>12.851056240799544</v>
      </c>
    </row>
    <row r="30" spans="1:17" hidden="1">
      <c r="A30" s="76" t="s">
        <v>135</v>
      </c>
      <c r="B30" s="73">
        <v>18.964591648577365</v>
      </c>
      <c r="C30" s="87">
        <v>50.102470067953831</v>
      </c>
      <c r="D30" s="87">
        <v>10.365781007982843</v>
      </c>
      <c r="E30" s="74">
        <v>12.300603518706195</v>
      </c>
      <c r="F30" s="87">
        <v>11.998047113389479</v>
      </c>
      <c r="G30" s="87">
        <v>21.582160870719417</v>
      </c>
      <c r="H30" s="87">
        <v>8.4982123347079952</v>
      </c>
      <c r="I30" s="74">
        <v>9.8777068332304125</v>
      </c>
      <c r="J30" s="87">
        <v>11.16664018603845</v>
      </c>
      <c r="K30" s="87">
        <v>5.9313215400624353</v>
      </c>
      <c r="L30" s="87">
        <v>14.343495321460912</v>
      </c>
      <c r="M30" s="87">
        <v>10.937659422507908</v>
      </c>
      <c r="N30" s="87">
        <v>7.6832226762002049</v>
      </c>
      <c r="O30" s="74">
        <v>11.237712514781142</v>
      </c>
      <c r="P30" s="87"/>
      <c r="Q30" s="75">
        <v>11.237712514781142</v>
      </c>
    </row>
    <row r="31" spans="1:17" hidden="1">
      <c r="A31" s="76" t="s">
        <v>136</v>
      </c>
      <c r="B31" s="73">
        <v>4.1131830008673029</v>
      </c>
      <c r="C31" s="87">
        <v>-3.7815126050420167</v>
      </c>
      <c r="D31" s="87">
        <v>7.3219077823859475</v>
      </c>
      <c r="E31" s="74">
        <v>8.435130581297388</v>
      </c>
      <c r="F31" s="87">
        <v>7.8622651162387456</v>
      </c>
      <c r="G31" s="87">
        <v>11.707841031149298</v>
      </c>
      <c r="H31" s="87">
        <v>10.285355910943869</v>
      </c>
      <c r="I31" s="74">
        <v>11.13377737505442</v>
      </c>
      <c r="J31" s="87">
        <v>9.9084465445953924</v>
      </c>
      <c r="K31" s="87">
        <v>10.754307885427361</v>
      </c>
      <c r="L31" s="87">
        <v>13.378242628375583</v>
      </c>
      <c r="M31" s="87">
        <v>10.473417245913959</v>
      </c>
      <c r="N31" s="87">
        <v>10.865660919540229</v>
      </c>
      <c r="O31" s="74">
        <v>9.8711148445937784</v>
      </c>
      <c r="P31" s="87"/>
      <c r="Q31" s="75">
        <v>9.8711148445937784</v>
      </c>
    </row>
    <row r="32" spans="1:17" hidden="1">
      <c r="A32" s="76" t="s">
        <v>137</v>
      </c>
      <c r="B32" s="73">
        <v>-1.0821883794073828</v>
      </c>
      <c r="C32" s="87">
        <v>-8.3676622039134916</v>
      </c>
      <c r="D32" s="87">
        <v>2.3694803610636739</v>
      </c>
      <c r="E32" s="74">
        <v>6.656512418265577</v>
      </c>
      <c r="F32" s="87">
        <v>5.7496910329039652</v>
      </c>
      <c r="G32" s="87">
        <v>8.0704057768842485</v>
      </c>
      <c r="H32" s="87">
        <v>12.311943506294137</v>
      </c>
      <c r="I32" s="74">
        <v>11.559997273625729</v>
      </c>
      <c r="J32" s="87">
        <v>10.787907268170425</v>
      </c>
      <c r="K32" s="87">
        <v>11.665050113158742</v>
      </c>
      <c r="L32" s="87">
        <v>11.897194213064445</v>
      </c>
      <c r="M32" s="87">
        <v>11.267995570321151</v>
      </c>
      <c r="N32" s="87">
        <v>11.807986708597875</v>
      </c>
      <c r="O32" s="74">
        <v>9.2593091483159746</v>
      </c>
      <c r="P32" s="87"/>
      <c r="Q32" s="75">
        <v>9.2593091483159746</v>
      </c>
    </row>
    <row r="33" spans="1:17" hidden="1">
      <c r="A33" s="76" t="s">
        <v>138</v>
      </c>
      <c r="B33" s="73">
        <v>-2.7926474061245377</v>
      </c>
      <c r="C33" s="87">
        <v>-9.7261325825441514</v>
      </c>
      <c r="D33" s="87">
        <v>0.28706230104593</v>
      </c>
      <c r="E33" s="74">
        <v>5.7196337395997059</v>
      </c>
      <c r="F33" s="87">
        <v>4.5689013938747163</v>
      </c>
      <c r="G33" s="87">
        <v>6.8552507869026611</v>
      </c>
      <c r="H33" s="87">
        <v>13.21084864391951</v>
      </c>
      <c r="I33" s="74">
        <v>11.008492685935845</v>
      </c>
      <c r="J33" s="87">
        <v>11.045702179176756</v>
      </c>
      <c r="K33" s="87">
        <v>10.757318625371243</v>
      </c>
      <c r="L33" s="87">
        <v>15.834309445213501</v>
      </c>
      <c r="M33" s="87">
        <v>11.744196715294981</v>
      </c>
      <c r="N33" s="87">
        <v>8.2520267387284871</v>
      </c>
      <c r="O33" s="74">
        <v>8.4937930232193999</v>
      </c>
      <c r="P33" s="87"/>
      <c r="Q33" s="75">
        <v>8.4937930232193999</v>
      </c>
    </row>
    <row r="34" spans="1:17" hidden="1">
      <c r="A34" s="76" t="s">
        <v>139</v>
      </c>
      <c r="B34" s="73">
        <v>-3.121566473081149</v>
      </c>
      <c r="C34" s="87">
        <v>-9.0830698476573719</v>
      </c>
      <c r="D34" s="87">
        <v>-0.88254345244521204</v>
      </c>
      <c r="E34" s="74">
        <v>6.2507322788517863</v>
      </c>
      <c r="F34" s="87">
        <v>5.2128741644870678</v>
      </c>
      <c r="G34" s="87">
        <v>8.4425036390101891</v>
      </c>
      <c r="H34" s="87">
        <v>12.085921325051761</v>
      </c>
      <c r="I34" s="74">
        <v>13.584758524255136</v>
      </c>
      <c r="J34" s="87">
        <v>10.990852866275141</v>
      </c>
      <c r="K34" s="87">
        <v>10.707269155206287</v>
      </c>
      <c r="L34" s="87">
        <v>17.51227495908347</v>
      </c>
      <c r="M34" s="87">
        <v>14.568196449921825</v>
      </c>
      <c r="N34" s="87">
        <v>13.410404624277456</v>
      </c>
      <c r="O34" s="74">
        <v>10.272287847152704</v>
      </c>
      <c r="P34" s="87"/>
      <c r="Q34" s="75">
        <v>10.272287847152704</v>
      </c>
    </row>
    <row r="35" spans="1:17" hidden="1">
      <c r="A35" s="76" t="s">
        <v>140</v>
      </c>
      <c r="B35" s="73">
        <v>3.2446841743549157</v>
      </c>
      <c r="C35" s="87">
        <v>-1.0605115408608858</v>
      </c>
      <c r="D35" s="87">
        <v>4.8134572216065692</v>
      </c>
      <c r="E35" s="74">
        <v>6.0975688711922524</v>
      </c>
      <c r="F35" s="87">
        <v>6.1741297531955945</v>
      </c>
      <c r="G35" s="87">
        <v>0.74519230769230405</v>
      </c>
      <c r="H35" s="87">
        <v>9.3545635484788168</v>
      </c>
      <c r="I35" s="74">
        <v>12.105118535252975</v>
      </c>
      <c r="J35" s="87">
        <v>9.3227044053323791</v>
      </c>
      <c r="K35" s="87">
        <v>3.7154573742452692</v>
      </c>
      <c r="L35" s="87">
        <v>16.302704956480952</v>
      </c>
      <c r="M35" s="87">
        <v>13.553269279823144</v>
      </c>
      <c r="N35" s="87">
        <v>12.927263891138828</v>
      </c>
      <c r="O35" s="74">
        <v>9.979327679938029</v>
      </c>
      <c r="P35" s="87"/>
      <c r="Q35" s="75">
        <v>9.979327679938029</v>
      </c>
    </row>
    <row r="36" spans="1:17" hidden="1">
      <c r="A36" s="76" t="s">
        <v>141</v>
      </c>
      <c r="B36" s="73">
        <v>5.8613115782867906</v>
      </c>
      <c r="C36" s="87">
        <v>-4.9452093284630516</v>
      </c>
      <c r="D36" s="87">
        <v>10.444159790282702</v>
      </c>
      <c r="E36" s="74">
        <v>7.7770438174326104</v>
      </c>
      <c r="F36" s="87">
        <v>7.4944115455508058</v>
      </c>
      <c r="G36" s="87">
        <v>6.0516324981017497</v>
      </c>
      <c r="H36" s="87">
        <v>10.989611809732095</v>
      </c>
      <c r="I36" s="74">
        <v>10.135771901982743</v>
      </c>
      <c r="J36" s="87">
        <v>11.19374496302685</v>
      </c>
      <c r="K36" s="87">
        <v>2.9011523539290094</v>
      </c>
      <c r="L36" s="87">
        <v>14.550173857681569</v>
      </c>
      <c r="M36" s="87">
        <v>9.0486854109645858</v>
      </c>
      <c r="N36" s="87">
        <v>9.5844610730775361</v>
      </c>
      <c r="O36" s="74">
        <v>9.2476156660847622</v>
      </c>
      <c r="P36" s="87"/>
      <c r="Q36" s="75">
        <v>9.2476156660847622</v>
      </c>
    </row>
    <row r="37" spans="1:17" hidden="1">
      <c r="A37" s="76" t="s">
        <v>142</v>
      </c>
      <c r="B37" s="73">
        <v>4.0855991739720201</v>
      </c>
      <c r="C37" s="87">
        <v>-4.9333711369435784</v>
      </c>
      <c r="D37" s="87">
        <v>7.6916536771999429</v>
      </c>
      <c r="E37" s="74">
        <v>7.5332941939869595</v>
      </c>
      <c r="F37" s="87">
        <v>7.3877913944407929</v>
      </c>
      <c r="G37" s="87">
        <v>3.5577658760520277</v>
      </c>
      <c r="H37" s="87">
        <v>11.179804224626482</v>
      </c>
      <c r="I37" s="74">
        <v>10.016129520396081</v>
      </c>
      <c r="J37" s="87">
        <v>10.83825072568446</v>
      </c>
      <c r="K37" s="87">
        <v>12.342226733830028</v>
      </c>
      <c r="L37" s="87">
        <v>15.88527302813017</v>
      </c>
      <c r="M37" s="87">
        <v>7.9727399622300688</v>
      </c>
      <c r="N37" s="87">
        <v>6.2802186251839389</v>
      </c>
      <c r="O37" s="74">
        <v>8.9604932874742502</v>
      </c>
      <c r="P37" s="87"/>
      <c r="Q37" s="75">
        <v>8.9604932874742502</v>
      </c>
    </row>
    <row r="38" spans="1:17" hidden="1">
      <c r="A38" s="76" t="s">
        <v>143</v>
      </c>
      <c r="B38" s="73">
        <v>4.653988699191931</v>
      </c>
      <c r="C38" s="87">
        <v>-5.0268732216250394</v>
      </c>
      <c r="D38" s="87">
        <v>7.9891082368958477</v>
      </c>
      <c r="E38" s="74">
        <v>7.3882119424381099</v>
      </c>
      <c r="F38" s="87">
        <v>6.8604771605151393</v>
      </c>
      <c r="G38" s="87">
        <v>6.9127516778523495</v>
      </c>
      <c r="H38" s="87">
        <v>11.244516277995844</v>
      </c>
      <c r="I38" s="74">
        <v>14.056141231394962</v>
      </c>
      <c r="J38" s="87">
        <v>14.671692635472883</v>
      </c>
      <c r="K38" s="87">
        <v>20.514640638864243</v>
      </c>
      <c r="L38" s="87">
        <v>16.937730254290592</v>
      </c>
      <c r="M38" s="87">
        <v>9.3923095448342284</v>
      </c>
      <c r="N38" s="87">
        <v>11.652160276013488</v>
      </c>
      <c r="O38" s="74">
        <v>11.735173585443983</v>
      </c>
      <c r="P38" s="87"/>
      <c r="Q38" s="75">
        <v>11.735173585443983</v>
      </c>
    </row>
    <row r="39" spans="1:17" hidden="1">
      <c r="A39" s="76" t="s">
        <v>144</v>
      </c>
      <c r="B39" s="73">
        <v>1.464447806354009</v>
      </c>
      <c r="C39" s="87">
        <v>-7.1248423707440098</v>
      </c>
      <c r="D39" s="87">
        <v>4.4189009678206412</v>
      </c>
      <c r="E39" s="74">
        <v>8.081258047390353</v>
      </c>
      <c r="F39" s="87">
        <v>7.9033845687892734</v>
      </c>
      <c r="G39" s="87">
        <v>9.9021713194941547</v>
      </c>
      <c r="H39" s="87">
        <v>8.1123244929797202</v>
      </c>
      <c r="I39" s="74">
        <v>8.620005667327856</v>
      </c>
      <c r="J39" s="87">
        <v>10.006554511688879</v>
      </c>
      <c r="K39" s="87">
        <v>10.302006755414265</v>
      </c>
      <c r="L39" s="87">
        <v>12.601389200089628</v>
      </c>
      <c r="M39" s="87">
        <v>6.9187570198427553</v>
      </c>
      <c r="N39" s="87">
        <v>6.0273514082149857</v>
      </c>
      <c r="O39" s="74">
        <v>7.9159365816694933</v>
      </c>
      <c r="P39" s="87"/>
      <c r="Q39" s="75">
        <v>7.9159365816694933</v>
      </c>
    </row>
    <row r="40" spans="1:17" hidden="1">
      <c r="A40" s="76" t="s">
        <v>145</v>
      </c>
      <c r="B40" s="73">
        <v>1.489912462702788</v>
      </c>
      <c r="C40" s="87">
        <v>-6.3848655039905404</v>
      </c>
      <c r="D40" s="87">
        <v>4.3641267700606878</v>
      </c>
      <c r="E40" s="74">
        <v>7.7686394228243412</v>
      </c>
      <c r="F40" s="87">
        <v>6.3246990149580391</v>
      </c>
      <c r="G40" s="87">
        <v>9.81599484499176</v>
      </c>
      <c r="H40" s="87">
        <v>16.108374384236456</v>
      </c>
      <c r="I40" s="74">
        <v>10.909864181436589</v>
      </c>
      <c r="J40" s="87">
        <v>8.1633691063526772</v>
      </c>
      <c r="K40" s="87">
        <v>17.998499343462765</v>
      </c>
      <c r="L40" s="87">
        <v>17.174005985463872</v>
      </c>
      <c r="M40" s="87">
        <v>8.4347429266808653</v>
      </c>
      <c r="N40" s="87">
        <v>7.6274880139474064</v>
      </c>
      <c r="O40" s="74">
        <v>9.4472869914166981</v>
      </c>
      <c r="P40" s="87"/>
      <c r="Q40" s="75">
        <v>9.4472869914166981</v>
      </c>
    </row>
    <row r="41" spans="1:17" hidden="1">
      <c r="A41" s="76" t="s">
        <v>146</v>
      </c>
      <c r="B41" s="73">
        <v>6.6884518877283039</v>
      </c>
      <c r="C41" s="87">
        <v>-4.6779003877124934</v>
      </c>
      <c r="D41" s="87">
        <v>10.700281586357535</v>
      </c>
      <c r="E41" s="74">
        <v>7.9124163098761482</v>
      </c>
      <c r="F41" s="87">
        <v>6.5656274749801975</v>
      </c>
      <c r="G41" s="87">
        <v>9.7081640192094643</v>
      </c>
      <c r="H41" s="87">
        <v>15.454124189063947</v>
      </c>
      <c r="I41" s="74">
        <v>13.243199365033554</v>
      </c>
      <c r="J41" s="87">
        <v>12.664142035115331</v>
      </c>
      <c r="K41" s="87">
        <v>12.070582218054726</v>
      </c>
      <c r="L41" s="87">
        <v>17.432175154688242</v>
      </c>
      <c r="M41" s="87">
        <v>9.2927756653992404</v>
      </c>
      <c r="N41" s="87">
        <v>12.547594323295257</v>
      </c>
      <c r="O41" s="74">
        <v>11.541500355620459</v>
      </c>
      <c r="P41" s="87"/>
      <c r="Q41" s="75">
        <v>11.541500355620459</v>
      </c>
    </row>
    <row r="42" spans="1:17" hidden="1">
      <c r="A42" s="76" t="s">
        <v>147</v>
      </c>
      <c r="B42" s="73">
        <v>7.5343976777939066</v>
      </c>
      <c r="C42" s="87">
        <v>-5.6641145139813611</v>
      </c>
      <c r="D42" s="87">
        <v>11.533321566353161</v>
      </c>
      <c r="E42" s="74">
        <v>9.3238178364224478</v>
      </c>
      <c r="F42" s="87">
        <v>8.2261712439418417</v>
      </c>
      <c r="G42" s="87">
        <v>9.5417451349654741</v>
      </c>
      <c r="H42" s="87">
        <v>16.230801162308012</v>
      </c>
      <c r="I42" s="74">
        <v>10.424848268475545</v>
      </c>
      <c r="J42" s="87">
        <v>8.3547715300747267</v>
      </c>
      <c r="K42" s="87">
        <v>0.75099396259755569</v>
      </c>
      <c r="L42" s="87">
        <v>18.30720762256032</v>
      </c>
      <c r="M42" s="87">
        <v>6.6852572099508327</v>
      </c>
      <c r="N42" s="87">
        <v>11.077556944541985</v>
      </c>
      <c r="O42" s="74">
        <v>9.9592463254229546</v>
      </c>
      <c r="P42" s="87"/>
      <c r="Q42" s="75">
        <v>9.9592463254229546</v>
      </c>
    </row>
    <row r="43" spans="1:17" hidden="1">
      <c r="A43" s="76" t="s">
        <v>148</v>
      </c>
      <c r="B43" s="73">
        <v>14.606071449871772</v>
      </c>
      <c r="C43" s="87">
        <v>5.3292600135777324</v>
      </c>
      <c r="D43" s="87">
        <v>17.444245398135887</v>
      </c>
      <c r="E43" s="74">
        <v>9.0471781205537702</v>
      </c>
      <c r="F43" s="87">
        <v>8.0851601313610519</v>
      </c>
      <c r="G43" s="87">
        <v>11.267911419887106</v>
      </c>
      <c r="H43" s="87">
        <v>14.165464165464165</v>
      </c>
      <c r="I43" s="74">
        <v>12.232077637483037</v>
      </c>
      <c r="J43" s="87">
        <v>12.899702085402184</v>
      </c>
      <c r="K43" s="87">
        <v>11.429343420697109</v>
      </c>
      <c r="L43" s="87">
        <v>17.391650415887291</v>
      </c>
      <c r="M43" s="87">
        <v>9.737376566986482</v>
      </c>
      <c r="N43" s="87">
        <v>10.009696259047962</v>
      </c>
      <c r="O43" s="74">
        <v>11.72306787132935</v>
      </c>
      <c r="P43" s="87"/>
      <c r="Q43" s="75">
        <v>11.72306787132935</v>
      </c>
    </row>
    <row r="44" spans="1:17" hidden="1">
      <c r="A44" s="76" t="s">
        <v>149</v>
      </c>
      <c r="B44" s="73">
        <v>14.740756605206284</v>
      </c>
      <c r="C44" s="87">
        <v>5.1152510262077673</v>
      </c>
      <c r="D44" s="87">
        <v>17.89212519060295</v>
      </c>
      <c r="E44" s="74">
        <v>11.070488446914311</v>
      </c>
      <c r="F44" s="87">
        <v>10.672669128041839</v>
      </c>
      <c r="G44" s="87">
        <v>12.107184769852656</v>
      </c>
      <c r="H44" s="87">
        <v>12.855324565125159</v>
      </c>
      <c r="I44" s="74">
        <v>8.8733650663976817</v>
      </c>
      <c r="J44" s="87">
        <v>12.945546882347408</v>
      </c>
      <c r="K44" s="87">
        <v>5.0631905253954379</v>
      </c>
      <c r="L44" s="87">
        <v>15.798883496916845</v>
      </c>
      <c r="M44" s="87">
        <v>11.092095111173455</v>
      </c>
      <c r="N44" s="87">
        <v>3.0215082793376529</v>
      </c>
      <c r="O44" s="74">
        <v>9.7952593159088046</v>
      </c>
      <c r="P44" s="87"/>
      <c r="Q44" s="75">
        <v>9.7952593159088046</v>
      </c>
    </row>
    <row r="45" spans="1:17" hidden="1">
      <c r="A45" s="76" t="s">
        <v>150</v>
      </c>
      <c r="B45" s="73">
        <v>14.487617047344012</v>
      </c>
      <c r="C45" s="87">
        <v>5.1577679395522704</v>
      </c>
      <c r="D45" s="87">
        <v>17.32319030072507</v>
      </c>
      <c r="E45" s="74">
        <v>11.025014245924606</v>
      </c>
      <c r="F45" s="87">
        <v>10.682458499145325</v>
      </c>
      <c r="G45" s="87">
        <v>11.994073674994944</v>
      </c>
      <c r="H45" s="87">
        <v>12.482440297009834</v>
      </c>
      <c r="I45" s="74">
        <v>11.31153677671141</v>
      </c>
      <c r="J45" s="87">
        <v>8.8266107909900473</v>
      </c>
      <c r="K45" s="87">
        <v>4.4877158287061691</v>
      </c>
      <c r="L45" s="87">
        <v>12.608504745499374</v>
      </c>
      <c r="M45" s="87">
        <v>11.071527971054834</v>
      </c>
      <c r="N45" s="87">
        <v>13.76507545967795</v>
      </c>
      <c r="O45" s="74">
        <v>11.496985669204065</v>
      </c>
      <c r="P45" s="87"/>
      <c r="Q45" s="75">
        <v>11.496985669204065</v>
      </c>
    </row>
    <row r="46" spans="1:17" hidden="1">
      <c r="A46" s="76" t="s">
        <v>151</v>
      </c>
      <c r="B46" s="73">
        <v>17.527227704954612</v>
      </c>
      <c r="C46" s="87">
        <v>7.5215695961324727</v>
      </c>
      <c r="D46" s="87">
        <v>20.091334523997919</v>
      </c>
      <c r="E46" s="74">
        <v>12.325646926219884</v>
      </c>
      <c r="F46" s="87">
        <v>12.861237162646285</v>
      </c>
      <c r="G46" s="87">
        <v>9.4269340974212046</v>
      </c>
      <c r="H46" s="87">
        <v>10.928571428571429</v>
      </c>
      <c r="I46" s="74">
        <v>11.119632478439687</v>
      </c>
      <c r="J46" s="87">
        <v>9.7343131712832118</v>
      </c>
      <c r="K46" s="87">
        <v>7.6658871674948852</v>
      </c>
      <c r="L46" s="87">
        <v>10.723216315396357</v>
      </c>
      <c r="M46" s="87">
        <v>11.542165359746869</v>
      </c>
      <c r="N46" s="87">
        <v>13.018187949166474</v>
      </c>
      <c r="O46" s="74">
        <v>11.860483404063073</v>
      </c>
      <c r="P46" s="87"/>
      <c r="Q46" s="75">
        <v>11.860483404063073</v>
      </c>
    </row>
    <row r="47" spans="1:17">
      <c r="A47" s="76" t="s">
        <v>152</v>
      </c>
      <c r="B47" s="73">
        <v>17.475171883942</v>
      </c>
      <c r="C47" s="87">
        <v>16.287337125631225</v>
      </c>
      <c r="D47" s="87">
        <v>20.22569079894572</v>
      </c>
      <c r="E47" s="74">
        <v>14.21447293883957</v>
      </c>
      <c r="F47" s="87">
        <v>13.290746429561114</v>
      </c>
      <c r="G47" s="87">
        <v>8.7572973829287548</v>
      </c>
      <c r="H47" s="87">
        <v>27.182135503590192</v>
      </c>
      <c r="I47" s="74">
        <v>10.226598133177074</v>
      </c>
      <c r="J47" s="87">
        <v>6.6005002715165197</v>
      </c>
      <c r="K47" s="87">
        <v>8.4306870822809952</v>
      </c>
      <c r="L47" s="87">
        <v>15.876630265240591</v>
      </c>
      <c r="M47" s="87">
        <v>11.565116867680361</v>
      </c>
      <c r="N47" s="87">
        <v>9.0752017550364528</v>
      </c>
      <c r="O47" s="74">
        <v>11.728895390725222</v>
      </c>
      <c r="P47" s="87"/>
      <c r="Q47" s="75">
        <v>11.618458639576184</v>
      </c>
    </row>
    <row r="48" spans="1:17">
      <c r="A48" s="76" t="s">
        <v>153</v>
      </c>
      <c r="B48" s="73">
        <v>17.093074040761714</v>
      </c>
      <c r="C48" s="87">
        <v>15.184282965010777</v>
      </c>
      <c r="D48" s="87">
        <v>21.795435587615383</v>
      </c>
      <c r="E48" s="74">
        <v>15.435399274770687</v>
      </c>
      <c r="F48" s="87">
        <v>13.527764029893358</v>
      </c>
      <c r="G48" s="87">
        <v>9.336619222766176</v>
      </c>
      <c r="H48" s="87">
        <v>37.030530734240187</v>
      </c>
      <c r="I48" s="74">
        <v>12.900886624339286</v>
      </c>
      <c r="J48" s="87">
        <v>7.5448052562854144</v>
      </c>
      <c r="K48" s="87">
        <v>7.4210134130315586</v>
      </c>
      <c r="L48" s="87">
        <v>15.529489154559052</v>
      </c>
      <c r="M48" s="87">
        <v>12.141681584642146</v>
      </c>
      <c r="N48" s="87">
        <v>17.366727622279619</v>
      </c>
      <c r="O48" s="74">
        <v>14.315447219041221</v>
      </c>
      <c r="P48" s="87"/>
      <c r="Q48" s="75">
        <v>13.790615771124207</v>
      </c>
    </row>
    <row r="49" spans="1:17">
      <c r="A49" s="76" t="s">
        <v>154</v>
      </c>
      <c r="B49" s="73">
        <v>17.061008450006167</v>
      </c>
      <c r="C49" s="87">
        <v>15.53554341288981</v>
      </c>
      <c r="D49" s="87">
        <v>20.567937986222017</v>
      </c>
      <c r="E49" s="74">
        <v>16.786753326810544</v>
      </c>
      <c r="F49" s="87">
        <v>14.747151191983274</v>
      </c>
      <c r="G49" s="87">
        <v>12.480321564591264</v>
      </c>
      <c r="H49" s="87">
        <v>37.253414744821271</v>
      </c>
      <c r="I49" s="74">
        <v>11.397209791446409</v>
      </c>
      <c r="J49" s="87">
        <v>9.3462245235385204</v>
      </c>
      <c r="K49" s="87">
        <v>7.8177708722444379</v>
      </c>
      <c r="L49" s="87">
        <v>15.35621947069458</v>
      </c>
      <c r="M49" s="87">
        <v>11.802810671554038</v>
      </c>
      <c r="N49" s="87">
        <v>11.394017187213585</v>
      </c>
      <c r="O49" s="74">
        <v>13.23948319868202</v>
      </c>
      <c r="P49" s="87"/>
      <c r="Q49" s="75">
        <v>13.088066581032216</v>
      </c>
    </row>
    <row r="50" spans="1:17">
      <c r="A50" s="76" t="s">
        <v>155</v>
      </c>
      <c r="B50" s="73">
        <v>17.623983377408319</v>
      </c>
      <c r="C50" s="87">
        <v>15.79592598350891</v>
      </c>
      <c r="D50" s="87">
        <v>21.163673475228673</v>
      </c>
      <c r="E50" s="74">
        <v>17.41277883229148</v>
      </c>
      <c r="F50" s="87">
        <v>15.265084949652341</v>
      </c>
      <c r="G50" s="87">
        <v>13.45666497763866</v>
      </c>
      <c r="H50" s="87">
        <v>39.410140534276032</v>
      </c>
      <c r="I50" s="74">
        <v>12.603622018354818</v>
      </c>
      <c r="J50" s="87">
        <v>8.6879800065686261</v>
      </c>
      <c r="K50" s="87">
        <v>7.5205736892267048</v>
      </c>
      <c r="L50" s="87">
        <v>18.298435658360539</v>
      </c>
      <c r="M50" s="87">
        <v>12.765740829184502</v>
      </c>
      <c r="N50" s="87">
        <v>13.729652647246157</v>
      </c>
      <c r="O50" s="74">
        <v>14.479372493512621</v>
      </c>
      <c r="P50" s="87"/>
      <c r="Q50" s="75">
        <v>14.167270064746114</v>
      </c>
    </row>
    <row r="51" spans="1:17">
      <c r="A51" s="76" t="s">
        <v>71</v>
      </c>
      <c r="B51" s="73">
        <v>16.468633922389973</v>
      </c>
      <c r="C51" s="87">
        <v>15.216455074842747</v>
      </c>
      <c r="D51" s="87">
        <v>19.273164078610545</v>
      </c>
      <c r="E51" s="74">
        <v>13.874412105946124</v>
      </c>
      <c r="F51" s="87">
        <v>13.687446858936156</v>
      </c>
      <c r="G51" s="87">
        <v>14.139867181109564</v>
      </c>
      <c r="H51" s="87">
        <v>15.279211854572605</v>
      </c>
      <c r="I51" s="74">
        <v>11.517625390458328</v>
      </c>
      <c r="J51" s="87">
        <v>11.277799357570849</v>
      </c>
      <c r="K51" s="87">
        <v>6.6973928691985023</v>
      </c>
      <c r="L51" s="87">
        <v>15.29322280570136</v>
      </c>
      <c r="M51" s="87">
        <v>10.156206384947367</v>
      </c>
      <c r="N51" s="87">
        <v>11.649461460387162</v>
      </c>
      <c r="O51" s="74">
        <v>12.835734121035475</v>
      </c>
      <c r="P51" s="87"/>
      <c r="Q51" s="75">
        <v>12.395951242414666</v>
      </c>
    </row>
    <row r="52" spans="1:17">
      <c r="A52" s="76" t="s">
        <v>72</v>
      </c>
      <c r="B52" s="73">
        <v>13.011585988813227</v>
      </c>
      <c r="C52" s="87">
        <v>9.8858970556311014</v>
      </c>
      <c r="D52" s="87">
        <v>20.293836031235788</v>
      </c>
      <c r="E52" s="74">
        <v>14.331944779133115</v>
      </c>
      <c r="F52" s="87">
        <v>13.834138285049272</v>
      </c>
      <c r="G52" s="87">
        <v>15.628939121106116</v>
      </c>
      <c r="H52" s="87">
        <v>17.190808876402798</v>
      </c>
      <c r="I52" s="74">
        <v>11.174943092362163</v>
      </c>
      <c r="J52" s="87">
        <v>13.540681726770709</v>
      </c>
      <c r="K52" s="87">
        <v>6.3950391984348505</v>
      </c>
      <c r="L52" s="87">
        <v>10.463398316800317</v>
      </c>
      <c r="M52" s="87">
        <v>8.8756269536701016</v>
      </c>
      <c r="N52" s="87">
        <v>13.152914571876103</v>
      </c>
      <c r="O52" s="74">
        <v>12.641405292261073</v>
      </c>
      <c r="P52" s="87"/>
      <c r="Q52" s="75">
        <v>12.144881925019197</v>
      </c>
    </row>
    <row r="53" spans="1:17">
      <c r="A53" s="76" t="s">
        <v>73</v>
      </c>
      <c r="B53" s="73">
        <v>12.114617537495054</v>
      </c>
      <c r="C53" s="87">
        <v>8.8588266718486022</v>
      </c>
      <c r="D53" s="87">
        <v>19.287026751896789</v>
      </c>
      <c r="E53" s="74">
        <v>15.482840186405914</v>
      </c>
      <c r="F53" s="87">
        <v>14.754021283604279</v>
      </c>
      <c r="G53" s="87">
        <v>17.628435734343988</v>
      </c>
      <c r="H53" s="87">
        <v>19.44744801173449</v>
      </c>
      <c r="I53" s="74">
        <v>12.114678483046383</v>
      </c>
      <c r="J53" s="87">
        <v>10.767256993967573</v>
      </c>
      <c r="K53" s="87">
        <v>7.0497308577091813</v>
      </c>
      <c r="L53" s="87">
        <v>15.199597397221773</v>
      </c>
      <c r="M53" s="87">
        <v>9.5658516447270365</v>
      </c>
      <c r="N53" s="87">
        <v>13.819818656699336</v>
      </c>
      <c r="O53" s="74">
        <v>13.594273313236535</v>
      </c>
      <c r="P53" s="87"/>
      <c r="Q53" s="75">
        <v>13.043507644250932</v>
      </c>
    </row>
    <row r="54" spans="1:17">
      <c r="A54" s="76" t="s">
        <v>74</v>
      </c>
      <c r="B54" s="73">
        <v>13.663971651514744</v>
      </c>
      <c r="C54" s="87">
        <v>11.86195233197969</v>
      </c>
      <c r="D54" s="87">
        <v>16.998663477511816</v>
      </c>
      <c r="E54" s="74">
        <v>13.518618221933579</v>
      </c>
      <c r="F54" s="87">
        <v>13.130607760110664</v>
      </c>
      <c r="G54" s="87">
        <v>15.374041838266498</v>
      </c>
      <c r="H54" s="87">
        <v>15.267781864256314</v>
      </c>
      <c r="I54" s="74">
        <v>8.9228406371641107</v>
      </c>
      <c r="J54" s="87">
        <v>9.6142584730565801</v>
      </c>
      <c r="K54" s="87">
        <v>4.3728168162211078</v>
      </c>
      <c r="L54" s="87">
        <v>7.2944651443311841</v>
      </c>
      <c r="M54" s="87">
        <v>8.3393748586044509</v>
      </c>
      <c r="N54" s="87">
        <v>11.642610210539306</v>
      </c>
      <c r="O54" s="74">
        <v>10.757084299257205</v>
      </c>
      <c r="P54" s="87"/>
      <c r="Q54" s="75">
        <v>10.45764604603003</v>
      </c>
    </row>
    <row r="55" spans="1:17">
      <c r="A55" s="76" t="s">
        <v>68</v>
      </c>
      <c r="B55" s="73">
        <v>10.026355103824837</v>
      </c>
      <c r="C55" s="87">
        <v>9.8229612623041493</v>
      </c>
      <c r="D55" s="87">
        <v>10.46640641417283</v>
      </c>
      <c r="E55" s="74">
        <v>7.4191394407261457</v>
      </c>
      <c r="F55" s="87">
        <v>6.3110223078659562</v>
      </c>
      <c r="G55" s="87">
        <v>7.9185465525919083</v>
      </c>
      <c r="H55" s="87">
        <v>16.326900495199524</v>
      </c>
      <c r="I55" s="74">
        <v>9.8961361175375782</v>
      </c>
      <c r="J55" s="87">
        <v>8.7743657568044959</v>
      </c>
      <c r="K55" s="87">
        <v>3.7832240461671129</v>
      </c>
      <c r="L55" s="87">
        <v>3.4503310049080063</v>
      </c>
      <c r="M55" s="87">
        <v>8.7463730408306439</v>
      </c>
      <c r="N55" s="87">
        <v>17.634949349999641</v>
      </c>
      <c r="O55" s="74">
        <v>9.3937280128233365</v>
      </c>
      <c r="P55" s="87"/>
      <c r="Q55" s="75">
        <v>9.2127587873875694</v>
      </c>
    </row>
    <row r="56" spans="1:17">
      <c r="A56" s="76" t="s">
        <v>69</v>
      </c>
      <c r="B56" s="73">
        <v>8.2998488457799766</v>
      </c>
      <c r="C56" s="87">
        <v>9.0999495188873549</v>
      </c>
      <c r="D56" s="87">
        <v>6.5970511607996025</v>
      </c>
      <c r="E56" s="74">
        <v>4.3412489070827638</v>
      </c>
      <c r="F56" s="87">
        <v>3.3413456531617216</v>
      </c>
      <c r="G56" s="87">
        <v>3.34996337041868</v>
      </c>
      <c r="H56" s="87">
        <v>12.072176858284216</v>
      </c>
      <c r="I56" s="74">
        <v>9.3712281953111063</v>
      </c>
      <c r="J56" s="87">
        <v>5.9578672501686132</v>
      </c>
      <c r="K56" s="87">
        <v>4.730645545526289</v>
      </c>
      <c r="L56" s="87">
        <v>2.5308929215439706</v>
      </c>
      <c r="M56" s="87">
        <v>8.9943410149688319</v>
      </c>
      <c r="N56" s="87">
        <v>18.003387343172346</v>
      </c>
      <c r="O56" s="74">
        <v>7.8032161685011943</v>
      </c>
      <c r="P56" s="87"/>
      <c r="Q56" s="75">
        <v>7.884436241608145</v>
      </c>
    </row>
    <row r="57" spans="1:17">
      <c r="A57" s="76" t="s">
        <v>70</v>
      </c>
      <c r="B57" s="73">
        <v>6.4848274558807635</v>
      </c>
      <c r="C57" s="87">
        <v>6.767656296401535</v>
      </c>
      <c r="D57" s="87">
        <v>5.9162329124025677</v>
      </c>
      <c r="E57" s="74">
        <v>7.3353948657391976</v>
      </c>
      <c r="F57" s="87">
        <v>6.6248899421752991</v>
      </c>
      <c r="G57" s="87">
        <v>10.985779455914111</v>
      </c>
      <c r="H57" s="87">
        <v>10.131324483230033</v>
      </c>
      <c r="I57" s="74">
        <v>8.5429585874626781</v>
      </c>
      <c r="J57" s="87">
        <v>9.9462004812142624</v>
      </c>
      <c r="K57" s="87">
        <v>6.1018638874770739</v>
      </c>
      <c r="L57" s="87">
        <v>2.3152610946312677</v>
      </c>
      <c r="M57" s="87">
        <v>10.007897151252269</v>
      </c>
      <c r="N57" s="87">
        <v>12.407133925229177</v>
      </c>
      <c r="O57" s="74">
        <v>7.5561848585454419</v>
      </c>
      <c r="P57" s="87"/>
      <c r="Q57" s="75">
        <v>8.10888005548391</v>
      </c>
    </row>
    <row r="58" spans="1:17">
      <c r="A58" s="76" t="s">
        <v>161</v>
      </c>
      <c r="B58" s="73">
        <v>3.1615082928686111</v>
      </c>
      <c r="C58" s="87">
        <v>3.4064488515630176</v>
      </c>
      <c r="D58" s="87">
        <v>2.7281386755832187</v>
      </c>
      <c r="E58" s="74">
        <v>8.0538892733525689</v>
      </c>
      <c r="F58" s="87">
        <v>6.8120481373452364</v>
      </c>
      <c r="G58" s="87">
        <v>10.636225342204646</v>
      </c>
      <c r="H58" s="87">
        <v>15.479066739153268</v>
      </c>
      <c r="I58" s="74">
        <v>13.458943551499642</v>
      </c>
      <c r="J58" s="87">
        <v>7.1475381522417587</v>
      </c>
      <c r="K58" s="87">
        <v>7.4267453449483769</v>
      </c>
      <c r="L58" s="87">
        <v>3.09756760264951</v>
      </c>
      <c r="M58" s="87">
        <v>8.6781560207102668</v>
      </c>
      <c r="N58" s="87">
        <v>28.115996417987109</v>
      </c>
      <c r="O58" s="74">
        <v>11.279372474312213</v>
      </c>
      <c r="P58" s="87"/>
      <c r="Q58" s="75">
        <v>11.406315348503627</v>
      </c>
    </row>
    <row r="59" spans="1:17">
      <c r="A59" s="76" t="s">
        <v>163</v>
      </c>
      <c r="B59" s="73">
        <v>8.084888462295412</v>
      </c>
      <c r="C59" s="87">
        <v>5.5362904180528725</v>
      </c>
      <c r="D59" s="87">
        <v>13.566771797716152</v>
      </c>
      <c r="E59" s="74">
        <v>10.77134953904894</v>
      </c>
      <c r="F59" s="87">
        <v>11.178106903683666</v>
      </c>
      <c r="G59" s="87">
        <v>9.6914563857892997</v>
      </c>
      <c r="H59" s="87">
        <v>8.3274981834898529</v>
      </c>
      <c r="I59" s="74">
        <v>15.245705545136099</v>
      </c>
      <c r="J59" s="87">
        <v>10.252358565051335</v>
      </c>
      <c r="K59" s="87">
        <v>14.95752666296552</v>
      </c>
      <c r="L59" s="87">
        <v>13.513680559691391</v>
      </c>
      <c r="M59" s="87">
        <v>8.2242912376865061</v>
      </c>
      <c r="N59" s="87">
        <v>21.493602459985716</v>
      </c>
      <c r="O59" s="74">
        <v>13.25879597650775</v>
      </c>
      <c r="P59" s="87"/>
      <c r="Q59" s="75">
        <v>13.672119537911875</v>
      </c>
    </row>
    <row r="60" spans="1:17">
      <c r="A60" s="76" t="s">
        <v>164</v>
      </c>
      <c r="B60" s="73">
        <v>9.4732309328193729</v>
      </c>
      <c r="C60" s="87">
        <v>6.4301155591574828</v>
      </c>
      <c r="D60" s="87">
        <v>16.101745151689499</v>
      </c>
      <c r="E60" s="74">
        <v>11.757879606726602</v>
      </c>
      <c r="F60" s="87">
        <v>12.210329221914048</v>
      </c>
      <c r="G60" s="87">
        <v>10.605242396664636</v>
      </c>
      <c r="H60" s="87">
        <v>9.4261980955762397</v>
      </c>
      <c r="I60" s="74">
        <v>13.42859627799155</v>
      </c>
      <c r="J60" s="87">
        <v>12.162762390271276</v>
      </c>
      <c r="K60" s="87">
        <v>13.943031545096691</v>
      </c>
      <c r="L60" s="87">
        <v>15.329593727905655</v>
      </c>
      <c r="M60" s="87">
        <v>8.3086592370026224</v>
      </c>
      <c r="N60" s="87">
        <v>14.615591479853475</v>
      </c>
      <c r="O60" s="74">
        <v>12.508545165048336</v>
      </c>
      <c r="P60" s="87"/>
      <c r="Q60" s="75">
        <v>12.780646843837454</v>
      </c>
    </row>
    <row r="61" spans="1:17">
      <c r="A61" s="76" t="s">
        <v>165</v>
      </c>
      <c r="B61" s="73">
        <v>10.442425821547713</v>
      </c>
      <c r="C61" s="87">
        <v>5.9416307430178108</v>
      </c>
      <c r="D61" s="87">
        <v>19.563488034490398</v>
      </c>
      <c r="E61" s="74">
        <v>8.1661965750514014</v>
      </c>
      <c r="F61" s="87">
        <v>8.5442379689074865</v>
      </c>
      <c r="G61" s="87">
        <v>7.5258137934123335</v>
      </c>
      <c r="H61" s="87">
        <v>6.0222331369319431</v>
      </c>
      <c r="I61" s="74">
        <v>13.76428357668757</v>
      </c>
      <c r="J61" s="87">
        <v>10.812033036949751</v>
      </c>
      <c r="K61" s="87">
        <v>13.535962710505151</v>
      </c>
      <c r="L61" s="87">
        <v>11.198781893561815</v>
      </c>
      <c r="M61" s="87">
        <v>8.1433022312885015</v>
      </c>
      <c r="N61" s="87">
        <v>19.056846252304691</v>
      </c>
      <c r="O61" s="74">
        <v>12.516875588275861</v>
      </c>
      <c r="P61" s="87"/>
      <c r="Q61" s="75">
        <v>12.049224481104083</v>
      </c>
    </row>
    <row r="62" spans="1:17">
      <c r="A62" s="76" t="s">
        <v>166</v>
      </c>
      <c r="B62" s="73">
        <v>10.154414747092433</v>
      </c>
      <c r="C62" s="87">
        <v>6.8619359756601632</v>
      </c>
      <c r="D62" s="87">
        <v>16.018211985740955</v>
      </c>
      <c r="E62" s="74">
        <v>10.036319816893233</v>
      </c>
      <c r="F62" s="87">
        <v>11.163252202046051</v>
      </c>
      <c r="G62" s="87">
        <v>8.4535752497584333</v>
      </c>
      <c r="H62" s="87">
        <v>3.4159642532914196</v>
      </c>
      <c r="I62" s="74">
        <v>10.583216056998133</v>
      </c>
      <c r="J62" s="87">
        <v>13.916761735483471</v>
      </c>
      <c r="K62" s="87">
        <v>14.391110501751935</v>
      </c>
      <c r="L62" s="87">
        <v>12.460679034934605</v>
      </c>
      <c r="M62" s="87">
        <v>8.7778482686566992</v>
      </c>
      <c r="N62" s="87">
        <v>7.1486578879531626</v>
      </c>
      <c r="O62" s="74">
        <v>10.071459089045455</v>
      </c>
      <c r="P62" s="87"/>
      <c r="Q62" s="75">
        <v>10.407404866706306</v>
      </c>
    </row>
    <row r="63" spans="1:17">
      <c r="A63" s="76" t="s">
        <v>170</v>
      </c>
      <c r="B63" s="73">
        <v>12.136318514185701</v>
      </c>
      <c r="C63" s="87">
        <v>6.9782193553569352</v>
      </c>
      <c r="D63" s="87">
        <v>22.446556115309775</v>
      </c>
      <c r="E63" s="74">
        <v>9.7801489206939003</v>
      </c>
      <c r="F63" s="87">
        <v>9.4976979794364293</v>
      </c>
      <c r="G63" s="87">
        <v>9.385309916570888</v>
      </c>
      <c r="H63" s="87">
        <v>12.229714563300863</v>
      </c>
      <c r="I63" s="74">
        <v>11.1822827834101</v>
      </c>
      <c r="J63" s="87">
        <v>14.46082656931843</v>
      </c>
      <c r="K63" s="87">
        <v>10.402618610986242</v>
      </c>
      <c r="L63" s="87">
        <v>12.41914541125405</v>
      </c>
      <c r="M63" s="87">
        <v>9.3393413048559299</v>
      </c>
      <c r="N63" s="87">
        <v>9.7786828361887359</v>
      </c>
      <c r="O63" s="74">
        <v>9.6185149117040076</v>
      </c>
      <c r="P63" s="87"/>
      <c r="Q63" s="75">
        <v>10.852218970829332</v>
      </c>
    </row>
    <row r="64" spans="1:17">
      <c r="A64" s="76" t="s">
        <v>171</v>
      </c>
      <c r="B64" s="73">
        <v>14.587992008444528</v>
      </c>
      <c r="C64" s="87">
        <v>9.8117374247289835</v>
      </c>
      <c r="D64" s="87">
        <v>24.12497542722457</v>
      </c>
      <c r="E64" s="74">
        <v>8.1768502290666643</v>
      </c>
      <c r="F64" s="87">
        <v>8.1857995509394321</v>
      </c>
      <c r="G64" s="87">
        <v>7.1417331983932169</v>
      </c>
      <c r="H64" s="87">
        <v>8.7006806133738799</v>
      </c>
      <c r="I64" s="74">
        <v>13.597197423819754</v>
      </c>
      <c r="J64" s="87">
        <v>13.148494995058515</v>
      </c>
      <c r="K64" s="87">
        <v>16.032051247967424</v>
      </c>
      <c r="L64" s="87">
        <v>11.811221004683837</v>
      </c>
      <c r="M64" s="87">
        <v>8.7616953274095284</v>
      </c>
      <c r="N64" s="87">
        <v>15.650115141984363</v>
      </c>
      <c r="O64" s="74">
        <v>11.58031453045489</v>
      </c>
      <c r="P64" s="87"/>
      <c r="Q64" s="75">
        <v>12.159005301671028</v>
      </c>
    </row>
    <row r="65" spans="1:17">
      <c r="A65" s="76" t="s">
        <v>173</v>
      </c>
      <c r="B65" s="73">
        <v>13.040371916802712</v>
      </c>
      <c r="C65" s="87">
        <v>9.2588105990965097</v>
      </c>
      <c r="D65" s="87">
        <v>19.830772611214691</v>
      </c>
      <c r="E65" s="74">
        <v>7.9930153420635737</v>
      </c>
      <c r="F65" s="87">
        <v>7.2208908625991022</v>
      </c>
      <c r="G65" s="87">
        <v>6.4003768382793123</v>
      </c>
      <c r="H65" s="87">
        <v>14.172330507441597</v>
      </c>
      <c r="I65" s="74">
        <v>12.233074440426167</v>
      </c>
      <c r="J65" s="87">
        <v>12.65513445203514</v>
      </c>
      <c r="K65" s="87">
        <v>13.006949361497727</v>
      </c>
      <c r="L65" s="87">
        <v>11.719449447809408</v>
      </c>
      <c r="M65" s="87">
        <v>9.836544406664002</v>
      </c>
      <c r="N65" s="87">
        <v>12.804522791902237</v>
      </c>
      <c r="O65" s="74">
        <v>10.337333459321552</v>
      </c>
      <c r="P65" s="87"/>
      <c r="Q65" s="75">
        <v>11.123967572328256</v>
      </c>
    </row>
    <row r="66" spans="1:17">
      <c r="A66" s="76" t="s">
        <v>174</v>
      </c>
      <c r="B66" s="73">
        <v>16.712658266327331</v>
      </c>
      <c r="C66" s="87">
        <v>8.9025007869330732</v>
      </c>
      <c r="D66" s="87">
        <v>29.524531171537465</v>
      </c>
      <c r="E66" s="74">
        <v>7.7491624012411524</v>
      </c>
      <c r="F66" s="87">
        <v>7.4222008904479653</v>
      </c>
      <c r="G66" s="87">
        <v>8.6443930087774081</v>
      </c>
      <c r="H66" s="87">
        <v>9.5597036753254478</v>
      </c>
      <c r="I66" s="74">
        <v>8.8592968142623967</v>
      </c>
      <c r="J66" s="87">
        <v>12.114894044231276</v>
      </c>
      <c r="K66" s="87">
        <v>13.752396595146468</v>
      </c>
      <c r="L66" s="87">
        <v>10.962366969205895</v>
      </c>
      <c r="M66" s="87">
        <v>8.3620525087355144</v>
      </c>
      <c r="N66" s="87">
        <v>4.3468964285566072</v>
      </c>
      <c r="O66" s="74">
        <v>7.8898201846456715</v>
      </c>
      <c r="P66" s="87"/>
      <c r="Q66" s="75">
        <v>8.8402754075224497</v>
      </c>
    </row>
    <row r="67" spans="1:17">
      <c r="A67" s="76" t="s">
        <v>175</v>
      </c>
      <c r="B67" s="73">
        <v>9.339003136939283</v>
      </c>
      <c r="C67" s="87">
        <v>9.4084293341163612</v>
      </c>
      <c r="D67" s="87">
        <v>9.2177616777979985</v>
      </c>
      <c r="E67" s="74">
        <v>9.0032940804145678</v>
      </c>
      <c r="F67" s="87">
        <v>8.980809409273542</v>
      </c>
      <c r="G67" s="87">
        <v>11.31344895686202</v>
      </c>
      <c r="H67" s="87">
        <v>7.7945766866662547</v>
      </c>
      <c r="I67" s="74">
        <v>8.7106233802777169</v>
      </c>
      <c r="J67" s="87">
        <v>10.180229785697763</v>
      </c>
      <c r="K67" s="87">
        <v>6.7637232232961919</v>
      </c>
      <c r="L67" s="87">
        <v>11.91805382370632</v>
      </c>
      <c r="M67" s="87">
        <v>8.4171555002025489</v>
      </c>
      <c r="N67" s="87">
        <v>6.8841616980701552</v>
      </c>
      <c r="O67" s="74">
        <v>9.3765234124438734</v>
      </c>
      <c r="P67" s="87"/>
      <c r="Q67" s="75">
        <v>8.8173673614259602</v>
      </c>
    </row>
    <row r="68" spans="1:17">
      <c r="A68" s="76" t="s">
        <v>176</v>
      </c>
      <c r="B68" s="73">
        <v>8.9402300863941804</v>
      </c>
      <c r="C68" s="87">
        <v>8.8663995243878464</v>
      </c>
      <c r="D68" s="87">
        <v>9.0706516257424799</v>
      </c>
      <c r="E68" s="74">
        <v>9.6127834386741799</v>
      </c>
      <c r="F68" s="87">
        <v>9.1781375525132134</v>
      </c>
      <c r="G68" s="87">
        <v>12.41755976618744</v>
      </c>
      <c r="H68" s="87">
        <v>10.96959592714026</v>
      </c>
      <c r="I68" s="74">
        <v>8.2963291909968859</v>
      </c>
      <c r="J68" s="87">
        <v>9.5236840947644481</v>
      </c>
      <c r="K68" s="87">
        <v>6.6121459601026027</v>
      </c>
      <c r="L68" s="87">
        <v>11.147343655949236</v>
      </c>
      <c r="M68" s="87">
        <v>7.9569822992842019</v>
      </c>
      <c r="N68" s="87">
        <v>6.7263125804723991</v>
      </c>
      <c r="O68" s="74">
        <v>8.6330602943893577</v>
      </c>
      <c r="P68" s="87"/>
      <c r="Q68" s="75">
        <v>8.6739546585057887</v>
      </c>
    </row>
    <row r="69" spans="1:17">
      <c r="A69" s="76" t="s">
        <v>177</v>
      </c>
      <c r="B69" s="73">
        <v>8.1036576395363991</v>
      </c>
      <c r="C69" s="87">
        <v>9.9467940940472594</v>
      </c>
      <c r="D69" s="87">
        <v>5.0860007860972898</v>
      </c>
      <c r="E69" s="74">
        <v>9.5028426013199851</v>
      </c>
      <c r="F69" s="87">
        <v>9.6772492548663678</v>
      </c>
      <c r="G69" s="87">
        <v>12.634810460084999</v>
      </c>
      <c r="H69" s="87">
        <v>6.6891483442932209</v>
      </c>
      <c r="I69" s="74">
        <v>7.1799149662252217</v>
      </c>
      <c r="J69" s="87">
        <v>8.3494092666768598</v>
      </c>
      <c r="K69" s="87">
        <v>6.948428704957081</v>
      </c>
      <c r="L69" s="87">
        <v>6.0057413425492037</v>
      </c>
      <c r="M69" s="87">
        <v>7.4950723805668975</v>
      </c>
      <c r="N69" s="87">
        <v>7.2292418971047416</v>
      </c>
      <c r="O69" s="74">
        <v>8.0615297386846532</v>
      </c>
      <c r="P69" s="87"/>
      <c r="Q69" s="75">
        <v>7.8310727343824329</v>
      </c>
    </row>
    <row r="70" spans="1:17">
      <c r="A70" s="76" t="s">
        <v>188</v>
      </c>
      <c r="B70" s="73">
        <v>8.2053275460479274</v>
      </c>
      <c r="C70" s="87">
        <v>10.625987512869841</v>
      </c>
      <c r="D70" s="87">
        <v>4.8666656344313983</v>
      </c>
      <c r="E70" s="74">
        <v>9.4240944066344099</v>
      </c>
      <c r="F70" s="87">
        <v>9.4892086794496553</v>
      </c>
      <c r="G70" s="87">
        <v>11.861774732041521</v>
      </c>
      <c r="H70" s="87">
        <v>7.5188661223942281</v>
      </c>
      <c r="I70" s="74">
        <v>9.2220583100866911</v>
      </c>
      <c r="J70" s="87">
        <v>6.5122974542005867</v>
      </c>
      <c r="K70" s="87">
        <v>7.8596985810019575</v>
      </c>
      <c r="L70" s="87">
        <v>7.6023329784169311</v>
      </c>
      <c r="M70" s="87">
        <v>7.20512807410066</v>
      </c>
      <c r="N70" s="87">
        <v>12.939815376060901</v>
      </c>
      <c r="O70" s="74">
        <v>9.1636584802698628</v>
      </c>
      <c r="P70" s="87"/>
      <c r="Q70" s="75">
        <v>9.2380152566704545</v>
      </c>
    </row>
    <row r="71" spans="1:17">
      <c r="A71" s="76" t="s">
        <v>212</v>
      </c>
      <c r="B71" s="73">
        <v>10.84394188500143</v>
      </c>
      <c r="C71" s="87">
        <v>9.7163200837089381</v>
      </c>
      <c r="D71" s="87">
        <v>12.81658605124602</v>
      </c>
      <c r="E71" s="74">
        <v>9.459012322990219</v>
      </c>
      <c r="F71" s="87">
        <v>9.4493217810085905</v>
      </c>
      <c r="G71" s="87">
        <v>9.6759922872846289</v>
      </c>
      <c r="H71" s="87">
        <v>9.3998561754260344</v>
      </c>
      <c r="I71" s="74">
        <v>7.3595147366344111</v>
      </c>
      <c r="J71" s="87">
        <v>7.8961457960937471</v>
      </c>
      <c r="K71" s="87">
        <v>8.9119151921491433</v>
      </c>
      <c r="L71" s="87">
        <v>4.0564555642963658</v>
      </c>
      <c r="M71" s="87">
        <v>6.7313800416973644</v>
      </c>
      <c r="N71" s="87">
        <v>8.7493514101248024</v>
      </c>
      <c r="O71" s="74">
        <v>9.1636584802698628</v>
      </c>
      <c r="P71" s="87"/>
      <c r="Q71" s="75">
        <v>8.079110999521335</v>
      </c>
    </row>
    <row r="72" spans="1:17">
      <c r="A72" s="76" t="s">
        <v>213</v>
      </c>
      <c r="B72" s="73">
        <v>11.888289696186586</v>
      </c>
      <c r="C72" s="87">
        <v>11.113595691720136</v>
      </c>
      <c r="D72" s="87">
        <v>13.254222372781808</v>
      </c>
      <c r="E72" s="74">
        <v>9.620013760900342</v>
      </c>
      <c r="F72" s="87">
        <v>9.9054372881390655</v>
      </c>
      <c r="G72" s="87">
        <v>10.041528491728849</v>
      </c>
      <c r="H72" s="87">
        <v>7.4978599604210769</v>
      </c>
      <c r="I72" s="74">
        <v>9.9861583236686826</v>
      </c>
      <c r="J72" s="87">
        <v>7.0477776931740577</v>
      </c>
      <c r="K72" s="87">
        <v>7.9630366418086131</v>
      </c>
      <c r="L72" s="87">
        <v>5.8900769442808789</v>
      </c>
      <c r="M72" s="87">
        <v>6.5001950643865216</v>
      </c>
      <c r="N72" s="87">
        <v>15.780125377033277</v>
      </c>
      <c r="O72" s="74"/>
      <c r="P72" s="87"/>
      <c r="Q72" s="75">
        <v>9.9778258160330431</v>
      </c>
    </row>
    <row r="73" spans="1:17">
      <c r="A73" s="76" t="s">
        <v>214</v>
      </c>
      <c r="B73" s="73">
        <v>11.307102283951995</v>
      </c>
      <c r="C73" s="87">
        <v>10.73778369892862</v>
      </c>
      <c r="D73" s="87">
        <v>12.282328643922776</v>
      </c>
      <c r="E73" s="74">
        <v>9.0691028870768502</v>
      </c>
      <c r="F73" s="87">
        <v>9.7769540808667159</v>
      </c>
      <c r="G73" s="87">
        <v>5.3266153733600188</v>
      </c>
      <c r="H73" s="87">
        <v>6.5650058965761229</v>
      </c>
      <c r="I73" s="74">
        <v>8.7701633209702674</v>
      </c>
      <c r="J73" s="87">
        <v>6.5887155713757153</v>
      </c>
      <c r="K73" s="87">
        <v>7.0453039364385797</v>
      </c>
      <c r="L73" s="87">
        <v>7.4436179263773568</v>
      </c>
      <c r="M73" s="87">
        <v>5.8985753802920486</v>
      </c>
      <c r="N73" s="87">
        <v>12.152340925097739</v>
      </c>
      <c r="O73" s="74"/>
      <c r="P73" s="87"/>
      <c r="Q73" s="75">
        <v>8.9644019847690064</v>
      </c>
    </row>
    <row r="74" spans="1:17">
      <c r="A74" s="76" t="s">
        <v>215</v>
      </c>
      <c r="B74" s="73">
        <v>11.077528305671343</v>
      </c>
      <c r="C74" s="87">
        <v>10.551816209110116</v>
      </c>
      <c r="D74" s="87">
        <v>11.842431238584613</v>
      </c>
      <c r="E74" s="74">
        <v>8.549108556375435</v>
      </c>
      <c r="F74" s="87">
        <v>8.7976319924304622</v>
      </c>
      <c r="G74" s="87">
        <v>8.6090210617859295</v>
      </c>
      <c r="H74" s="87">
        <v>6.7313250819137584</v>
      </c>
      <c r="I74" s="74">
        <v>8.7523891171343564</v>
      </c>
      <c r="J74" s="87">
        <v>7.1685173262111839</v>
      </c>
      <c r="K74" s="87">
        <v>7.2441235860614874</v>
      </c>
      <c r="L74" s="87">
        <v>9.9443785613485964</v>
      </c>
      <c r="M74" s="87">
        <v>7.0545687660476055</v>
      </c>
      <c r="N74" s="87">
        <v>10.041621432693628</v>
      </c>
      <c r="O74" s="74">
        <v>9.1636584802698628</v>
      </c>
      <c r="P74" s="87"/>
      <c r="Q74" s="75">
        <v>8.7892155354299213</v>
      </c>
    </row>
    <row r="75" spans="1:17" ht="39" thickBot="1">
      <c r="A75" s="88" t="s">
        <v>18</v>
      </c>
      <c r="B75" s="89">
        <f>AVERAGE(B3:B74)</f>
        <v>9.8304702624087952</v>
      </c>
      <c r="C75" s="90">
        <f t="shared" ref="C75:Q75" si="0">AVERAGE(C3:C74)</f>
        <v>8.3404556491127195</v>
      </c>
      <c r="D75" s="90">
        <f t="shared" si="0"/>
        <v>11.541962705975969</v>
      </c>
      <c r="E75" s="90">
        <f t="shared" si="0"/>
        <v>9.0452161961407906</v>
      </c>
      <c r="F75" s="90">
        <f t="shared" si="0"/>
        <v>8.9764766184132228</v>
      </c>
      <c r="G75" s="90">
        <f t="shared" si="0"/>
        <v>10.084934830458842</v>
      </c>
      <c r="H75" s="90">
        <f t="shared" si="0"/>
        <v>9.5586828085602811</v>
      </c>
      <c r="I75" s="90">
        <f t="shared" si="0"/>
        <v>10.751051200798052</v>
      </c>
      <c r="J75" s="90">
        <f t="shared" si="0"/>
        <v>9.9488608859317722</v>
      </c>
      <c r="K75" s="90">
        <f t="shared" si="0"/>
        <v>8.609140780368568</v>
      </c>
      <c r="L75" s="90">
        <f t="shared" si="0"/>
        <v>13.072812582152588</v>
      </c>
      <c r="M75" s="90">
        <f t="shared" si="0"/>
        <v>10.350535921194558</v>
      </c>
      <c r="N75" s="90">
        <f t="shared" si="0"/>
        <v>11.035660845729167</v>
      </c>
      <c r="O75" s="90">
        <f t="shared" si="0"/>
        <v>10.253703997186966</v>
      </c>
      <c r="P75" s="90" t="e">
        <f t="shared" si="0"/>
        <v>#DIV/0!</v>
      </c>
      <c r="Q75" s="91">
        <f t="shared" si="0"/>
        <v>10.227304872856228</v>
      </c>
    </row>
  </sheetData>
  <mergeCells count="1">
    <mergeCell ref="A1:Q1"/>
  </mergeCells>
  <pageMargins left="0.75" right="0.75" top="1" bottom="1" header="0.5" footer="0.5"/>
  <pageSetup paperSize="9" orientation="portrait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dimension ref="A1:W116"/>
  <sheetViews>
    <sheetView workbookViewId="0">
      <selection sqref="A1:N1"/>
    </sheetView>
  </sheetViews>
  <sheetFormatPr defaultRowHeight="12.75"/>
  <cols>
    <col min="2" max="2" width="11.625" customWidth="1"/>
    <col min="3" max="3" width="10.875" customWidth="1"/>
    <col min="4" max="4" width="10.5" customWidth="1"/>
    <col min="5" max="5" width="10.625" customWidth="1"/>
    <col min="6" max="6" width="12.625" customWidth="1"/>
    <col min="7" max="7" width="11.125" customWidth="1"/>
    <col min="8" max="8" width="11.375" customWidth="1"/>
    <col min="9" max="9" width="10.375" customWidth="1"/>
    <col min="10" max="10" width="10.5" customWidth="1"/>
    <col min="11" max="11" width="14" customWidth="1"/>
    <col min="12" max="12" width="10.375" customWidth="1"/>
    <col min="14" max="14" width="11.25" customWidth="1"/>
    <col min="17" max="23" width="9" style="7"/>
  </cols>
  <sheetData>
    <row r="1" spans="1:23" ht="54.75" customHeight="1" thickBot="1">
      <c r="A1" s="214" t="s">
        <v>57</v>
      </c>
      <c r="B1" s="215"/>
      <c r="C1" s="215"/>
      <c r="D1" s="215"/>
      <c r="E1" s="215"/>
      <c r="F1" s="215"/>
      <c r="G1" s="215"/>
      <c r="H1" s="215"/>
      <c r="I1" s="215"/>
      <c r="J1" s="215"/>
      <c r="K1" s="215"/>
      <c r="L1" s="215"/>
      <c r="M1" s="218"/>
      <c r="N1" s="218"/>
      <c r="O1" s="85"/>
      <c r="P1" s="83"/>
      <c r="Q1" s="149"/>
    </row>
    <row r="2" spans="1:23" ht="64.5" thickBot="1">
      <c r="A2" s="77"/>
      <c r="B2" s="145" t="s">
        <v>0</v>
      </c>
      <c r="C2" s="144" t="s">
        <v>1</v>
      </c>
      <c r="D2" s="144" t="s">
        <v>2</v>
      </c>
      <c r="E2" s="145" t="s">
        <v>3</v>
      </c>
      <c r="F2" s="144" t="s">
        <v>4</v>
      </c>
      <c r="G2" s="144" t="s">
        <v>5</v>
      </c>
      <c r="H2" s="144" t="s">
        <v>6</v>
      </c>
      <c r="I2" s="145" t="s">
        <v>7</v>
      </c>
      <c r="J2" s="144" t="s">
        <v>8</v>
      </c>
      <c r="K2" s="144" t="s">
        <v>9</v>
      </c>
      <c r="L2" s="144" t="s">
        <v>10</v>
      </c>
      <c r="M2" s="144" t="s">
        <v>11</v>
      </c>
      <c r="N2" s="144" t="s">
        <v>12</v>
      </c>
      <c r="O2" s="86"/>
      <c r="P2" s="84"/>
      <c r="Q2" s="150"/>
    </row>
    <row r="3" spans="1:23">
      <c r="A3" s="80">
        <v>1996</v>
      </c>
      <c r="B3" s="78">
        <v>6.3849656498061851</v>
      </c>
      <c r="C3" s="108">
        <v>3.977122902108845</v>
      </c>
      <c r="D3" s="108">
        <v>2.4078427476973401</v>
      </c>
      <c r="E3" s="79">
        <v>30.732818579768601</v>
      </c>
      <c r="F3" s="108">
        <v>24.747774468703799</v>
      </c>
      <c r="G3" s="108">
        <v>2.09028400086481</v>
      </c>
      <c r="H3" s="108">
        <v>3.8947601101999907</v>
      </c>
      <c r="I3" s="79">
        <v>62.882215770425219</v>
      </c>
      <c r="J3" s="108">
        <v>12.077850176661865</v>
      </c>
      <c r="K3" s="108">
        <v>11.405875396902786</v>
      </c>
      <c r="L3" s="108">
        <v>8.6989640615082795</v>
      </c>
      <c r="M3" s="108">
        <v>7.1127130527575027</v>
      </c>
      <c r="N3" s="108">
        <v>23.586813082594784</v>
      </c>
      <c r="O3" s="85"/>
      <c r="P3" s="83"/>
      <c r="Q3" s="149"/>
    </row>
    <row r="4" spans="1:23">
      <c r="A4" s="80">
        <f>A3+1</f>
        <v>1997</v>
      </c>
      <c r="B4" s="81">
        <v>6.3016631975119068</v>
      </c>
      <c r="C4" s="109">
        <v>3.8705157705723567</v>
      </c>
      <c r="D4" s="109">
        <v>2.4311474269395514</v>
      </c>
      <c r="E4" s="82">
        <v>30.122127366420916</v>
      </c>
      <c r="F4" s="109">
        <v>24.093305921479185</v>
      </c>
      <c r="G4" s="109">
        <v>2.0903259969301411</v>
      </c>
      <c r="H4" s="109">
        <v>3.9384954480115821</v>
      </c>
      <c r="I4" s="82">
        <v>63.576209436067167</v>
      </c>
      <c r="J4" s="109">
        <v>12.196053558889504</v>
      </c>
      <c r="K4" s="109">
        <v>11.198480557687615</v>
      </c>
      <c r="L4" s="109">
        <v>9.2217644133203969</v>
      </c>
      <c r="M4" s="109">
        <v>7.5028879772759476</v>
      </c>
      <c r="N4" s="109">
        <v>23.457022928893707</v>
      </c>
      <c r="O4" s="85"/>
      <c r="P4" s="83"/>
      <c r="Q4" s="151"/>
      <c r="R4" s="10"/>
      <c r="S4" s="10"/>
      <c r="T4" s="10"/>
      <c r="U4" s="10"/>
      <c r="V4" s="10"/>
      <c r="W4" s="10"/>
    </row>
    <row r="5" spans="1:23">
      <c r="A5" s="80">
        <f t="shared" ref="A5:A17" si="0">A4+1</f>
        <v>1998</v>
      </c>
      <c r="B5" s="81">
        <v>6.5136755906929436</v>
      </c>
      <c r="C5" s="109">
        <v>4.1964226284160757</v>
      </c>
      <c r="D5" s="109">
        <v>2.3172529622768683</v>
      </c>
      <c r="E5" s="82">
        <v>30.049947975192186</v>
      </c>
      <c r="F5" s="109">
        <v>24.734596950685908</v>
      </c>
      <c r="G5" s="109">
        <v>1.9155868347126046</v>
      </c>
      <c r="H5" s="109">
        <v>3.399764189793677</v>
      </c>
      <c r="I5" s="82">
        <v>63.436376434114869</v>
      </c>
      <c r="J5" s="109">
        <v>12.032380921736886</v>
      </c>
      <c r="K5" s="109">
        <v>10.853760503287976</v>
      </c>
      <c r="L5" s="109">
        <v>9.666728043598054</v>
      </c>
      <c r="M5" s="109">
        <v>7.4439139712042595</v>
      </c>
      <c r="N5" s="109">
        <v>23.439592994287693</v>
      </c>
      <c r="O5" s="85"/>
      <c r="P5" s="83"/>
      <c r="Q5" s="151"/>
      <c r="R5" s="10"/>
      <c r="S5" s="10"/>
      <c r="T5" s="10"/>
      <c r="U5" s="10"/>
      <c r="V5" s="10"/>
      <c r="W5" s="10"/>
    </row>
    <row r="6" spans="1:23">
      <c r="A6" s="80">
        <f t="shared" si="0"/>
        <v>1999</v>
      </c>
      <c r="B6" s="81">
        <v>5.6047731742494333</v>
      </c>
      <c r="C6" s="109">
        <v>3.8325344177095753</v>
      </c>
      <c r="D6" s="109">
        <v>1.7722387565398581</v>
      </c>
      <c r="E6" s="82">
        <v>29.796770507479387</v>
      </c>
      <c r="F6" s="109">
        <v>24.626998675000834</v>
      </c>
      <c r="G6" s="109">
        <v>2.0893380354254671</v>
      </c>
      <c r="H6" s="109">
        <v>3.0804337970530895</v>
      </c>
      <c r="I6" s="82">
        <v>64.598456318271175</v>
      </c>
      <c r="J6" s="109">
        <v>13.316121257606358</v>
      </c>
      <c r="K6" s="109">
        <v>10.503463314869228</v>
      </c>
      <c r="L6" s="109">
        <v>10.287845644921715</v>
      </c>
      <c r="M6" s="109">
        <v>7.8300570374337237</v>
      </c>
      <c r="N6" s="109">
        <v>22.660969063440152</v>
      </c>
      <c r="O6" s="85"/>
      <c r="P6" s="83"/>
      <c r="Q6" s="151"/>
      <c r="R6" s="10"/>
      <c r="S6" s="10"/>
      <c r="T6" s="10"/>
      <c r="U6" s="10"/>
      <c r="V6" s="10"/>
      <c r="W6" s="10"/>
    </row>
    <row r="7" spans="1:23">
      <c r="A7" s="80">
        <f t="shared" si="0"/>
        <v>2000</v>
      </c>
      <c r="B7" s="81">
        <v>5.4475531396519852</v>
      </c>
      <c r="C7" s="109">
        <v>3.7120950317912524</v>
      </c>
      <c r="D7" s="109">
        <v>1.735458107860733</v>
      </c>
      <c r="E7" s="82">
        <v>29.737137953143222</v>
      </c>
      <c r="F7" s="109">
        <v>24.833325671225602</v>
      </c>
      <c r="G7" s="109">
        <v>2.0666467145458709</v>
      </c>
      <c r="H7" s="109">
        <v>2.8371655673717515</v>
      </c>
      <c r="I7" s="82">
        <v>64.815308907204809</v>
      </c>
      <c r="J7" s="109">
        <v>13.786822969878591</v>
      </c>
      <c r="K7" s="109">
        <v>10.221151084411016</v>
      </c>
      <c r="L7" s="109">
        <v>10.348630605022207</v>
      </c>
      <c r="M7" s="109">
        <v>8.2368893202911906</v>
      </c>
      <c r="N7" s="109">
        <v>22.221814927601809</v>
      </c>
      <c r="O7" s="85"/>
      <c r="P7" s="83"/>
      <c r="Q7" s="151"/>
      <c r="R7" s="10"/>
      <c r="S7" s="10"/>
      <c r="T7" s="10"/>
      <c r="U7" s="10"/>
      <c r="V7" s="10"/>
      <c r="W7" s="10"/>
    </row>
    <row r="8" spans="1:23">
      <c r="A8" s="80">
        <f t="shared" si="0"/>
        <v>2001</v>
      </c>
      <c r="B8" s="81">
        <v>5.4085815838837519</v>
      </c>
      <c r="C8" s="109">
        <v>3.7304361907974584</v>
      </c>
      <c r="D8" s="109">
        <v>1.6781453930862937</v>
      </c>
      <c r="E8" s="82">
        <v>29.745201337641237</v>
      </c>
      <c r="F8" s="109">
        <v>24.362259190105128</v>
      </c>
      <c r="G8" s="109">
        <v>1.9806332684706811</v>
      </c>
      <c r="H8" s="109">
        <v>3.4023088790654263</v>
      </c>
      <c r="I8" s="82">
        <v>64.846217078474993</v>
      </c>
      <c r="J8" s="109">
        <v>13.522962754079593</v>
      </c>
      <c r="K8" s="109">
        <v>9.9769663500500219</v>
      </c>
      <c r="L8" s="109">
        <v>10.905920665507569</v>
      </c>
      <c r="M8" s="109">
        <v>8.3221238116910587</v>
      </c>
      <c r="N8" s="109">
        <v>22.118243497146757</v>
      </c>
      <c r="O8" s="85"/>
      <c r="P8" s="83"/>
      <c r="Q8" s="151"/>
      <c r="R8" s="10"/>
      <c r="S8" s="10"/>
      <c r="T8" s="10"/>
      <c r="U8" s="10"/>
      <c r="V8" s="10"/>
      <c r="W8" s="10"/>
    </row>
    <row r="9" spans="1:23">
      <c r="A9" s="80">
        <f t="shared" si="0"/>
        <v>2002</v>
      </c>
      <c r="B9" s="81">
        <v>6.3367758735898532</v>
      </c>
      <c r="C9" s="109">
        <v>4.8566321942673092</v>
      </c>
      <c r="D9" s="109">
        <v>1.4801436793225449</v>
      </c>
      <c r="E9" s="82">
        <v>29.384900766227855</v>
      </c>
      <c r="F9" s="109">
        <v>24.680371119058343</v>
      </c>
      <c r="G9" s="109">
        <v>2.2845945085365957</v>
      </c>
      <c r="H9" s="109">
        <v>2.4199351386329195</v>
      </c>
      <c r="I9" s="82">
        <v>64.278323360182313</v>
      </c>
      <c r="J9" s="109">
        <v>13.238723795152127</v>
      </c>
      <c r="K9" s="109">
        <v>9.4162928182878112</v>
      </c>
      <c r="L9" s="109">
        <v>11.385259326760536</v>
      </c>
      <c r="M9" s="109">
        <v>8.2876820562729971</v>
      </c>
      <c r="N9" s="109">
        <v>21.950365363708833</v>
      </c>
      <c r="O9" s="85"/>
      <c r="P9" s="83"/>
      <c r="Q9" s="151"/>
      <c r="R9" s="10"/>
      <c r="S9" s="10"/>
      <c r="T9" s="10"/>
      <c r="U9" s="10"/>
      <c r="V9" s="10"/>
      <c r="W9" s="10"/>
    </row>
    <row r="10" spans="1:23">
      <c r="A10" s="80">
        <f t="shared" si="0"/>
        <v>2003</v>
      </c>
      <c r="B10" s="81">
        <v>5.6974964057673745</v>
      </c>
      <c r="C10" s="109">
        <v>4.2802482486171289</v>
      </c>
      <c r="D10" s="109">
        <v>1.417248157150246</v>
      </c>
      <c r="E10" s="82">
        <v>28.415086882840129</v>
      </c>
      <c r="F10" s="109">
        <v>24.047343792606686</v>
      </c>
      <c r="G10" s="109">
        <v>1.9540943787879108</v>
      </c>
      <c r="H10" s="109">
        <v>2.4136487114455307</v>
      </c>
      <c r="I10" s="82">
        <v>65.887416711392504</v>
      </c>
      <c r="J10" s="109">
        <v>13.522882921320178</v>
      </c>
      <c r="K10" s="109">
        <v>9.6238015396341492</v>
      </c>
      <c r="L10" s="109">
        <v>12.047008879773557</v>
      </c>
      <c r="M10" s="109">
        <v>8.5005455850257921</v>
      </c>
      <c r="N10" s="109">
        <v>22.193177785638824</v>
      </c>
      <c r="O10" s="85"/>
      <c r="P10" s="83"/>
      <c r="Q10" s="151"/>
      <c r="R10" s="10"/>
      <c r="S10" s="10"/>
      <c r="T10" s="10"/>
      <c r="U10" s="10"/>
      <c r="V10" s="10"/>
      <c r="W10" s="10"/>
    </row>
    <row r="11" spans="1:23">
      <c r="A11" s="80">
        <f t="shared" si="0"/>
        <v>2004</v>
      </c>
      <c r="B11" s="81">
        <v>5.1388319521015333</v>
      </c>
      <c r="C11" s="109">
        <v>3.735946683240031</v>
      </c>
      <c r="D11" s="109">
        <v>1.4028852688615028</v>
      </c>
      <c r="E11" s="82">
        <v>27.812317421275051</v>
      </c>
      <c r="F11" s="109">
        <v>23.485562811291768</v>
      </c>
      <c r="G11" s="109">
        <v>1.8760336154216042</v>
      </c>
      <c r="H11" s="109">
        <v>2.4507209945616766</v>
      </c>
      <c r="I11" s="82">
        <v>67.04885062662342</v>
      </c>
      <c r="J11" s="109">
        <v>13.818340431064533</v>
      </c>
      <c r="K11" s="109">
        <v>9.6620729352570613</v>
      </c>
      <c r="L11" s="109">
        <v>12.794312714260498</v>
      </c>
      <c r="M11" s="109">
        <v>8.5507556098586726</v>
      </c>
      <c r="N11" s="109">
        <v>22.223368936182645</v>
      </c>
      <c r="O11" s="85"/>
      <c r="P11" s="83"/>
      <c r="Q11" s="151"/>
      <c r="R11" s="10"/>
      <c r="S11" s="10"/>
      <c r="T11" s="10"/>
      <c r="U11" s="10"/>
      <c r="V11" s="10"/>
      <c r="W11" s="10"/>
    </row>
    <row r="12" spans="1:23">
      <c r="A12" s="80">
        <f t="shared" si="0"/>
        <v>2005</v>
      </c>
      <c r="B12" s="81">
        <v>4.2175783210295084</v>
      </c>
      <c r="C12" s="109">
        <v>2.936539387084506</v>
      </c>
      <c r="D12" s="109">
        <v>1.2810389339450028</v>
      </c>
      <c r="E12" s="82">
        <v>27.473721174909926</v>
      </c>
      <c r="F12" s="109">
        <v>22.983708608668092</v>
      </c>
      <c r="G12" s="109">
        <v>1.8993369671605063</v>
      </c>
      <c r="H12" s="109">
        <v>2.5906755990813268</v>
      </c>
      <c r="I12" s="82">
        <v>68.308700504060553</v>
      </c>
      <c r="J12" s="109">
        <v>13.762365426937931</v>
      </c>
      <c r="K12" s="109">
        <v>9.730965023441529</v>
      </c>
      <c r="L12" s="109">
        <v>14.227183616435349</v>
      </c>
      <c r="M12" s="109">
        <v>8.3790453776546787</v>
      </c>
      <c r="N12" s="109">
        <v>22.209141059591079</v>
      </c>
      <c r="O12" s="85"/>
      <c r="P12" s="83"/>
      <c r="Q12" s="151"/>
      <c r="R12" s="10"/>
      <c r="S12" s="10"/>
      <c r="T12" s="10"/>
      <c r="U12" s="10"/>
      <c r="V12" s="10"/>
      <c r="W12" s="10"/>
    </row>
    <row r="13" spans="1:23">
      <c r="A13" s="80">
        <f t="shared" si="0"/>
        <v>2006</v>
      </c>
      <c r="B13" s="81">
        <v>4.3227628639464468</v>
      </c>
      <c r="C13" s="109">
        <v>2.9894097722961819</v>
      </c>
      <c r="D13" s="109">
        <v>1.3333530916502641</v>
      </c>
      <c r="E13" s="82">
        <v>27.421348921682892</v>
      </c>
      <c r="F13" s="109">
        <v>22.942039719052808</v>
      </c>
      <c r="G13" s="109">
        <v>1.9087933272064099</v>
      </c>
      <c r="H13" s="109">
        <v>2.5705158754236765</v>
      </c>
      <c r="I13" s="82">
        <v>68.255888214370657</v>
      </c>
      <c r="J13" s="109">
        <v>13.883009253486625</v>
      </c>
      <c r="K13" s="109">
        <v>9.4358235245575433</v>
      </c>
      <c r="L13" s="109">
        <v>14.414433172629879</v>
      </c>
      <c r="M13" s="109">
        <v>8.4169340920046682</v>
      </c>
      <c r="N13" s="110">
        <v>22.105688171691956</v>
      </c>
      <c r="Q13" s="10"/>
      <c r="R13" s="10"/>
      <c r="S13" s="10"/>
      <c r="T13" s="10"/>
      <c r="U13" s="10"/>
      <c r="V13" s="10"/>
      <c r="W13" s="10"/>
    </row>
    <row r="14" spans="1:23">
      <c r="A14" s="80">
        <f t="shared" si="0"/>
        <v>2007</v>
      </c>
      <c r="B14" s="81">
        <v>4.4793186947835109</v>
      </c>
      <c r="C14" s="109">
        <v>3.0548884354930297</v>
      </c>
      <c r="D14" s="109">
        <v>1.4244302592904816</v>
      </c>
      <c r="E14" s="82">
        <v>28.109100824957352</v>
      </c>
      <c r="F14" s="109">
        <v>23.155903466725547</v>
      </c>
      <c r="G14" s="109">
        <v>1.8736441315736707</v>
      </c>
      <c r="H14" s="109">
        <v>3.0795532266581351</v>
      </c>
      <c r="I14" s="82">
        <v>67.411580480259133</v>
      </c>
      <c r="J14" s="109">
        <v>13.257490397288491</v>
      </c>
      <c r="K14" s="109">
        <v>8.9833832183877309</v>
      </c>
      <c r="L14" s="109">
        <v>14.807823372524172</v>
      </c>
      <c r="M14" s="109">
        <v>8.332585092186827</v>
      </c>
      <c r="N14" s="110">
        <v>22.030298399871914</v>
      </c>
      <c r="Q14" s="10"/>
      <c r="R14" s="10"/>
      <c r="S14" s="10"/>
      <c r="T14" s="10"/>
      <c r="U14" s="10"/>
      <c r="V14" s="10"/>
      <c r="W14" s="10"/>
    </row>
    <row r="15" spans="1:23">
      <c r="A15" s="80">
        <f t="shared" si="0"/>
        <v>2008</v>
      </c>
      <c r="B15" s="81">
        <v>4.5515414893487165</v>
      </c>
      <c r="C15" s="109">
        <v>3.0389716181722157</v>
      </c>
      <c r="D15" s="109">
        <v>1.5125698711765003</v>
      </c>
      <c r="E15" s="82">
        <v>28.690586424092878</v>
      </c>
      <c r="F15" s="109">
        <v>23.54084475066912</v>
      </c>
      <c r="G15" s="109">
        <v>1.9364960356813172</v>
      </c>
      <c r="H15" s="109">
        <v>3.2132456377424399</v>
      </c>
      <c r="I15" s="82">
        <v>66.757872086558407</v>
      </c>
      <c r="J15" s="109">
        <v>13.16730316461272</v>
      </c>
      <c r="K15" s="109">
        <v>8.5113073501107106</v>
      </c>
      <c r="L15" s="109">
        <v>14.803147924071784</v>
      </c>
      <c r="M15" s="109">
        <v>8.1286288935147351</v>
      </c>
      <c r="N15" s="110">
        <v>22.14748475424846</v>
      </c>
      <c r="Q15" s="10"/>
      <c r="R15" s="10"/>
      <c r="S15" s="10"/>
      <c r="T15" s="10"/>
      <c r="U15" s="10"/>
      <c r="V15" s="10"/>
      <c r="W15" s="10"/>
    </row>
    <row r="16" spans="1:23">
      <c r="A16" s="80">
        <f t="shared" si="0"/>
        <v>2009</v>
      </c>
      <c r="B16" s="81">
        <v>4.4587087659592157</v>
      </c>
      <c r="C16" s="109">
        <v>2.9866944270887643</v>
      </c>
      <c r="D16" s="109">
        <v>1.4720143388704512</v>
      </c>
      <c r="E16" s="82">
        <v>28.068041469837706</v>
      </c>
      <c r="F16" s="109">
        <v>22.81066097835912</v>
      </c>
      <c r="G16" s="109">
        <v>1.9209531671334408</v>
      </c>
      <c r="H16" s="109">
        <v>3.3364273243451503</v>
      </c>
      <c r="I16" s="82">
        <v>67.472663539840994</v>
      </c>
      <c r="J16" s="109">
        <v>13.012111059173542</v>
      </c>
      <c r="K16" s="109">
        <v>8.2290187735817568</v>
      </c>
      <c r="L16" s="109">
        <v>13.939747271783503</v>
      </c>
      <c r="M16" s="109">
        <v>8.1212468770642534</v>
      </c>
      <c r="N16" s="110">
        <v>24.17053955823793</v>
      </c>
      <c r="Q16" s="10"/>
      <c r="R16" s="10"/>
      <c r="S16" s="10"/>
      <c r="T16" s="10"/>
      <c r="U16" s="10"/>
      <c r="V16" s="10"/>
      <c r="W16" s="10"/>
    </row>
    <row r="17" spans="1:23">
      <c r="A17" s="80">
        <f t="shared" si="0"/>
        <v>2010</v>
      </c>
      <c r="B17" s="81">
        <v>4.3548565226630576</v>
      </c>
      <c r="C17" s="109">
        <v>2.8277037128252571</v>
      </c>
      <c r="D17" s="109">
        <v>1.5271528098378002</v>
      </c>
      <c r="E17" s="82">
        <v>27.565505783261003</v>
      </c>
      <c r="F17" s="109">
        <v>22.528259650893435</v>
      </c>
      <c r="G17" s="109">
        <v>1.8669333100165215</v>
      </c>
      <c r="H17" s="109">
        <v>3.1703128223510499</v>
      </c>
      <c r="I17" s="82">
        <v>68.078592220345399</v>
      </c>
      <c r="J17" s="109">
        <v>12.98247906727488</v>
      </c>
      <c r="K17" s="109">
        <v>8.3791333855019019</v>
      </c>
      <c r="L17" s="109">
        <v>14.054635371654916</v>
      </c>
      <c r="M17" s="109">
        <v>7.8474820013781015</v>
      </c>
      <c r="N17" s="110">
        <v>24.814862394535599</v>
      </c>
      <c r="Q17" s="10"/>
      <c r="R17" s="10"/>
      <c r="S17" s="10"/>
      <c r="T17" s="10"/>
      <c r="U17" s="10"/>
      <c r="V17" s="10"/>
      <c r="W17" s="10"/>
    </row>
    <row r="18" spans="1:23">
      <c r="A18" s="80">
        <v>2011</v>
      </c>
      <c r="B18" s="81">
        <v>4.400876883672769</v>
      </c>
      <c r="C18" s="109">
        <v>2.7893732903347326</v>
      </c>
      <c r="D18" s="109">
        <v>1.6115035933380366</v>
      </c>
      <c r="E18" s="82">
        <v>27.072166249028356</v>
      </c>
      <c r="F18" s="109">
        <v>22.078773916458022</v>
      </c>
      <c r="G18" s="109">
        <v>1.8536026234559422</v>
      </c>
      <c r="H18" s="109">
        <v>3.139789709114396</v>
      </c>
      <c r="I18" s="82">
        <v>68.525534211860801</v>
      </c>
      <c r="J18" s="109">
        <v>13.310393413252259</v>
      </c>
      <c r="K18" s="109">
        <v>8.5080879386742669</v>
      </c>
      <c r="L18" s="109">
        <v>14.170999760314029</v>
      </c>
      <c r="M18" s="109">
        <v>7.7650586050081394</v>
      </c>
      <c r="N18" s="110">
        <v>24.770994494612122</v>
      </c>
      <c r="Q18" s="10"/>
      <c r="R18" s="10"/>
      <c r="S18" s="10"/>
      <c r="T18" s="10"/>
      <c r="U18" s="10"/>
      <c r="V18" s="10"/>
      <c r="W18" s="10"/>
    </row>
    <row r="19" spans="1:23">
      <c r="A19" s="80">
        <v>2012</v>
      </c>
      <c r="B19" s="81">
        <v>4.4888323613458905</v>
      </c>
      <c r="C19" s="109">
        <v>2.8044772778816527</v>
      </c>
      <c r="D19" s="109">
        <v>1.6843550834642371</v>
      </c>
      <c r="E19" s="82">
        <v>27.174442542930837</v>
      </c>
      <c r="F19" s="109">
        <v>22.128861836519082</v>
      </c>
      <c r="G19" s="109">
        <v>1.8768274291071247</v>
      </c>
      <c r="H19" s="109">
        <v>3.1687532773046319</v>
      </c>
      <c r="I19" s="82">
        <v>68.334986358380206</v>
      </c>
      <c r="J19" s="109">
        <v>13.239271651340957</v>
      </c>
      <c r="K19" s="109">
        <v>8.4561785404525072</v>
      </c>
      <c r="L19" s="109">
        <v>14.243416073545651</v>
      </c>
      <c r="M19" s="109">
        <v>7.6702731215230679</v>
      </c>
      <c r="N19" s="110">
        <v>24.725846971518031</v>
      </c>
      <c r="Q19" s="10"/>
      <c r="R19" s="10"/>
      <c r="S19" s="10"/>
      <c r="T19" s="10"/>
      <c r="U19" s="10"/>
      <c r="V19" s="10"/>
      <c r="W19" s="10"/>
    </row>
    <row r="20" spans="1:23">
      <c r="A20" s="80">
        <v>2013</v>
      </c>
      <c r="B20" s="81">
        <v>4.5847653548873248</v>
      </c>
      <c r="C20" s="109">
        <v>2.8451441017803938</v>
      </c>
      <c r="D20" s="109">
        <v>1.7396212531069308</v>
      </c>
      <c r="E20" s="82">
        <v>27.220740081095972</v>
      </c>
      <c r="F20" s="109">
        <v>22.229413040371142</v>
      </c>
      <c r="G20" s="109">
        <v>1.8665825902163053</v>
      </c>
      <c r="H20" s="109">
        <v>3.1247444505085311</v>
      </c>
      <c r="I20" s="82">
        <v>68.192898747308647</v>
      </c>
      <c r="J20" s="109">
        <v>13.021017589311166</v>
      </c>
      <c r="K20" s="109">
        <v>8.3619489939071237</v>
      </c>
      <c r="L20" s="109">
        <v>13.968682516649503</v>
      </c>
      <c r="M20" s="109">
        <v>7.500491673483288</v>
      </c>
      <c r="N20" s="110">
        <v>25.340757973957569</v>
      </c>
      <c r="Q20" s="10"/>
      <c r="R20" s="10"/>
      <c r="S20" s="10"/>
      <c r="T20" s="10"/>
      <c r="U20" s="10"/>
      <c r="V20" s="10"/>
      <c r="W20" s="10"/>
    </row>
    <row r="21" spans="1:23" ht="51.75" thickBot="1">
      <c r="A21" s="92" t="s">
        <v>19</v>
      </c>
      <c r="B21" s="93">
        <f t="shared" ref="B21:M21" si="1">AVERAGE(B3:B20)</f>
        <v>5.1496421013828559</v>
      </c>
      <c r="C21" s="142">
        <f t="shared" si="1"/>
        <v>3.4702864494709309</v>
      </c>
      <c r="D21" s="142">
        <f t="shared" si="1"/>
        <v>1.6793556519119244</v>
      </c>
      <c r="E21" s="94">
        <f t="shared" si="1"/>
        <v>28.588442347876974</v>
      </c>
      <c r="F21" s="142">
        <f t="shared" si="1"/>
        <v>23.556111364881868</v>
      </c>
      <c r="G21" s="142">
        <f t="shared" si="1"/>
        <v>1.9639281630692733</v>
      </c>
      <c r="H21" s="142">
        <f t="shared" si="1"/>
        <v>3.068402819925832</v>
      </c>
      <c r="I21" s="94">
        <f t="shared" si="1"/>
        <v>66.261560611430056</v>
      </c>
      <c r="J21" s="142">
        <f t="shared" si="1"/>
        <v>13.174865544948233</v>
      </c>
      <c r="K21" s="142">
        <f t="shared" si="1"/>
        <v>9.5254284027223761</v>
      </c>
      <c r="L21" s="142">
        <f t="shared" si="1"/>
        <v>12.443694635237868</v>
      </c>
      <c r="M21" s="142">
        <f t="shared" si="1"/>
        <v>7.9971841197571614</v>
      </c>
      <c r="N21" s="143">
        <f>AVERAGE(N3:N20)</f>
        <v>23.120387908764439</v>
      </c>
    </row>
    <row r="22" spans="1:23">
      <c r="H22" s="148"/>
      <c r="I22" s="148"/>
    </row>
    <row r="23" spans="1:23">
      <c r="I23" t="s">
        <v>160</v>
      </c>
    </row>
    <row r="102" spans="4:6">
      <c r="D102" s="9"/>
    </row>
    <row r="104" spans="4:6">
      <c r="F104" s="10"/>
    </row>
    <row r="105" spans="4:6">
      <c r="F105" s="10"/>
    </row>
    <row r="106" spans="4:6">
      <c r="F106" s="10"/>
    </row>
    <row r="107" spans="4:6">
      <c r="F107" s="10"/>
    </row>
    <row r="108" spans="4:6">
      <c r="F108" s="10"/>
    </row>
    <row r="109" spans="4:6">
      <c r="F109" s="10"/>
    </row>
    <row r="110" spans="4:6">
      <c r="F110" s="10"/>
    </row>
    <row r="111" spans="4:6">
      <c r="F111" s="10"/>
    </row>
    <row r="112" spans="4:6">
      <c r="F112" s="10"/>
    </row>
    <row r="113" spans="6:6">
      <c r="F113" s="10"/>
    </row>
    <row r="114" spans="6:6">
      <c r="F114" s="10"/>
    </row>
    <row r="115" spans="6:6">
      <c r="F115" s="10"/>
    </row>
    <row r="116" spans="6:6">
      <c r="F116" s="10"/>
    </row>
  </sheetData>
  <mergeCells count="1">
    <mergeCell ref="A1:N1"/>
  </mergeCells>
  <phoneticPr fontId="8" type="noConversion"/>
  <pageMargins left="0.75" right="0.75" top="1" bottom="1" header="0.5" footer="0.5"/>
  <pageSetup paperSize="9" orientation="portrait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dimension ref="A1:IC23"/>
  <sheetViews>
    <sheetView workbookViewId="0">
      <selection sqref="A1:N1"/>
    </sheetView>
  </sheetViews>
  <sheetFormatPr defaultRowHeight="12.75"/>
  <cols>
    <col min="1" max="1" width="9.625" customWidth="1"/>
    <col min="2" max="2" width="11.625" customWidth="1"/>
    <col min="3" max="3" width="10.875" customWidth="1"/>
    <col min="4" max="4" width="10.5" customWidth="1"/>
    <col min="5" max="5" width="10.625" customWidth="1"/>
    <col min="6" max="6" width="12.625" customWidth="1"/>
    <col min="7" max="7" width="11.125" customWidth="1"/>
    <col min="8" max="8" width="11.375" customWidth="1"/>
    <col min="9" max="9" width="10.375" customWidth="1"/>
    <col min="10" max="10" width="10.5" customWidth="1"/>
    <col min="11" max="11" width="14" customWidth="1"/>
    <col min="12" max="12" width="10.375" customWidth="1"/>
    <col min="14" max="14" width="11.25" customWidth="1"/>
    <col min="15" max="16384" width="9" style="112"/>
  </cols>
  <sheetData>
    <row r="1" spans="1:237" ht="54" customHeight="1" thickBot="1">
      <c r="A1" s="219" t="s">
        <v>187</v>
      </c>
      <c r="B1" s="220"/>
      <c r="C1" s="220"/>
      <c r="D1" s="220"/>
      <c r="E1" s="220"/>
      <c r="F1" s="220"/>
      <c r="G1" s="220"/>
      <c r="H1" s="220"/>
      <c r="I1" s="220"/>
      <c r="J1" s="220"/>
      <c r="K1" s="220"/>
      <c r="L1" s="220"/>
      <c r="M1" s="221"/>
      <c r="N1" s="222"/>
    </row>
    <row r="2" spans="1:237" s="101" customFormat="1" ht="64.5" thickBot="1">
      <c r="A2" s="98"/>
      <c r="B2" s="99" t="s">
        <v>0</v>
      </c>
      <c r="C2" s="100" t="s">
        <v>1</v>
      </c>
      <c r="D2" s="100" t="s">
        <v>2</v>
      </c>
      <c r="E2" s="99" t="s">
        <v>3</v>
      </c>
      <c r="F2" s="100" t="s">
        <v>4</v>
      </c>
      <c r="G2" s="100" t="s">
        <v>5</v>
      </c>
      <c r="H2" s="100" t="s">
        <v>6</v>
      </c>
      <c r="I2" s="99" t="s">
        <v>7</v>
      </c>
      <c r="J2" s="100" t="s">
        <v>8</v>
      </c>
      <c r="K2" s="100" t="s">
        <v>9</v>
      </c>
      <c r="L2" s="100" t="s">
        <v>10</v>
      </c>
      <c r="M2" s="100" t="s">
        <v>11</v>
      </c>
      <c r="N2" s="116" t="s">
        <v>12</v>
      </c>
      <c r="O2" s="113"/>
      <c r="P2" s="114"/>
      <c r="Q2" s="113"/>
      <c r="R2" s="115"/>
      <c r="S2" s="115"/>
      <c r="T2" s="115"/>
      <c r="U2" s="115"/>
      <c r="V2" s="115"/>
      <c r="W2" s="115"/>
      <c r="X2" s="115"/>
      <c r="Y2" s="115"/>
      <c r="Z2" s="115"/>
      <c r="AA2" s="115"/>
      <c r="AB2" s="115"/>
      <c r="AC2" s="115"/>
      <c r="AD2" s="115"/>
      <c r="AE2" s="115"/>
      <c r="AF2" s="115"/>
      <c r="AG2" s="115"/>
      <c r="AH2" s="115"/>
      <c r="AI2" s="115"/>
      <c r="AJ2" s="115"/>
      <c r="AK2" s="115"/>
      <c r="AL2" s="115"/>
      <c r="AM2" s="115"/>
      <c r="AN2" s="115"/>
      <c r="AO2" s="115"/>
      <c r="AP2" s="115"/>
      <c r="AQ2" s="115"/>
      <c r="AR2" s="115"/>
      <c r="AS2" s="115"/>
      <c r="AT2" s="115"/>
      <c r="AU2" s="115"/>
      <c r="AV2" s="115"/>
      <c r="AW2" s="115"/>
      <c r="AX2" s="115"/>
      <c r="AY2" s="115"/>
      <c r="AZ2" s="115"/>
      <c r="BA2" s="115"/>
      <c r="BB2" s="115"/>
      <c r="BC2" s="115"/>
      <c r="BD2" s="115"/>
      <c r="BE2" s="115"/>
      <c r="BF2" s="115"/>
      <c r="BG2" s="115"/>
      <c r="BH2" s="115"/>
      <c r="BI2" s="115"/>
      <c r="BJ2" s="115"/>
      <c r="BK2" s="115"/>
      <c r="BL2" s="115"/>
      <c r="BM2" s="115"/>
      <c r="BN2" s="115"/>
      <c r="BO2" s="115"/>
      <c r="BP2" s="115"/>
      <c r="BQ2" s="115"/>
      <c r="BR2" s="115"/>
      <c r="BS2" s="115"/>
      <c r="BT2" s="115"/>
      <c r="BU2" s="115"/>
      <c r="BV2" s="115"/>
      <c r="BW2" s="115"/>
      <c r="BX2" s="115"/>
      <c r="BY2" s="115"/>
      <c r="BZ2" s="115"/>
      <c r="CA2" s="115"/>
      <c r="CB2" s="115"/>
      <c r="CC2" s="115"/>
      <c r="CD2" s="115"/>
      <c r="CE2" s="115"/>
      <c r="CF2" s="115"/>
      <c r="CG2" s="115"/>
      <c r="CH2" s="115"/>
      <c r="CI2" s="115"/>
      <c r="CJ2" s="115"/>
      <c r="CK2" s="115"/>
      <c r="CL2" s="115"/>
      <c r="CM2" s="115"/>
      <c r="CN2" s="115"/>
      <c r="CO2" s="115"/>
      <c r="CP2" s="115"/>
      <c r="CQ2" s="115"/>
      <c r="CR2" s="115"/>
      <c r="CS2" s="115"/>
      <c r="CT2" s="115"/>
      <c r="CU2" s="115"/>
      <c r="CV2" s="115"/>
      <c r="CW2" s="115"/>
      <c r="CX2" s="115"/>
      <c r="CY2" s="115"/>
      <c r="CZ2" s="115"/>
      <c r="DA2" s="115"/>
      <c r="DB2" s="115"/>
      <c r="DC2" s="115"/>
      <c r="DD2" s="115"/>
      <c r="DE2" s="115"/>
      <c r="DF2" s="115"/>
      <c r="DG2" s="115"/>
      <c r="DH2" s="115"/>
      <c r="DI2" s="115"/>
      <c r="DJ2" s="115"/>
      <c r="DK2" s="115"/>
      <c r="DL2" s="115"/>
      <c r="DM2" s="115"/>
      <c r="DN2" s="115"/>
      <c r="DO2" s="115"/>
      <c r="DP2" s="115"/>
      <c r="DQ2" s="115"/>
      <c r="DR2" s="115"/>
      <c r="DS2" s="115"/>
      <c r="DT2" s="115"/>
      <c r="DU2" s="115"/>
      <c r="DV2" s="115"/>
      <c r="DW2" s="115"/>
      <c r="DX2" s="115"/>
      <c r="DY2" s="115"/>
      <c r="DZ2" s="115"/>
      <c r="EA2" s="115"/>
      <c r="EB2" s="115"/>
      <c r="EC2" s="115"/>
      <c r="ED2" s="115"/>
      <c r="EE2" s="115"/>
      <c r="EF2" s="115"/>
      <c r="EG2" s="115"/>
      <c r="EH2" s="115"/>
      <c r="EI2" s="115"/>
      <c r="EJ2" s="115"/>
      <c r="EK2" s="115"/>
      <c r="EL2" s="115"/>
      <c r="EM2" s="115"/>
      <c r="EN2" s="115"/>
      <c r="EO2" s="115"/>
      <c r="EP2" s="115"/>
      <c r="EQ2" s="115"/>
      <c r="ER2" s="115"/>
      <c r="ES2" s="115"/>
      <c r="ET2" s="115"/>
      <c r="EU2" s="115"/>
      <c r="EV2" s="115"/>
      <c r="EW2" s="115"/>
      <c r="EX2" s="115"/>
      <c r="EY2" s="115"/>
      <c r="EZ2" s="115"/>
      <c r="FA2" s="115"/>
      <c r="FB2" s="115"/>
      <c r="FC2" s="115"/>
      <c r="FD2" s="115"/>
      <c r="FE2" s="115"/>
      <c r="FF2" s="115"/>
      <c r="FG2" s="115"/>
      <c r="FH2" s="115"/>
      <c r="FI2" s="115"/>
      <c r="FJ2" s="115"/>
      <c r="FK2" s="115"/>
      <c r="FL2" s="115"/>
      <c r="FM2" s="115"/>
      <c r="FN2" s="115"/>
      <c r="FO2" s="115"/>
      <c r="FP2" s="115"/>
      <c r="FQ2" s="115"/>
      <c r="FR2" s="115"/>
      <c r="FS2" s="115"/>
      <c r="FT2" s="115"/>
      <c r="FU2" s="115"/>
      <c r="FV2" s="115"/>
      <c r="FW2" s="115"/>
      <c r="FX2" s="115"/>
      <c r="FY2" s="115"/>
      <c r="FZ2" s="115"/>
      <c r="GA2" s="115"/>
      <c r="GB2" s="115"/>
      <c r="GC2" s="115"/>
      <c r="GD2" s="115"/>
      <c r="GE2" s="115"/>
      <c r="GF2" s="115"/>
      <c r="GG2" s="115"/>
      <c r="GH2" s="115"/>
      <c r="GI2" s="115"/>
      <c r="GJ2" s="115"/>
      <c r="GK2" s="115"/>
      <c r="GL2" s="115"/>
      <c r="GM2" s="115"/>
      <c r="GN2" s="115"/>
      <c r="GO2" s="115"/>
      <c r="GP2" s="115"/>
      <c r="GQ2" s="115"/>
      <c r="GR2" s="115"/>
      <c r="GS2" s="115"/>
      <c r="GT2" s="115"/>
      <c r="GU2" s="115"/>
      <c r="GV2" s="115"/>
      <c r="GW2" s="115"/>
      <c r="GX2" s="115"/>
      <c r="GY2" s="115"/>
      <c r="GZ2" s="115"/>
      <c r="HA2" s="115"/>
      <c r="HB2" s="115"/>
      <c r="HC2" s="115"/>
      <c r="HD2" s="115"/>
      <c r="HE2" s="115"/>
      <c r="HF2" s="115"/>
      <c r="HG2" s="115"/>
      <c r="HH2" s="115"/>
      <c r="HI2" s="115"/>
      <c r="HJ2" s="115"/>
      <c r="HK2" s="115"/>
      <c r="HL2" s="115"/>
      <c r="HM2" s="115"/>
      <c r="HN2" s="115"/>
      <c r="HO2" s="115"/>
      <c r="HP2" s="115"/>
      <c r="HQ2" s="115"/>
      <c r="HR2" s="115"/>
      <c r="HS2" s="115"/>
      <c r="HT2" s="115"/>
      <c r="HU2" s="115"/>
      <c r="HV2" s="115"/>
      <c r="HW2" s="115"/>
      <c r="HX2" s="115"/>
      <c r="HY2" s="115"/>
      <c r="HZ2" s="115"/>
      <c r="IA2" s="115"/>
      <c r="IB2" s="115"/>
      <c r="IC2" s="115"/>
    </row>
    <row r="3" spans="1:237">
      <c r="A3" s="102">
        <v>1995</v>
      </c>
      <c r="B3" s="103">
        <v>11.288708748322742</v>
      </c>
      <c r="C3" s="107">
        <v>31.219885239761684</v>
      </c>
      <c r="D3" s="107">
        <v>4.368765339010511</v>
      </c>
      <c r="E3" s="104">
        <v>20.245042208285025</v>
      </c>
      <c r="F3" s="107">
        <v>20.924039137211555</v>
      </c>
      <c r="G3" s="107">
        <v>17.394424395032733</v>
      </c>
      <c r="H3" s="107">
        <v>18.021026255675061</v>
      </c>
      <c r="I3" s="104">
        <v>15.73051835655545</v>
      </c>
      <c r="J3" s="107">
        <v>16.221638337702217</v>
      </c>
      <c r="K3" s="107">
        <v>23.298915716145348</v>
      </c>
      <c r="L3" s="107">
        <v>13.96366999336583</v>
      </c>
      <c r="M3" s="107">
        <v>16.393127682742588</v>
      </c>
      <c r="N3" s="111">
        <v>13.657638702721981</v>
      </c>
      <c r="P3" s="152"/>
    </row>
    <row r="4" spans="1:237">
      <c r="A4" s="102">
        <f>A3+1</f>
        <v>1996</v>
      </c>
      <c r="B4" s="103">
        <v>12.085819941834156</v>
      </c>
      <c r="C4" s="107">
        <v>29.28963769979805</v>
      </c>
      <c r="D4" s="107">
        <v>6.1343775999025345</v>
      </c>
      <c r="E4" s="104">
        <v>20.180000589563853</v>
      </c>
      <c r="F4" s="107">
        <v>20.995846665370575</v>
      </c>
      <c r="G4" s="107">
        <v>17.437448848651616</v>
      </c>
      <c r="H4" s="107">
        <v>17.359219109142639</v>
      </c>
      <c r="I4" s="104">
        <v>15.699938425827979</v>
      </c>
      <c r="J4" s="107">
        <v>15.994350895442441</v>
      </c>
      <c r="K4" s="107">
        <v>22.940361987658573</v>
      </c>
      <c r="L4" s="107">
        <v>13.971525098825246</v>
      </c>
      <c r="M4" s="107">
        <v>16.38373416331515</v>
      </c>
      <c r="N4" s="111">
        <v>13.905927119607151</v>
      </c>
      <c r="P4" s="152"/>
    </row>
    <row r="5" spans="1:237">
      <c r="A5" s="102">
        <f t="shared" ref="A5:A18" si="0">A4+1</f>
        <v>1997</v>
      </c>
      <c r="B5" s="103">
        <v>11.834930824744733</v>
      </c>
      <c r="C5" s="107">
        <v>28.92453081455869</v>
      </c>
      <c r="D5" s="107">
        <v>6.0984701370025842</v>
      </c>
      <c r="E5" s="104">
        <v>20.209721370485905</v>
      </c>
      <c r="F5" s="107">
        <v>20.985825312423927</v>
      </c>
      <c r="G5" s="107">
        <v>17.360777291784693</v>
      </c>
      <c r="H5" s="107">
        <v>17.741225030152609</v>
      </c>
      <c r="I5" s="104">
        <v>15.421737315775752</v>
      </c>
      <c r="J5" s="107">
        <v>16.018920192772622</v>
      </c>
      <c r="K5" s="107">
        <v>22.505408413821069</v>
      </c>
      <c r="L5" s="107">
        <v>13.909301706717011</v>
      </c>
      <c r="M5" s="107">
        <v>16.37237357809774</v>
      </c>
      <c r="N5" s="111">
        <v>13.463213711045732</v>
      </c>
      <c r="P5" s="152"/>
    </row>
    <row r="6" spans="1:237">
      <c r="A6" s="102">
        <f t="shared" si="0"/>
        <v>1998</v>
      </c>
      <c r="B6" s="103">
        <v>12.503454565287115</v>
      </c>
      <c r="C6" s="107">
        <v>30.820293094463185</v>
      </c>
      <c r="D6" s="107">
        <v>6.0220877142669469</v>
      </c>
      <c r="E6" s="104">
        <v>20.101392416965762</v>
      </c>
      <c r="F6" s="107">
        <v>20.933221406863463</v>
      </c>
      <c r="G6" s="107">
        <v>17.395691743275385</v>
      </c>
      <c r="H6" s="107">
        <v>16.730717828698115</v>
      </c>
      <c r="I6" s="104">
        <v>15.528246755502796</v>
      </c>
      <c r="J6" s="107">
        <v>15.95265306467798</v>
      </c>
      <c r="K6" s="107">
        <v>22.298198069022995</v>
      </c>
      <c r="L6" s="107">
        <v>13.926272136340042</v>
      </c>
      <c r="M6" s="107">
        <v>16.373798743141759</v>
      </c>
      <c r="N6" s="111">
        <v>13.824963758222243</v>
      </c>
      <c r="P6" s="152"/>
    </row>
    <row r="7" spans="1:237">
      <c r="A7" s="102">
        <f t="shared" si="0"/>
        <v>1999</v>
      </c>
      <c r="B7" s="103">
        <v>10.454572645921276</v>
      </c>
      <c r="C7" s="107">
        <v>28.257792407700549</v>
      </c>
      <c r="D7" s="107">
        <v>4.4252885359751204</v>
      </c>
      <c r="E7" s="104">
        <v>20.175682802322768</v>
      </c>
      <c r="F7" s="107">
        <v>21.141974358104061</v>
      </c>
      <c r="G7" s="107">
        <v>17.493376540370143</v>
      </c>
      <c r="H7" s="107">
        <v>15.994736511913807</v>
      </c>
      <c r="I7" s="104">
        <v>15.338577486979208</v>
      </c>
      <c r="J7" s="107">
        <v>15.886446309168086</v>
      </c>
      <c r="K7" s="107">
        <v>21.94878675011271</v>
      </c>
      <c r="L7" s="107">
        <v>14.054891981405232</v>
      </c>
      <c r="M7" s="107">
        <v>16.346473787300845</v>
      </c>
      <c r="N7" s="111">
        <v>13.458471855703719</v>
      </c>
      <c r="P7" s="152"/>
    </row>
    <row r="8" spans="1:237">
      <c r="A8" s="102">
        <f t="shared" si="0"/>
        <v>2000</v>
      </c>
      <c r="B8" s="103">
        <v>10.265065710481892</v>
      </c>
      <c r="C8" s="107">
        <v>28.002506571344831</v>
      </c>
      <c r="D8" s="107">
        <v>4.3590716181944229</v>
      </c>
      <c r="E8" s="104">
        <v>20.30330412250294</v>
      </c>
      <c r="F8" s="107">
        <v>21.237797622631735</v>
      </c>
      <c r="G8" s="107">
        <v>17.96297050774983</v>
      </c>
      <c r="H8" s="107">
        <v>15.736125154649914</v>
      </c>
      <c r="I8" s="104">
        <v>15.300214581815238</v>
      </c>
      <c r="J8" s="107">
        <v>15.907644363038081</v>
      </c>
      <c r="K8" s="107">
        <v>21.574755848773226</v>
      </c>
      <c r="L8" s="107">
        <v>13.784242501565606</v>
      </c>
      <c r="M8" s="107">
        <v>16.329207295355932</v>
      </c>
      <c r="N8" s="111">
        <v>13.544797370282682</v>
      </c>
      <c r="P8" s="152"/>
    </row>
    <row r="9" spans="1:237">
      <c r="A9" s="102">
        <f t="shared" si="0"/>
        <v>2001</v>
      </c>
      <c r="B9" s="103">
        <v>10.117276594803712</v>
      </c>
      <c r="C9" s="107">
        <v>28.855298944900348</v>
      </c>
      <c r="D9" s="107">
        <v>4.1404213103185707</v>
      </c>
      <c r="E9" s="104">
        <v>20.87205813778472</v>
      </c>
      <c r="F9" s="107">
        <v>21.191725942724304</v>
      </c>
      <c r="G9" s="107">
        <v>18.624138114185424</v>
      </c>
      <c r="H9" s="107">
        <v>20.11282426500772</v>
      </c>
      <c r="I9" s="104">
        <v>15.459390922210792</v>
      </c>
      <c r="J9" s="107">
        <v>16.830560217380356</v>
      </c>
      <c r="K9" s="107">
        <v>21.251602756521976</v>
      </c>
      <c r="L9" s="107">
        <v>13.469803844116612</v>
      </c>
      <c r="M9" s="107">
        <v>16.342478909775245</v>
      </c>
      <c r="N9" s="111">
        <v>13.799913170715916</v>
      </c>
      <c r="P9" s="152"/>
    </row>
    <row r="10" spans="1:237">
      <c r="A10" s="102">
        <f t="shared" si="0"/>
        <v>2002</v>
      </c>
      <c r="B10" s="103">
        <v>11.012030581534257</v>
      </c>
      <c r="C10" s="107">
        <v>28.355031923435565</v>
      </c>
      <c r="D10" s="107">
        <v>3.6622552322715274</v>
      </c>
      <c r="E10" s="104">
        <v>20.35835219814598</v>
      </c>
      <c r="F10" s="107">
        <v>21.157836666166858</v>
      </c>
      <c r="G10" s="107">
        <v>19.740467884872988</v>
      </c>
      <c r="H10" s="107">
        <v>15.015438752176033</v>
      </c>
      <c r="I10" s="104">
        <v>15.35952585812602</v>
      </c>
      <c r="J10" s="107">
        <v>16.855167509338223</v>
      </c>
      <c r="K10" s="107">
        <v>21.320844334825697</v>
      </c>
      <c r="L10" s="107">
        <v>13.314981560134084</v>
      </c>
      <c r="M10" s="107">
        <v>16.334138374740981</v>
      </c>
      <c r="N10" s="111">
        <v>13.758766379982374</v>
      </c>
      <c r="P10" s="152"/>
    </row>
    <row r="11" spans="1:237">
      <c r="A11" s="102">
        <f t="shared" si="0"/>
        <v>2003</v>
      </c>
      <c r="B11" s="103">
        <v>10.905701241942742</v>
      </c>
      <c r="C11" s="107">
        <v>29.6223686770327</v>
      </c>
      <c r="D11" s="107">
        <v>3.7499384385689067</v>
      </c>
      <c r="E11" s="104">
        <v>20.14911372394808</v>
      </c>
      <c r="F11" s="107">
        <v>21.28418387808674</v>
      </c>
      <c r="G11" s="107">
        <v>16.967710933151565</v>
      </c>
      <c r="H11" s="107">
        <v>14.605835703544892</v>
      </c>
      <c r="I11" s="104">
        <v>15.375925080643455</v>
      </c>
      <c r="J11" s="107">
        <v>16.986960353160484</v>
      </c>
      <c r="K11" s="107">
        <v>21.449794927729112</v>
      </c>
      <c r="L11" s="107">
        <v>13.415398999002409</v>
      </c>
      <c r="M11" s="107">
        <v>16.336224473785794</v>
      </c>
      <c r="N11" s="111">
        <v>13.682483003389892</v>
      </c>
      <c r="P11" s="152"/>
    </row>
    <row r="12" spans="1:237">
      <c r="A12" s="102">
        <f t="shared" si="0"/>
        <v>2004</v>
      </c>
      <c r="B12" s="103">
        <v>10.295768277822104</v>
      </c>
      <c r="C12" s="107">
        <v>29.458492509253986</v>
      </c>
      <c r="D12" s="107">
        <v>3.7681572693470096</v>
      </c>
      <c r="E12" s="104">
        <v>20.112195452459574</v>
      </c>
      <c r="F12" s="107">
        <v>21.24472540096156</v>
      </c>
      <c r="G12" s="107">
        <v>17.052465721431251</v>
      </c>
      <c r="H12" s="107">
        <v>14.642918571793631</v>
      </c>
      <c r="I12" s="104">
        <v>15.32848023966365</v>
      </c>
      <c r="J12" s="107">
        <v>16.993237452780324</v>
      </c>
      <c r="K12" s="107">
        <v>21.366280723176697</v>
      </c>
      <c r="L12" s="107">
        <v>13.436770914754915</v>
      </c>
      <c r="M12" s="107">
        <v>16.339683662393629</v>
      </c>
      <c r="N12" s="111">
        <v>13.606767511955873</v>
      </c>
      <c r="P12" s="152"/>
    </row>
    <row r="13" spans="1:237">
      <c r="A13" s="102">
        <f t="shared" si="0"/>
        <v>2005</v>
      </c>
      <c r="B13" s="103">
        <v>8.8750686305256536</v>
      </c>
      <c r="C13" s="107">
        <v>26.981005008372478</v>
      </c>
      <c r="D13" s="107">
        <v>3.4964844527192112</v>
      </c>
      <c r="E13" s="104">
        <v>20.101444041006385</v>
      </c>
      <c r="F13" s="107">
        <v>21.237648667473373</v>
      </c>
      <c r="G13" s="107">
        <v>17.241025320976643</v>
      </c>
      <c r="H13" s="107">
        <v>14.856964538276088</v>
      </c>
      <c r="I13" s="104">
        <v>15.442913310650763</v>
      </c>
      <c r="J13" s="107">
        <v>16.901343225819275</v>
      </c>
      <c r="K13" s="107">
        <v>21.492346887981416</v>
      </c>
      <c r="L13" s="107">
        <v>14.055377460510101</v>
      </c>
      <c r="M13" s="107">
        <v>16.273577472725488</v>
      </c>
      <c r="N13" s="111">
        <v>13.632320532741046</v>
      </c>
      <c r="P13" s="152"/>
    </row>
    <row r="14" spans="1:237">
      <c r="A14" s="102">
        <f t="shared" si="0"/>
        <v>2006</v>
      </c>
      <c r="B14" s="103">
        <v>8.7085184058551768</v>
      </c>
      <c r="C14" s="107">
        <v>28.691210289195347</v>
      </c>
      <c r="D14" s="107">
        <v>3.3997566632450966</v>
      </c>
      <c r="E14" s="104">
        <v>19.9752094084254</v>
      </c>
      <c r="F14" s="107">
        <v>21.157434320181739</v>
      </c>
      <c r="G14" s="107">
        <v>17.221399657186506</v>
      </c>
      <c r="H14" s="107">
        <v>14.475115133338415</v>
      </c>
      <c r="I14" s="104">
        <v>15.371411393890448</v>
      </c>
      <c r="J14" s="107">
        <v>16.971881141033606</v>
      </c>
      <c r="K14" s="107">
        <v>21.509593894127963</v>
      </c>
      <c r="L14" s="107">
        <v>13.805498267458319</v>
      </c>
      <c r="M14" s="107">
        <v>16.286643012727431</v>
      </c>
      <c r="N14" s="111">
        <v>13.621477002832988</v>
      </c>
      <c r="P14" s="152"/>
    </row>
    <row r="15" spans="1:237">
      <c r="A15" s="102">
        <f t="shared" si="0"/>
        <v>2007</v>
      </c>
      <c r="B15" s="103">
        <v>8.7197026986144959</v>
      </c>
      <c r="C15" s="107">
        <v>29.088603995393907</v>
      </c>
      <c r="D15" s="107">
        <v>3.485435261469251</v>
      </c>
      <c r="E15" s="104">
        <v>19.843213868266616</v>
      </c>
      <c r="F15" s="107">
        <v>21.168502088615178</v>
      </c>
      <c r="G15" s="107">
        <v>17.213096978064851</v>
      </c>
      <c r="H15" s="107">
        <v>14.402203941806956</v>
      </c>
      <c r="I15" s="104">
        <v>15.339759617429522</v>
      </c>
      <c r="J15" s="107">
        <v>17.017461053830267</v>
      </c>
      <c r="K15" s="107">
        <v>21.616175231127357</v>
      </c>
      <c r="L15" s="107">
        <v>13.791428331998443</v>
      </c>
      <c r="M15" s="107">
        <v>16.278713374167843</v>
      </c>
      <c r="N15" s="111">
        <v>13.646462172717289</v>
      </c>
      <c r="P15" s="152"/>
    </row>
    <row r="16" spans="1:237">
      <c r="A16" s="102">
        <f t="shared" si="0"/>
        <v>2008</v>
      </c>
      <c r="B16" s="103">
        <v>8.3664469532956733</v>
      </c>
      <c r="C16" s="107">
        <v>28.699887895102982</v>
      </c>
      <c r="D16" s="107">
        <v>3.4522894212594823</v>
      </c>
      <c r="E16" s="104">
        <v>19.793706550582222</v>
      </c>
      <c r="F16" s="107">
        <v>21.153336565540972</v>
      </c>
      <c r="G16" s="107">
        <v>17.051086524917196</v>
      </c>
      <c r="H16" s="107">
        <v>14.406379193090052</v>
      </c>
      <c r="I16" s="104">
        <v>15.324111841151723</v>
      </c>
      <c r="J16" s="107">
        <v>17.029913658685924</v>
      </c>
      <c r="K16" s="107">
        <v>21.657882834503276</v>
      </c>
      <c r="L16" s="107">
        <v>13.794007631768842</v>
      </c>
      <c r="M16" s="107">
        <v>16.2540204471664</v>
      </c>
      <c r="N16" s="111">
        <v>13.696980285372415</v>
      </c>
      <c r="P16" s="152"/>
    </row>
    <row r="17" spans="1:16">
      <c r="A17" s="102">
        <f t="shared" si="0"/>
        <v>2009</v>
      </c>
      <c r="B17" s="103">
        <v>8.312537970525911</v>
      </c>
      <c r="C17" s="107">
        <v>28.337491082181067</v>
      </c>
      <c r="D17" s="107">
        <v>3.4154551484738156</v>
      </c>
      <c r="E17" s="104">
        <v>19.736482353626503</v>
      </c>
      <c r="F17" s="107">
        <v>21.193880777712803</v>
      </c>
      <c r="G17" s="107">
        <v>16.618432287844801</v>
      </c>
      <c r="H17" s="107">
        <v>14.489632945304971</v>
      </c>
      <c r="I17" s="104">
        <v>15.362174075287804</v>
      </c>
      <c r="J17" s="107">
        <v>17.250963180855209</v>
      </c>
      <c r="K17" s="107">
        <v>21.804528997398211</v>
      </c>
      <c r="L17" s="107">
        <v>13.87903413808192</v>
      </c>
      <c r="M17" s="107">
        <v>16.390382360697977</v>
      </c>
      <c r="N17" s="111">
        <v>13.728704293006741</v>
      </c>
      <c r="P17" s="152"/>
    </row>
    <row r="18" spans="1:16">
      <c r="A18" s="102">
        <f t="shared" si="0"/>
        <v>2010</v>
      </c>
      <c r="B18" s="103">
        <v>8.2215799636780975</v>
      </c>
      <c r="C18" s="107">
        <v>28.898022748528874</v>
      </c>
      <c r="D18" s="107">
        <v>3.5364268840313913</v>
      </c>
      <c r="E18" s="104">
        <v>19.864279824909822</v>
      </c>
      <c r="F18" s="107">
        <v>21.2994901257279</v>
      </c>
      <c r="G18" s="107">
        <v>16.501166684585058</v>
      </c>
      <c r="H18" s="107">
        <v>14.61899188497596</v>
      </c>
      <c r="I18" s="104">
        <v>15.390298263477126</v>
      </c>
      <c r="J18" s="107">
        <v>17.310856234287751</v>
      </c>
      <c r="K18" s="107">
        <v>21.944372290807664</v>
      </c>
      <c r="L18" s="107">
        <v>13.914765169876114</v>
      </c>
      <c r="M18" s="107">
        <v>16.428265787305335</v>
      </c>
      <c r="N18" s="111">
        <v>13.755893875744608</v>
      </c>
      <c r="P18" s="152"/>
    </row>
    <row r="19" spans="1:16">
      <c r="A19" s="102">
        <v>2011</v>
      </c>
      <c r="B19" s="103">
        <v>8.2212856707611515</v>
      </c>
      <c r="C19" s="107">
        <v>29.45855441487668</v>
      </c>
      <c r="D19" s="107">
        <v>3.6573986195889669</v>
      </c>
      <c r="E19" s="104">
        <v>19.942676755301896</v>
      </c>
      <c r="F19" s="107">
        <v>21.405099473742997</v>
      </c>
      <c r="G19" s="107">
        <v>16.383901081325316</v>
      </c>
      <c r="H19" s="107">
        <v>14.74835082464695</v>
      </c>
      <c r="I19" s="104">
        <v>15.447262420387428</v>
      </c>
      <c r="J19" s="107">
        <v>17.370749287720294</v>
      </c>
      <c r="K19" s="107">
        <v>22.084215584217116</v>
      </c>
      <c r="L19" s="107">
        <v>13.950496201670308</v>
      </c>
      <c r="M19" s="107">
        <v>16.466149213912693</v>
      </c>
      <c r="N19" s="111">
        <v>13.783083458482475</v>
      </c>
      <c r="P19" s="152"/>
    </row>
    <row r="20" spans="1:16">
      <c r="A20" s="102">
        <v>2012</v>
      </c>
      <c r="B20" s="103">
        <v>8.3248019129034212</v>
      </c>
      <c r="C20" s="107">
        <v>30.019086081224486</v>
      </c>
      <c r="D20" s="107">
        <v>3.7783703551465426</v>
      </c>
      <c r="E20" s="104">
        <v>20.023867763023492</v>
      </c>
      <c r="F20" s="107">
        <v>21.510708821758094</v>
      </c>
      <c r="G20" s="107">
        <v>16.266635478065574</v>
      </c>
      <c r="H20" s="107">
        <v>14.87770976431794</v>
      </c>
      <c r="I20" s="104">
        <v>15.48292066763371</v>
      </c>
      <c r="J20" s="107">
        <v>17.430642341152836</v>
      </c>
      <c r="K20" s="107">
        <v>22.224058877626568</v>
      </c>
      <c r="L20" s="107">
        <v>13.986227233464502</v>
      </c>
      <c r="M20" s="107">
        <v>16.504032640520052</v>
      </c>
      <c r="N20" s="111">
        <v>13.810273041220341</v>
      </c>
      <c r="P20" s="152"/>
    </row>
    <row r="21" spans="1:16">
      <c r="A21" s="102">
        <v>2013</v>
      </c>
      <c r="B21" s="103">
        <v>8.2209913778442054</v>
      </c>
      <c r="C21" s="107">
        <v>30.579617747572293</v>
      </c>
      <c r="D21" s="107">
        <v>3.8993420907041183</v>
      </c>
      <c r="E21" s="104">
        <v>20.02107368569397</v>
      </c>
      <c r="F21" s="107">
        <v>21.616318169773191</v>
      </c>
      <c r="G21" s="107">
        <v>16.149369874805831</v>
      </c>
      <c r="H21" s="107">
        <v>15.00706870398893</v>
      </c>
      <c r="I21" s="104">
        <v>15.504226577297731</v>
      </c>
      <c r="J21" s="107">
        <v>17.490535394585379</v>
      </c>
      <c r="K21" s="107">
        <v>22.36390217103602</v>
      </c>
      <c r="L21" s="107">
        <v>14.021958265258696</v>
      </c>
      <c r="M21" s="107">
        <v>16.54191606712741</v>
      </c>
      <c r="N21" s="111">
        <v>13.837462623958208</v>
      </c>
    </row>
    <row r="22" spans="1:16" ht="51.75" thickBot="1">
      <c r="A22" s="102" t="s">
        <v>19</v>
      </c>
      <c r="B22" s="105">
        <f>AVERAGE(B3:B21)</f>
        <v>9.828119090352553</v>
      </c>
      <c r="C22" s="106">
        <f t="shared" ref="C22:N22" si="1">AVERAGE(C3:C21)</f>
        <v>29.134700902352513</v>
      </c>
      <c r="D22" s="106">
        <f t="shared" si="1"/>
        <v>4.1499890574471578</v>
      </c>
      <c r="E22" s="106">
        <f t="shared" si="1"/>
        <v>20.105727224910574</v>
      </c>
      <c r="F22" s="106">
        <f t="shared" si="1"/>
        <v>21.202083968477428</v>
      </c>
      <c r="G22" s="106">
        <f t="shared" si="1"/>
        <v>17.267136098330383</v>
      </c>
      <c r="H22" s="106">
        <f t="shared" si="1"/>
        <v>15.675920216447409</v>
      </c>
      <c r="I22" s="106">
        <f t="shared" si="1"/>
        <v>15.431980694226661</v>
      </c>
      <c r="J22" s="106">
        <f t="shared" si="1"/>
        <v>16.759048642812175</v>
      </c>
      <c r="K22" s="106">
        <f t="shared" si="1"/>
        <v>21.929054015611211</v>
      </c>
      <c r="L22" s="106">
        <f t="shared" si="1"/>
        <v>13.812929022963907</v>
      </c>
      <c r="M22" s="106">
        <f t="shared" si="1"/>
        <v>16.367102160368436</v>
      </c>
      <c r="N22" s="153">
        <f t="shared" si="1"/>
        <v>13.695557887879142</v>
      </c>
    </row>
    <row r="23" spans="1:16">
      <c r="B23" s="148"/>
      <c r="C23" s="148"/>
      <c r="D23" s="148"/>
      <c r="E23" s="148"/>
      <c r="F23" s="148"/>
      <c r="G23" s="148"/>
      <c r="H23" s="148"/>
      <c r="I23" s="148"/>
      <c r="J23" s="148"/>
      <c r="K23" s="148"/>
      <c r="L23" s="148"/>
      <c r="M23" s="148"/>
      <c r="N23" s="148"/>
    </row>
  </sheetData>
  <mergeCells count="1">
    <mergeCell ref="A1:N1"/>
  </mergeCells>
  <phoneticPr fontId="8" type="noConversion"/>
  <pageMargins left="0.75" right="0.75" top="1" bottom="1" header="0.5" footer="0.5"/>
  <headerFooter alignWithMargins="0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:T59"/>
  <sheetViews>
    <sheetView topLeftCell="A2" workbookViewId="0">
      <selection activeCell="A2" sqref="A2"/>
    </sheetView>
  </sheetViews>
  <sheetFormatPr defaultRowHeight="12.75"/>
  <cols>
    <col min="1" max="1" width="7.5" style="7" bestFit="1" customWidth="1"/>
    <col min="2" max="2" width="9" style="7" hidden="1" customWidth="1"/>
    <col min="3" max="3" width="11" style="7" hidden="1" customWidth="1"/>
    <col min="4" max="4" width="17.125" style="7" customWidth="1"/>
    <col min="5" max="5" width="15.5" style="7" bestFit="1" customWidth="1"/>
    <col min="6" max="6" width="13.75" style="7" hidden="1" customWidth="1"/>
    <col min="7" max="7" width="14.125" style="7" hidden="1" customWidth="1"/>
    <col min="8" max="8" width="10.375" style="7" hidden="1" customWidth="1"/>
    <col min="9" max="9" width="10" style="7" hidden="1" customWidth="1"/>
    <col min="10" max="10" width="7.875" style="7" hidden="1" customWidth="1"/>
    <col min="11" max="11" width="9.375" style="7" hidden="1" customWidth="1"/>
    <col min="12" max="12" width="12" hidden="1" customWidth="1"/>
    <col min="13" max="13" width="18.25" bestFit="1" customWidth="1"/>
    <col min="14" max="14" width="14.5" customWidth="1"/>
    <col min="15" max="15" width="12.5" customWidth="1"/>
    <col min="19" max="19" width="16.5" bestFit="1" customWidth="1"/>
    <col min="20" max="21" width="9" customWidth="1"/>
  </cols>
  <sheetData>
    <row r="1" spans="1:20" ht="28.5" customHeight="1" thickBot="1">
      <c r="D1" s="223" t="s">
        <v>192</v>
      </c>
      <c r="E1" s="224"/>
      <c r="F1" s="224"/>
      <c r="G1" s="224"/>
      <c r="H1" s="224"/>
      <c r="I1" s="224"/>
      <c r="J1" s="224"/>
      <c r="K1" s="224"/>
      <c r="L1" s="224"/>
      <c r="M1" s="224"/>
      <c r="N1" s="224"/>
      <c r="O1" s="225"/>
    </row>
    <row r="2" spans="1:20" ht="39" thickBot="1">
      <c r="C2" s="117" t="s">
        <v>60</v>
      </c>
      <c r="D2" s="125" t="s">
        <v>201</v>
      </c>
      <c r="E2" s="123" t="s">
        <v>202</v>
      </c>
      <c r="F2" s="123" t="s">
        <v>59</v>
      </c>
      <c r="G2" s="123" t="s">
        <v>58</v>
      </c>
      <c r="H2" s="123" t="s">
        <v>99</v>
      </c>
      <c r="I2" s="123" t="s">
        <v>100</v>
      </c>
      <c r="J2" s="123" t="s">
        <v>63</v>
      </c>
      <c r="K2" s="123" t="s">
        <v>64</v>
      </c>
      <c r="L2" s="123" t="s">
        <v>65</v>
      </c>
      <c r="M2" s="123" t="s">
        <v>203</v>
      </c>
      <c r="N2" s="123" t="s">
        <v>66</v>
      </c>
      <c r="O2" s="124" t="s">
        <v>67</v>
      </c>
    </row>
    <row r="3" spans="1:20" hidden="1">
      <c r="A3" t="s">
        <v>128</v>
      </c>
      <c r="B3" s="119">
        <v>18509.079103642875</v>
      </c>
      <c r="C3" s="119">
        <v>114100.598</v>
      </c>
      <c r="D3" s="118">
        <f>C3*1000000</f>
        <v>114100598000</v>
      </c>
      <c r="E3" s="118">
        <f>B3*1000000</f>
        <v>18509079103.642876</v>
      </c>
    </row>
    <row r="4" spans="1:20" hidden="1">
      <c r="A4" t="s">
        <v>129</v>
      </c>
      <c r="B4" s="119">
        <v>18924.379162557801</v>
      </c>
      <c r="C4" s="119">
        <v>116343.45699999999</v>
      </c>
      <c r="D4" s="118">
        <f t="shared" ref="D4:D39" si="0">C4*1000000</f>
        <v>116343457000</v>
      </c>
      <c r="E4" s="118">
        <f t="shared" ref="E4:E39" si="1">B4*1000000</f>
        <v>18924379162.5578</v>
      </c>
    </row>
    <row r="5" spans="1:20" hidden="1">
      <c r="A5" t="s">
        <v>130</v>
      </c>
      <c r="B5" s="119">
        <v>19273.539957533136</v>
      </c>
      <c r="C5" s="119">
        <v>118828.39600000001</v>
      </c>
      <c r="D5" s="118">
        <f t="shared" si="0"/>
        <v>118828396000.00002</v>
      </c>
      <c r="E5" s="118">
        <f t="shared" si="1"/>
        <v>19273539957.533134</v>
      </c>
    </row>
    <row r="6" spans="1:20" hidden="1">
      <c r="A6" t="s">
        <v>131</v>
      </c>
      <c r="B6" s="119">
        <v>20473.834833396471</v>
      </c>
      <c r="C6" s="119">
        <v>125723.549</v>
      </c>
      <c r="D6" s="118">
        <f t="shared" si="0"/>
        <v>125723549000</v>
      </c>
      <c r="E6" s="118">
        <f t="shared" si="1"/>
        <v>20473834833.396473</v>
      </c>
    </row>
    <row r="7" spans="1:20" hidden="1">
      <c r="A7" t="s">
        <v>132</v>
      </c>
      <c r="B7" s="119">
        <v>20070.237935041278</v>
      </c>
      <c r="C7" s="119">
        <v>124995</v>
      </c>
      <c r="D7" s="118">
        <f t="shared" si="0"/>
        <v>124995000000</v>
      </c>
      <c r="E7" s="118">
        <f t="shared" si="1"/>
        <v>20070237935.041279</v>
      </c>
      <c r="F7" s="119">
        <v>4118958622</v>
      </c>
      <c r="G7" s="119">
        <v>674878797</v>
      </c>
      <c r="H7" s="10">
        <f>E7/D7*100</f>
        <v>16.056832621337875</v>
      </c>
      <c r="I7" s="10">
        <f>G7/F7*100</f>
        <v>16.384694747729856</v>
      </c>
      <c r="J7" s="10">
        <f>D7/F7</f>
        <v>30.346262604431669</v>
      </c>
      <c r="K7" s="10">
        <f>E7/G7</f>
        <v>29.739025769157895</v>
      </c>
      <c r="M7" s="118">
        <f>E7*$L$26</f>
        <v>11486902096.746744</v>
      </c>
    </row>
    <row r="8" spans="1:20" hidden="1">
      <c r="A8" t="s">
        <v>133</v>
      </c>
      <c r="B8" s="119">
        <v>20979.093657466306</v>
      </c>
      <c r="C8" s="119">
        <v>129917.9</v>
      </c>
      <c r="D8" s="118">
        <f t="shared" si="0"/>
        <v>129917900000</v>
      </c>
      <c r="E8" s="118">
        <f t="shared" si="1"/>
        <v>20979093657.466305</v>
      </c>
      <c r="F8" s="119">
        <v>4128329079</v>
      </c>
      <c r="G8" s="119">
        <v>697677279</v>
      </c>
      <c r="H8" s="10">
        <f t="shared" ref="H8:H39" si="2">E8/D8*100</f>
        <v>16.14796241123533</v>
      </c>
      <c r="I8" s="10">
        <f t="shared" ref="I8:I36" si="3">G8/F8*100</f>
        <v>16.899749648082743</v>
      </c>
      <c r="J8" s="10">
        <f t="shared" ref="J8:J36" si="4">D8/F8</f>
        <v>31.469850758958842</v>
      </c>
      <c r="K8" s="10">
        <f t="shared" ref="K8:K36" si="5">E8/G8</f>
        <v>30.069910958740429</v>
      </c>
      <c r="M8" s="118">
        <f t="shared" ref="M8:M30" si="6">E8*$L$26</f>
        <v>12007072148.410002</v>
      </c>
      <c r="N8" s="10">
        <f>(M8-M7)/M7*100</f>
        <v>4.5283754251773178</v>
      </c>
    </row>
    <row r="9" spans="1:20" hidden="1">
      <c r="A9" t="s">
        <v>134</v>
      </c>
      <c r="B9" s="119">
        <v>21574.100043995608</v>
      </c>
      <c r="C9" s="119">
        <v>134099.1</v>
      </c>
      <c r="D9" s="118">
        <f t="shared" si="0"/>
        <v>134099100000</v>
      </c>
      <c r="E9" s="118">
        <f t="shared" si="1"/>
        <v>21574100043.995609</v>
      </c>
      <c r="F9" s="119">
        <v>4479766142</v>
      </c>
      <c r="G9" s="119">
        <v>748604188</v>
      </c>
      <c r="H9" s="10">
        <f t="shared" si="2"/>
        <v>16.088176612666015</v>
      </c>
      <c r="I9" s="10">
        <f t="shared" si="3"/>
        <v>16.71078722126741</v>
      </c>
      <c r="J9" s="10">
        <f t="shared" si="4"/>
        <v>29.93439741033696</v>
      </c>
      <c r="K9" s="10">
        <f t="shared" si="5"/>
        <v>28.819101455515245</v>
      </c>
      <c r="M9" s="118">
        <f t="shared" si="6"/>
        <v>12347615201.816864</v>
      </c>
      <c r="N9" s="10">
        <f t="shared" ref="N9:N39" si="7">(M9-M8)/M8*100</f>
        <v>2.8361872836081661</v>
      </c>
    </row>
    <row r="10" spans="1:20" ht="13.5" hidden="1" thickBot="1">
      <c r="A10" t="s">
        <v>135</v>
      </c>
      <c r="B10" s="119">
        <v>22625.7862459391</v>
      </c>
      <c r="C10" s="119">
        <v>139852</v>
      </c>
      <c r="D10" s="118">
        <f t="shared" si="0"/>
        <v>139852000000</v>
      </c>
      <c r="E10" s="118">
        <f t="shared" si="1"/>
        <v>22625786245.939098</v>
      </c>
      <c r="F10" s="119">
        <v>4393645140</v>
      </c>
      <c r="G10" s="119">
        <v>741841930</v>
      </c>
      <c r="H10" s="10">
        <f t="shared" si="2"/>
        <v>16.178378747489557</v>
      </c>
      <c r="I10" s="10">
        <f t="shared" si="3"/>
        <v>16.884429815376485</v>
      </c>
      <c r="J10" s="10">
        <f t="shared" si="4"/>
        <v>31.830517837405502</v>
      </c>
      <c r="K10" s="10">
        <f t="shared" si="5"/>
        <v>30.499470751052179</v>
      </c>
      <c r="M10" s="118">
        <f t="shared" si="6"/>
        <v>12949532153.540308</v>
      </c>
      <c r="N10" s="10">
        <f t="shared" si="7"/>
        <v>4.8747627933439013</v>
      </c>
    </row>
    <row r="11" spans="1:20" ht="15.75" customHeight="1" thickBot="1">
      <c r="A11" t="s">
        <v>136</v>
      </c>
      <c r="B11" s="119">
        <v>22001.488871187423</v>
      </c>
      <c r="C11" s="119">
        <v>137333.4</v>
      </c>
      <c r="D11" s="118">
        <f t="shared" si="0"/>
        <v>137333400000</v>
      </c>
      <c r="E11" s="118">
        <f t="shared" si="1"/>
        <v>22001488871.187424</v>
      </c>
      <c r="F11" s="119">
        <v>4324510166.1150007</v>
      </c>
      <c r="G11" s="119">
        <v>733454143.19999993</v>
      </c>
      <c r="H11" s="10">
        <f t="shared" si="2"/>
        <v>16.020493828294811</v>
      </c>
      <c r="I11" s="10">
        <f t="shared" si="3"/>
        <v>16.960398172885121</v>
      </c>
      <c r="J11" s="10">
        <f t="shared" si="4"/>
        <v>31.756983964585256</v>
      </c>
      <c r="K11" s="10">
        <f t="shared" si="5"/>
        <v>29.997088536710343</v>
      </c>
      <c r="M11" s="118">
        <f t="shared" si="6"/>
        <v>12592224838.787054</v>
      </c>
      <c r="N11" s="10">
        <f t="shared" si="7"/>
        <v>-2.7592295267251701</v>
      </c>
      <c r="O11" s="10">
        <f>(M11-M7)/M7*100</f>
        <v>9.6224615891290064</v>
      </c>
      <c r="R11" s="226" t="s">
        <v>162</v>
      </c>
      <c r="S11" s="227"/>
      <c r="T11" s="228"/>
    </row>
    <row r="12" spans="1:20">
      <c r="A12" t="s">
        <v>137</v>
      </c>
      <c r="B12" s="119">
        <v>22868.84969786946</v>
      </c>
      <c r="C12" s="119">
        <v>141947.4</v>
      </c>
      <c r="D12" s="118">
        <f t="shared" si="0"/>
        <v>141947400000</v>
      </c>
      <c r="E12" s="118">
        <f t="shared" si="1"/>
        <v>22868849697.869461</v>
      </c>
      <c r="F12" s="119">
        <v>4344832650.1500006</v>
      </c>
      <c r="G12" s="119">
        <v>733104993.00000012</v>
      </c>
      <c r="H12" s="10">
        <f t="shared" si="2"/>
        <v>16.11079153113721</v>
      </c>
      <c r="I12" s="10">
        <f t="shared" si="3"/>
        <v>16.873031760491177</v>
      </c>
      <c r="J12" s="10">
        <f t="shared" si="4"/>
        <v>32.670395255637615</v>
      </c>
      <c r="K12" s="10">
        <f t="shared" si="5"/>
        <v>31.194508175815216</v>
      </c>
      <c r="M12" s="118">
        <f t="shared" si="6"/>
        <v>13088645904.192295</v>
      </c>
      <c r="N12" s="10">
        <f t="shared" si="7"/>
        <v>3.9422824144320057</v>
      </c>
      <c r="O12" s="10">
        <f t="shared" ref="O12:O36" si="8">(M12-M8)/M8*100</f>
        <v>9.0078059198263194</v>
      </c>
      <c r="R12" s="7">
        <v>2001</v>
      </c>
    </row>
    <row r="13" spans="1:20">
      <c r="A13" t="s">
        <v>138</v>
      </c>
      <c r="B13" s="119">
        <v>23362.981349285223</v>
      </c>
      <c r="C13" s="119">
        <v>145489.20000000001</v>
      </c>
      <c r="D13" s="118">
        <f t="shared" si="0"/>
        <v>145489200000</v>
      </c>
      <c r="E13" s="118">
        <f t="shared" si="1"/>
        <v>23362981349.285221</v>
      </c>
      <c r="F13" s="119">
        <v>4469507962.3999996</v>
      </c>
      <c r="G13" s="119">
        <v>755965791.00000012</v>
      </c>
      <c r="H13" s="10">
        <f t="shared" si="2"/>
        <v>16.058223805811856</v>
      </c>
      <c r="I13" s="10">
        <f t="shared" si="3"/>
        <v>16.913848176569036</v>
      </c>
      <c r="J13" s="10">
        <f t="shared" si="4"/>
        <v>32.551502586847704</v>
      </c>
      <c r="K13" s="10">
        <f t="shared" si="5"/>
        <v>30.904812925966404</v>
      </c>
      <c r="M13" s="118">
        <f t="shared" si="6"/>
        <v>13371454803.672586</v>
      </c>
      <c r="N13" s="10">
        <f t="shared" si="7"/>
        <v>2.1607193100831585</v>
      </c>
      <c r="O13" s="10">
        <f t="shared" si="8"/>
        <v>8.2918003608103348</v>
      </c>
      <c r="R13" s="7">
        <f>R12+1</f>
        <v>2002</v>
      </c>
      <c r="S13" s="154">
        <f>SUM(M7:M10)</f>
        <v>48791121600.513916</v>
      </c>
    </row>
    <row r="14" spans="1:20">
      <c r="A14" t="s">
        <v>139</v>
      </c>
      <c r="B14" s="119">
        <v>24884.870289023893</v>
      </c>
      <c r="C14" s="119">
        <v>154218</v>
      </c>
      <c r="D14" s="118">
        <f t="shared" si="0"/>
        <v>154218000000</v>
      </c>
      <c r="E14" s="118">
        <f t="shared" si="1"/>
        <v>24884870289.023891</v>
      </c>
      <c r="F14" s="119">
        <v>4792454884.6540003</v>
      </c>
      <c r="G14" s="119">
        <v>792421454</v>
      </c>
      <c r="H14" s="10">
        <f t="shared" si="2"/>
        <v>16.136164578080308</v>
      </c>
      <c r="I14" s="10">
        <f t="shared" si="3"/>
        <v>16.534771282613971</v>
      </c>
      <c r="J14" s="10">
        <f t="shared" si="4"/>
        <v>32.179332661810555</v>
      </c>
      <c r="K14" s="10">
        <f t="shared" si="5"/>
        <v>31.403579702959295</v>
      </c>
      <c r="M14" s="118">
        <f t="shared" si="6"/>
        <v>14242485297.156563</v>
      </c>
      <c r="N14" s="10">
        <f t="shared" si="7"/>
        <v>6.5141041589935318</v>
      </c>
      <c r="O14" s="10">
        <f t="shared" si="8"/>
        <v>9.9845548726080491</v>
      </c>
      <c r="R14" s="7">
        <f t="shared" ref="R14:R24" si="9">R13+1</f>
        <v>2003</v>
      </c>
      <c r="S14" s="154">
        <f>SUM(M11:M14)</f>
        <v>53294810843.808495</v>
      </c>
      <c r="T14" s="10">
        <f>(S14-S13)/S13*100</f>
        <v>9.2305507550520041</v>
      </c>
    </row>
    <row r="15" spans="1:20">
      <c r="A15" t="s">
        <v>140</v>
      </c>
      <c r="B15" s="119">
        <v>24019.061636832706</v>
      </c>
      <c r="C15" s="119">
        <v>151038.35</v>
      </c>
      <c r="D15" s="118">
        <f t="shared" si="0"/>
        <v>151038350000</v>
      </c>
      <c r="E15" s="118">
        <f t="shared" si="1"/>
        <v>24019061636.832706</v>
      </c>
      <c r="F15" s="119">
        <v>4499340550.9499998</v>
      </c>
      <c r="G15" s="119">
        <v>735941631.61000013</v>
      </c>
      <c r="H15" s="10">
        <f t="shared" si="2"/>
        <v>15.902624490291842</v>
      </c>
      <c r="I15" s="10">
        <f t="shared" si="3"/>
        <v>16.356655453755593</v>
      </c>
      <c r="J15" s="10">
        <f t="shared" si="4"/>
        <v>33.568997120724603</v>
      </c>
      <c r="K15" s="10">
        <f t="shared" si="5"/>
        <v>32.637182903060989</v>
      </c>
      <c r="M15" s="118">
        <f t="shared" si="6"/>
        <v>13746952595.729425</v>
      </c>
      <c r="N15" s="10">
        <f t="shared" si="7"/>
        <v>-3.4792572440012832</v>
      </c>
      <c r="O15" s="10">
        <f t="shared" si="8"/>
        <v>9.1701646986601979</v>
      </c>
      <c r="R15" s="7">
        <f t="shared" si="9"/>
        <v>2004</v>
      </c>
      <c r="S15" s="154">
        <f>SUM(M15:M18)</f>
        <v>58271173588.171814</v>
      </c>
      <c r="T15" s="10">
        <f t="shared" ref="T15:T21" si="10">(S15-S14)/S14*100</f>
        <v>9.3374245364104649</v>
      </c>
    </row>
    <row r="16" spans="1:20">
      <c r="A16" t="s">
        <v>141</v>
      </c>
      <c r="B16" s="119">
        <v>24769.505620647975</v>
      </c>
      <c r="C16" s="119">
        <v>155074.15</v>
      </c>
      <c r="D16" s="118">
        <f t="shared" si="0"/>
        <v>155074150000</v>
      </c>
      <c r="E16" s="118">
        <f t="shared" si="1"/>
        <v>24769505620.647976</v>
      </c>
      <c r="F16" s="119">
        <v>4543677182.2600002</v>
      </c>
      <c r="G16" s="119">
        <v>765181765.9000001</v>
      </c>
      <c r="H16" s="10">
        <f t="shared" si="2"/>
        <v>15.972685080426348</v>
      </c>
      <c r="I16" s="10">
        <f t="shared" si="3"/>
        <v>16.8405838532614</v>
      </c>
      <c r="J16" s="10">
        <f t="shared" si="4"/>
        <v>34.129658375700664</v>
      </c>
      <c r="K16" s="10">
        <f t="shared" si="5"/>
        <v>32.370747349833017</v>
      </c>
      <c r="M16" s="118">
        <f t="shared" si="6"/>
        <v>14176458045.494333</v>
      </c>
      <c r="N16" s="10">
        <f t="shared" si="7"/>
        <v>3.1243684501999107</v>
      </c>
      <c r="O16" s="10">
        <f t="shared" si="8"/>
        <v>8.3111129238633605</v>
      </c>
      <c r="R16" s="7">
        <f t="shared" si="9"/>
        <v>2005</v>
      </c>
      <c r="S16" s="154">
        <f>SUM(M19:M22)</f>
        <v>63855555264.920471</v>
      </c>
      <c r="T16" s="10">
        <f t="shared" si="10"/>
        <v>9.583437801023118</v>
      </c>
    </row>
    <row r="17" spans="1:20">
      <c r="A17" t="s">
        <v>142</v>
      </c>
      <c r="B17" s="119">
        <v>25342.120843975063</v>
      </c>
      <c r="C17" s="119">
        <v>158525.75</v>
      </c>
      <c r="D17" s="118">
        <f t="shared" si="0"/>
        <v>158525750000</v>
      </c>
      <c r="E17" s="118">
        <f t="shared" si="1"/>
        <v>25342120843.975063</v>
      </c>
      <c r="F17" s="119">
        <v>4775490888.2999992</v>
      </c>
      <c r="G17" s="119">
        <v>793665970.39999986</v>
      </c>
      <c r="H17" s="10">
        <f t="shared" si="2"/>
        <v>15.98612266081382</v>
      </c>
      <c r="I17" s="10">
        <f t="shared" si="3"/>
        <v>16.619568311699421</v>
      </c>
      <c r="J17" s="10">
        <f t="shared" si="4"/>
        <v>33.195697302740058</v>
      </c>
      <c r="K17" s="10">
        <f t="shared" si="5"/>
        <v>31.930461666641552</v>
      </c>
      <c r="M17" s="118">
        <f t="shared" si="6"/>
        <v>14504185849.756235</v>
      </c>
      <c r="N17" s="10">
        <f t="shared" si="7"/>
        <v>2.3117749384943354</v>
      </c>
      <c r="O17" s="10">
        <f t="shared" si="8"/>
        <v>8.4712625717624555</v>
      </c>
      <c r="Q17" s="161"/>
      <c r="R17" s="7">
        <f t="shared" si="9"/>
        <v>2006</v>
      </c>
      <c r="S17" s="154">
        <f>SUM(M23:M26)</f>
        <v>70530805035.544357</v>
      </c>
      <c r="T17" s="10">
        <f t="shared" si="10"/>
        <v>10.453671169140994</v>
      </c>
    </row>
    <row r="18" spans="1:20">
      <c r="A18" t="s">
        <v>143</v>
      </c>
      <c r="B18" s="119">
        <v>27682.342846194199</v>
      </c>
      <c r="C18" s="119">
        <v>172315.75</v>
      </c>
      <c r="D18" s="118">
        <f t="shared" si="0"/>
        <v>172315750000</v>
      </c>
      <c r="E18" s="118">
        <f t="shared" si="1"/>
        <v>27682342846.194199</v>
      </c>
      <c r="F18" s="119">
        <v>4830257034.4000006</v>
      </c>
      <c r="G18" s="119">
        <v>826240651</v>
      </c>
      <c r="H18" s="10">
        <f t="shared" si="2"/>
        <v>16.064894152852656</v>
      </c>
      <c r="I18" s="10">
        <f t="shared" si="3"/>
        <v>17.105521406328908</v>
      </c>
      <c r="J18" s="10">
        <f t="shared" si="4"/>
        <v>35.674240267713728</v>
      </c>
      <c r="K18" s="10">
        <f t="shared" si="5"/>
        <v>33.503971043654445</v>
      </c>
      <c r="L18">
        <f>L31/G31</f>
        <v>0.58440941989797135</v>
      </c>
      <c r="M18" s="118">
        <f t="shared" si="6"/>
        <v>15843577097.191816</v>
      </c>
      <c r="N18" s="10">
        <f t="shared" si="7"/>
        <v>9.2345152034720499</v>
      </c>
      <c r="O18" s="10">
        <f t="shared" si="8"/>
        <v>11.241660192234168</v>
      </c>
      <c r="Q18" s="161"/>
      <c r="R18" s="7">
        <f t="shared" si="9"/>
        <v>2007</v>
      </c>
      <c r="S18" s="154">
        <f>SUM(M27:M30)</f>
        <v>79846713128.137512</v>
      </c>
      <c r="T18" s="10">
        <f t="shared" si="10"/>
        <v>13.208282661594966</v>
      </c>
    </row>
    <row r="19" spans="1:20">
      <c r="A19" t="s">
        <v>144</v>
      </c>
      <c r="B19" s="119">
        <v>25969.990679730832</v>
      </c>
      <c r="C19" s="119">
        <v>162994.45000000001</v>
      </c>
      <c r="D19" s="118">
        <f t="shared" si="0"/>
        <v>162994450000</v>
      </c>
      <c r="E19" s="118">
        <f t="shared" si="1"/>
        <v>25969990679.730831</v>
      </c>
      <c r="F19" s="119">
        <v>4690209425</v>
      </c>
      <c r="G19" s="119">
        <v>774740717</v>
      </c>
      <c r="H19" s="10">
        <f t="shared" si="2"/>
        <v>15.933052125229313</v>
      </c>
      <c r="I19" s="10">
        <f t="shared" si="3"/>
        <v>16.51825423552382</v>
      </c>
      <c r="J19" s="10">
        <f t="shared" si="4"/>
        <v>34.752062270652232</v>
      </c>
      <c r="K19" s="10">
        <f t="shared" si="5"/>
        <v>33.520880095593107</v>
      </c>
      <c r="L19">
        <f t="shared" ref="L19:L24" si="11">L32/G32</f>
        <v>0.58543455033832625</v>
      </c>
      <c r="M19" s="118">
        <f t="shared" si="6"/>
        <v>14863537809.417601</v>
      </c>
      <c r="N19" s="10">
        <f t="shared" si="7"/>
        <v>-6.185719814169504</v>
      </c>
      <c r="O19" s="10">
        <f t="shared" si="8"/>
        <v>8.1224199029757997</v>
      </c>
      <c r="Q19" s="161"/>
      <c r="R19" s="7">
        <f t="shared" si="9"/>
        <v>2008</v>
      </c>
      <c r="S19" s="154">
        <f>SUM(M31:M34)</f>
        <v>90280859728.085266</v>
      </c>
      <c r="T19" s="10">
        <f t="shared" si="10"/>
        <v>13.06772212802686</v>
      </c>
    </row>
    <row r="20" spans="1:20">
      <c r="A20" t="s">
        <v>145</v>
      </c>
      <c r="B20" s="119">
        <v>27141.137372733087</v>
      </c>
      <c r="C20" s="119">
        <v>169724.45</v>
      </c>
      <c r="D20" s="118">
        <f t="shared" si="0"/>
        <v>169724450000</v>
      </c>
      <c r="E20" s="118">
        <f t="shared" si="1"/>
        <v>27141137372.733086</v>
      </c>
      <c r="F20" s="119">
        <v>4760343407</v>
      </c>
      <c r="G20" s="119">
        <v>805551748</v>
      </c>
      <c r="H20" s="10">
        <f t="shared" si="2"/>
        <v>15.991294932894515</v>
      </c>
      <c r="I20" s="10">
        <f t="shared" si="3"/>
        <v>16.922135214351357</v>
      </c>
      <c r="J20" s="10">
        <f t="shared" si="4"/>
        <v>35.653824837599579</v>
      </c>
      <c r="K20" s="10">
        <f t="shared" si="5"/>
        <v>33.692605645904557</v>
      </c>
      <c r="L20">
        <f t="shared" si="11"/>
        <v>0.58087081840123489</v>
      </c>
      <c r="M20" s="118">
        <f t="shared" si="6"/>
        <v>15533826195.982161</v>
      </c>
      <c r="N20" s="10">
        <f t="shared" si="7"/>
        <v>4.5096153766289904</v>
      </c>
      <c r="O20" s="10">
        <f t="shared" si="8"/>
        <v>9.5748045536609627</v>
      </c>
      <c r="Q20" s="161"/>
      <c r="R20" s="7">
        <f t="shared" si="9"/>
        <v>2009</v>
      </c>
      <c r="S20" s="154">
        <f>SUM(M35:M38)</f>
        <v>96002792126.419022</v>
      </c>
      <c r="T20" s="10">
        <f t="shared" si="10"/>
        <v>6.3379241353787554</v>
      </c>
    </row>
    <row r="21" spans="1:20">
      <c r="A21" t="s">
        <v>146</v>
      </c>
      <c r="B21" s="119">
        <v>28172.266574362955</v>
      </c>
      <c r="C21" s="119">
        <v>176822</v>
      </c>
      <c r="D21" s="118">
        <f t="shared" si="0"/>
        <v>176822000000</v>
      </c>
      <c r="E21" s="118">
        <f t="shared" si="1"/>
        <v>28172266574.362953</v>
      </c>
      <c r="F21" s="119">
        <v>4824982237</v>
      </c>
      <c r="G21" s="119">
        <v>802738840</v>
      </c>
      <c r="H21" s="10">
        <f t="shared" si="2"/>
        <v>15.932557359583624</v>
      </c>
      <c r="I21" s="10">
        <f t="shared" si="3"/>
        <v>16.637135652941058</v>
      </c>
      <c r="J21" s="10">
        <f t="shared" si="4"/>
        <v>36.647181546919342</v>
      </c>
      <c r="K21" s="10">
        <f t="shared" si="5"/>
        <v>35.095183103838544</v>
      </c>
      <c r="L21">
        <f t="shared" si="11"/>
        <v>0.56311469509910428</v>
      </c>
      <c r="M21" s="118">
        <f t="shared" si="6"/>
        <v>16123977654.403051</v>
      </c>
      <c r="N21" s="10">
        <f t="shared" si="7"/>
        <v>3.7991377718229788</v>
      </c>
      <c r="O21" s="10">
        <f t="shared" si="8"/>
        <v>11.167754063728019</v>
      </c>
      <c r="Q21" s="160"/>
      <c r="R21" s="7">
        <f t="shared" si="9"/>
        <v>2010</v>
      </c>
      <c r="S21" s="154">
        <f>SUM(M39:M42)</f>
        <v>109238544712.77895</v>
      </c>
      <c r="T21" s="10">
        <f t="shared" si="10"/>
        <v>13.786841292001938</v>
      </c>
    </row>
    <row r="22" spans="1:20">
      <c r="A22" t="s">
        <v>147</v>
      </c>
      <c r="B22" s="119">
        <v>30286.824815027543</v>
      </c>
      <c r="C22" s="119">
        <v>189477.1</v>
      </c>
      <c r="D22" s="118">
        <f t="shared" si="0"/>
        <v>189477100000</v>
      </c>
      <c r="E22" s="118">
        <f t="shared" si="1"/>
        <v>30286824815.027542</v>
      </c>
      <c r="F22" s="119">
        <v>5011501336</v>
      </c>
      <c r="G22" s="119">
        <v>832010091</v>
      </c>
      <c r="H22" s="10">
        <f t="shared" si="2"/>
        <v>15.984424933159492</v>
      </c>
      <c r="I22" s="10">
        <f t="shared" si="3"/>
        <v>16.602012754606594</v>
      </c>
      <c r="J22" s="10">
        <f t="shared" si="4"/>
        <v>37.808450461520536</v>
      </c>
      <c r="K22" s="10">
        <f t="shared" si="5"/>
        <v>36.401992166495901</v>
      </c>
      <c r="L22">
        <f t="shared" si="11"/>
        <v>0.56498434357946659</v>
      </c>
      <c r="M22" s="118">
        <f t="shared" si="6"/>
        <v>17334213605.117664</v>
      </c>
      <c r="N22" s="10">
        <f t="shared" si="7"/>
        <v>7.5058151075031292</v>
      </c>
      <c r="O22" s="10">
        <f t="shared" si="8"/>
        <v>9.408459332015715</v>
      </c>
      <c r="Q22" s="160"/>
      <c r="R22" s="7">
        <f t="shared" si="9"/>
        <v>2011</v>
      </c>
      <c r="S22" s="154">
        <f>SUM(M43:M46)</f>
        <v>120831528616.15521</v>
      </c>
      <c r="T22" s="10">
        <f>(S22-S21)/S21*100</f>
        <v>10.612539679888371</v>
      </c>
    </row>
    <row r="23" spans="1:20">
      <c r="A23" t="s">
        <v>148</v>
      </c>
      <c r="B23" s="119">
        <v>28799.051833053687</v>
      </c>
      <c r="C23" s="119">
        <v>182102.39999999999</v>
      </c>
      <c r="D23" s="118">
        <f t="shared" si="0"/>
        <v>182102400000</v>
      </c>
      <c r="E23" s="118">
        <f t="shared" si="1"/>
        <v>28799051833.053688</v>
      </c>
      <c r="F23" s="119">
        <v>4675546289</v>
      </c>
      <c r="G23" s="119">
        <v>750919883</v>
      </c>
      <c r="H23" s="10">
        <f t="shared" si="2"/>
        <v>15.814756880224362</v>
      </c>
      <c r="I23" s="10">
        <f t="shared" si="3"/>
        <v>16.060580659134182</v>
      </c>
      <c r="J23" s="10">
        <f t="shared" si="4"/>
        <v>38.947833845304061</v>
      </c>
      <c r="K23" s="10">
        <f t="shared" si="5"/>
        <v>38.351697011935009</v>
      </c>
      <c r="L23">
        <f t="shared" si="11"/>
        <v>0.56386607347301743</v>
      </c>
      <c r="M23" s="118">
        <f t="shared" si="6"/>
        <v>16482708872.516523</v>
      </c>
      <c r="N23" s="10">
        <f t="shared" si="7"/>
        <v>-4.9122778338773161</v>
      </c>
      <c r="O23" s="10">
        <f t="shared" si="8"/>
        <v>10.893577853806844</v>
      </c>
      <c r="Q23" s="175"/>
      <c r="R23" s="7">
        <f t="shared" si="9"/>
        <v>2012</v>
      </c>
      <c r="S23" s="154">
        <f>SUM(M47:M50)</f>
        <v>130708744991.94559</v>
      </c>
      <c r="T23" s="10">
        <f>(S23-S22)/S22*100</f>
        <v>8.174370124181138</v>
      </c>
    </row>
    <row r="24" spans="1:20">
      <c r="A24" t="s">
        <v>149</v>
      </c>
      <c r="B24" s="119">
        <v>29647.297003968466</v>
      </c>
      <c r="C24" s="119">
        <v>186349.4</v>
      </c>
      <c r="D24" s="118">
        <f t="shared" si="0"/>
        <v>186349400000</v>
      </c>
      <c r="E24" s="118">
        <f t="shared" si="1"/>
        <v>29647297003.968468</v>
      </c>
      <c r="F24" s="119">
        <v>4859349229</v>
      </c>
      <c r="G24" s="119">
        <v>811777848</v>
      </c>
      <c r="H24" s="10">
        <f t="shared" si="2"/>
        <v>15.909521041639238</v>
      </c>
      <c r="I24" s="10">
        <f t="shared" si="3"/>
        <v>16.705484824087335</v>
      </c>
      <c r="J24" s="10">
        <f t="shared" si="4"/>
        <v>38.348632958481282</v>
      </c>
      <c r="K24" s="10">
        <f t="shared" si="5"/>
        <v>36.521441274865225</v>
      </c>
      <c r="L24">
        <f t="shared" si="11"/>
        <v>0.56366596005589387</v>
      </c>
      <c r="M24" s="118">
        <f t="shared" si="6"/>
        <v>16968189376.727407</v>
      </c>
      <c r="N24" s="10">
        <f t="shared" si="7"/>
        <v>2.9453927019264436</v>
      </c>
      <c r="O24" s="10">
        <f t="shared" si="8"/>
        <v>9.2338047474500939</v>
      </c>
      <c r="Q24" s="175"/>
      <c r="R24" s="7">
        <f t="shared" si="9"/>
        <v>2013</v>
      </c>
      <c r="S24" s="154">
        <f>SUM(M51:M54)</f>
        <v>142862815862.12958</v>
      </c>
      <c r="T24" s="10">
        <f>(S24-S23)/S23*100</f>
        <v>9.2985904431512498</v>
      </c>
    </row>
    <row r="25" spans="1:20">
      <c r="A25" t="s">
        <v>150</v>
      </c>
      <c r="B25" s="119">
        <v>31142.548988348488</v>
      </c>
      <c r="C25" s="119">
        <v>197151.2</v>
      </c>
      <c r="D25" s="118">
        <f t="shared" si="0"/>
        <v>197151200000</v>
      </c>
      <c r="E25" s="118">
        <f t="shared" si="1"/>
        <v>31142548988.348488</v>
      </c>
      <c r="F25" s="119">
        <v>4906222423</v>
      </c>
      <c r="G25" s="119">
        <v>827883368</v>
      </c>
      <c r="H25" s="10">
        <f t="shared" si="2"/>
        <v>15.796276658903668</v>
      </c>
      <c r="I25" s="10">
        <f t="shared" si="3"/>
        <v>16.874150754334849</v>
      </c>
      <c r="J25" s="10">
        <f t="shared" si="4"/>
        <v>40.183909941744602</v>
      </c>
      <c r="K25" s="10">
        <f t="shared" si="5"/>
        <v>37.617072877768557</v>
      </c>
      <c r="M25" s="118">
        <f t="shared" si="6"/>
        <v>17823974605.090435</v>
      </c>
      <c r="N25" s="10">
        <f t="shared" si="7"/>
        <v>5.0434681589349388</v>
      </c>
      <c r="O25" s="10">
        <f t="shared" si="8"/>
        <v>10.54328520619822</v>
      </c>
      <c r="Q25" s="175"/>
    </row>
    <row r="26" spans="1:20">
      <c r="A26" t="s">
        <v>151</v>
      </c>
      <c r="B26" s="119">
        <v>33644.505479624226</v>
      </c>
      <c r="C26" s="119">
        <v>211950</v>
      </c>
      <c r="D26" s="118">
        <f t="shared" si="0"/>
        <v>211950000000</v>
      </c>
      <c r="E26" s="118">
        <f t="shared" si="1"/>
        <v>33644505479.624226</v>
      </c>
      <c r="F26" s="119">
        <v>5280826192</v>
      </c>
      <c r="G26" s="119">
        <v>873224453</v>
      </c>
      <c r="H26" s="10">
        <f t="shared" si="2"/>
        <v>15.873793573778826</v>
      </c>
      <c r="I26" s="10">
        <f t="shared" si="3"/>
        <v>16.535754468171294</v>
      </c>
      <c r="J26" s="10">
        <f t="shared" si="4"/>
        <v>40.135765180282988</v>
      </c>
      <c r="K26" s="10">
        <f t="shared" si="5"/>
        <v>38.529046414168874</v>
      </c>
      <c r="L26">
        <f>AVERAGE(L18:L24)</f>
        <v>0.57233512297785916</v>
      </c>
      <c r="M26" s="118">
        <f t="shared" si="6"/>
        <v>19255932181.209988</v>
      </c>
      <c r="N26" s="10">
        <f t="shared" si="7"/>
        <v>8.0338847414571219</v>
      </c>
      <c r="O26" s="10">
        <f t="shared" si="8"/>
        <v>11.086274923512914</v>
      </c>
      <c r="Q26" s="159">
        <f>M26/E26</f>
        <v>0.57233512297785916</v>
      </c>
    </row>
    <row r="27" spans="1:20">
      <c r="A27" t="s">
        <v>152</v>
      </c>
      <c r="B27" s="119">
        <v>32145.057758867137</v>
      </c>
      <c r="C27" s="119">
        <v>203461</v>
      </c>
      <c r="D27" s="118">
        <f t="shared" si="0"/>
        <v>203461000000</v>
      </c>
      <c r="E27" s="118">
        <f t="shared" si="1"/>
        <v>32145057758.867138</v>
      </c>
      <c r="F27" s="119">
        <v>5154329343</v>
      </c>
      <c r="G27" s="119">
        <v>833477953</v>
      </c>
      <c r="H27" s="10">
        <f t="shared" si="2"/>
        <v>15.799125020946098</v>
      </c>
      <c r="I27" s="10">
        <f t="shared" si="3"/>
        <v>16.170444252498747</v>
      </c>
      <c r="J27" s="10">
        <f t="shared" si="4"/>
        <v>39.473806670176529</v>
      </c>
      <c r="K27" s="10">
        <f t="shared" si="5"/>
        <v>38.567376189334112</v>
      </c>
      <c r="M27" s="118">
        <f t="shared" si="6"/>
        <v>18397745585.551609</v>
      </c>
      <c r="N27" s="10">
        <f t="shared" si="7"/>
        <v>-4.4567387731859611</v>
      </c>
      <c r="O27" s="10">
        <f t="shared" si="8"/>
        <v>11.618458639576181</v>
      </c>
      <c r="Q27" s="159">
        <f t="shared" ref="Q27:Q38" si="12">M27/E27</f>
        <v>0.57233512297785916</v>
      </c>
    </row>
    <row r="28" spans="1:20">
      <c r="A28" t="s">
        <v>153</v>
      </c>
      <c r="B28" s="119">
        <v>33735.841820309775</v>
      </c>
      <c r="C28" s="119">
        <v>213026.15</v>
      </c>
      <c r="D28" s="118">
        <f t="shared" si="0"/>
        <v>213026150000</v>
      </c>
      <c r="E28" s="118">
        <f t="shared" si="1"/>
        <v>33735841820.309776</v>
      </c>
      <c r="F28" s="119">
        <v>5056692012</v>
      </c>
      <c r="G28" s="119">
        <v>821281896</v>
      </c>
      <c r="H28" s="10">
        <f t="shared" si="2"/>
        <v>15.836479146015536</v>
      </c>
      <c r="I28" s="10">
        <f t="shared" si="3"/>
        <v>16.241485422703654</v>
      </c>
      <c r="J28" s="10">
        <f t="shared" si="4"/>
        <v>42.12757065181529</v>
      </c>
      <c r="K28" s="10">
        <f t="shared" si="5"/>
        <v>41.077055253035525</v>
      </c>
      <c r="M28" s="118">
        <f t="shared" si="6"/>
        <v>19308207176.988598</v>
      </c>
      <c r="N28" s="10">
        <f t="shared" si="7"/>
        <v>4.9487671584718838</v>
      </c>
      <c r="O28" s="10">
        <f t="shared" si="8"/>
        <v>13.790615771124196</v>
      </c>
      <c r="Q28" s="159">
        <f>M28/E28</f>
        <v>0.57233512297785916</v>
      </c>
    </row>
    <row r="29" spans="1:20">
      <c r="A29" t="s">
        <v>154</v>
      </c>
      <c r="B29" s="119">
        <v>35218.506534974113</v>
      </c>
      <c r="C29" s="119">
        <v>223253</v>
      </c>
      <c r="D29" s="118">
        <f t="shared" si="0"/>
        <v>223253000000</v>
      </c>
      <c r="E29" s="118">
        <f t="shared" si="1"/>
        <v>35218506534.974113</v>
      </c>
      <c r="F29" s="119">
        <v>5400223668</v>
      </c>
      <c r="G29" s="119">
        <v>898105429</v>
      </c>
      <c r="H29" s="10">
        <f t="shared" si="2"/>
        <v>15.775154884805181</v>
      </c>
      <c r="I29" s="10">
        <f t="shared" si="3"/>
        <v>16.630893166923542</v>
      </c>
      <c r="J29" s="10">
        <f t="shared" si="4"/>
        <v>41.341435785877898</v>
      </c>
      <c r="K29" s="10">
        <f t="shared" si="5"/>
        <v>39.214222960647653</v>
      </c>
      <c r="M29" s="118">
        <f t="shared" si="6"/>
        <v>20156788268.790947</v>
      </c>
      <c r="N29" s="10">
        <f t="shared" si="7"/>
        <v>4.3949243139139442</v>
      </c>
      <c r="O29" s="10">
        <f t="shared" si="8"/>
        <v>13.088066581032226</v>
      </c>
      <c r="Q29" s="159">
        <f t="shared" si="12"/>
        <v>0.57233512297785916</v>
      </c>
    </row>
    <row r="30" spans="1:20">
      <c r="A30" t="s">
        <v>155</v>
      </c>
      <c r="B30" s="119">
        <v>38411.013432870895</v>
      </c>
      <c r="C30" s="119">
        <v>242639.03</v>
      </c>
      <c r="D30" s="118">
        <f t="shared" si="0"/>
        <v>242639030000</v>
      </c>
      <c r="E30" s="118">
        <f t="shared" si="1"/>
        <v>38411013432.870895</v>
      </c>
      <c r="F30" s="119">
        <v>5579296845</v>
      </c>
      <c r="G30" s="119">
        <v>902642355</v>
      </c>
      <c r="H30" s="10">
        <f t="shared" si="2"/>
        <v>15.830517222588178</v>
      </c>
      <c r="I30" s="10">
        <f t="shared" si="3"/>
        <v>16.178424989323183</v>
      </c>
      <c r="J30" s="10">
        <f t="shared" si="4"/>
        <v>43.489177353494981</v>
      </c>
      <c r="K30" s="10">
        <f t="shared" si="5"/>
        <v>42.553967493438634</v>
      </c>
      <c r="M30" s="118">
        <f t="shared" si="6"/>
        <v>21983972096.806362</v>
      </c>
      <c r="N30" s="10">
        <f t="shared" si="7"/>
        <v>9.0648559862310538</v>
      </c>
      <c r="O30" s="10">
        <f t="shared" si="8"/>
        <v>14.167270064746107</v>
      </c>
      <c r="Q30" s="159">
        <f t="shared" si="12"/>
        <v>0.57233512297785916</v>
      </c>
    </row>
    <row r="31" spans="1:20">
      <c r="A31" s="120" t="s">
        <v>71</v>
      </c>
      <c r="B31" s="119">
        <v>36129.743445502339</v>
      </c>
      <c r="C31" s="119">
        <v>229576.413</v>
      </c>
      <c r="D31" s="118">
        <f t="shared" si="0"/>
        <v>229576413000</v>
      </c>
      <c r="E31" s="118">
        <f t="shared" si="1"/>
        <v>36129743445.502342</v>
      </c>
      <c r="F31" s="119">
        <v>5543646776</v>
      </c>
      <c r="G31" s="119">
        <v>903773016</v>
      </c>
      <c r="H31" s="10">
        <f t="shared" si="2"/>
        <v>15.737567711497585</v>
      </c>
      <c r="I31" s="10">
        <f t="shared" si="3"/>
        <v>16.302860779526693</v>
      </c>
      <c r="J31" s="10">
        <f t="shared" si="4"/>
        <v>41.41252541447998</v>
      </c>
      <c r="K31" s="10">
        <f t="shared" si="5"/>
        <v>39.976568016390459</v>
      </c>
      <c r="L31" s="119">
        <v>528173464</v>
      </c>
      <c r="M31" s="118">
        <f t="shared" ref="M31:M38" si="13">L31*K31</f>
        <v>21114562408.048557</v>
      </c>
      <c r="N31" s="10">
        <f t="shared" si="7"/>
        <v>-3.9547434145629445</v>
      </c>
      <c r="O31" s="10">
        <f t="shared" si="8"/>
        <v>14.767118122508224</v>
      </c>
      <c r="Q31" s="159">
        <f t="shared" si="12"/>
        <v>0.58440941989797135</v>
      </c>
    </row>
    <row r="32" spans="1:20">
      <c r="A32" s="120" t="s">
        <v>72</v>
      </c>
      <c r="B32" s="119">
        <v>37833.019975797644</v>
      </c>
      <c r="C32" s="119">
        <v>239954.44899999999</v>
      </c>
      <c r="D32" s="118">
        <f t="shared" si="0"/>
        <v>239954449000</v>
      </c>
      <c r="E32" s="118">
        <f t="shared" si="1"/>
        <v>37833019975.797646</v>
      </c>
      <c r="F32" s="119">
        <v>5265926862</v>
      </c>
      <c r="G32" s="119">
        <v>890535459</v>
      </c>
      <c r="H32" s="10">
        <f t="shared" si="2"/>
        <v>15.766750786853571</v>
      </c>
      <c r="I32" s="10">
        <f t="shared" si="3"/>
        <v>16.911276634437996</v>
      </c>
      <c r="J32" s="10">
        <f t="shared" si="4"/>
        <v>45.567372143270759</v>
      </c>
      <c r="K32" s="10">
        <f t="shared" si="5"/>
        <v>42.48345149364529</v>
      </c>
      <c r="L32" s="119">
        <v>521350226</v>
      </c>
      <c r="M32" s="118">
        <f t="shared" si="13"/>
        <v>22148757037.472012</v>
      </c>
      <c r="N32" s="10">
        <f t="shared" si="7"/>
        <v>4.8980159258675178</v>
      </c>
      <c r="O32" s="10">
        <f t="shared" si="8"/>
        <v>14.711618921661268</v>
      </c>
      <c r="Q32" s="159">
        <f t="shared" si="12"/>
        <v>0.58543455033832636</v>
      </c>
    </row>
    <row r="33" spans="1:17">
      <c r="A33" s="120" t="s">
        <v>73</v>
      </c>
      <c r="B33" s="119">
        <v>39812.235127054475</v>
      </c>
      <c r="C33" s="119">
        <v>253602.12299999996</v>
      </c>
      <c r="D33" s="118">
        <f t="shared" si="0"/>
        <v>253602122999.99997</v>
      </c>
      <c r="E33" s="118">
        <f t="shared" si="1"/>
        <v>39812235127.054474</v>
      </c>
      <c r="F33" s="119">
        <v>5202135900</v>
      </c>
      <c r="G33" s="119">
        <v>869534795</v>
      </c>
      <c r="H33" s="10">
        <f t="shared" si="2"/>
        <v>15.69869946516752</v>
      </c>
      <c r="I33" s="10">
        <f t="shared" si="3"/>
        <v>16.714957312053304</v>
      </c>
      <c r="J33" s="10">
        <f t="shared" si="4"/>
        <v>48.749615134045222</v>
      </c>
      <c r="K33" s="10">
        <f t="shared" si="5"/>
        <v>45.78567224219529</v>
      </c>
      <c r="L33" s="119">
        <v>505087388</v>
      </c>
      <c r="M33" s="118">
        <f t="shared" si="13"/>
        <v>23125765600.634521</v>
      </c>
      <c r="N33" s="10">
        <f t="shared" si="7"/>
        <v>4.4111214074431988</v>
      </c>
      <c r="O33" s="10">
        <f t="shared" si="8"/>
        <v>14.729416672201125</v>
      </c>
      <c r="Q33" s="159">
        <f t="shared" si="12"/>
        <v>0.58087081840123478</v>
      </c>
    </row>
    <row r="34" spans="1:17">
      <c r="A34" s="120" t="s">
        <v>74</v>
      </c>
      <c r="B34" s="119">
        <v>42427.901260373583</v>
      </c>
      <c r="C34" s="119">
        <v>268739.45500000002</v>
      </c>
      <c r="D34" s="118">
        <f t="shared" si="0"/>
        <v>268739455000.00003</v>
      </c>
      <c r="E34" s="118">
        <f t="shared" si="1"/>
        <v>42427901260.373581</v>
      </c>
      <c r="F34" s="119">
        <v>5460259824</v>
      </c>
      <c r="G34" s="119">
        <v>899511198</v>
      </c>
      <c r="H34" s="10">
        <f t="shared" si="2"/>
        <v>15.787745517446844</v>
      </c>
      <c r="I34" s="10">
        <f t="shared" si="3"/>
        <v>16.473780131236477</v>
      </c>
      <c r="J34" s="10">
        <f t="shared" si="4"/>
        <v>49.217338306646859</v>
      </c>
      <c r="K34" s="10">
        <f t="shared" si="5"/>
        <v>47.167729934556725</v>
      </c>
      <c r="L34" s="119">
        <v>506527974</v>
      </c>
      <c r="M34" s="118">
        <f t="shared" si="13"/>
        <v>23891774681.930172</v>
      </c>
      <c r="N34" s="10">
        <f t="shared" si="7"/>
        <v>3.3123620403496297</v>
      </c>
      <c r="O34" s="10">
        <f t="shared" si="8"/>
        <v>8.6781523226230739</v>
      </c>
      <c r="Q34" s="159">
        <f t="shared" si="12"/>
        <v>0.56311469509910428</v>
      </c>
    </row>
    <row r="35" spans="1:17">
      <c r="A35" s="122" t="s">
        <v>68</v>
      </c>
      <c r="B35" s="119">
        <v>39458.289559638441</v>
      </c>
      <c r="C35" s="119">
        <v>251142.685</v>
      </c>
      <c r="D35" s="118">
        <f t="shared" si="0"/>
        <v>251142685000</v>
      </c>
      <c r="E35" s="118">
        <f t="shared" si="1"/>
        <v>39458289559.638443</v>
      </c>
      <c r="F35" s="119">
        <v>5083035776</v>
      </c>
      <c r="G35" s="156">
        <v>823636857</v>
      </c>
      <c r="H35" s="10">
        <f t="shared" si="2"/>
        <v>15.711502630322855</v>
      </c>
      <c r="I35" s="10">
        <f t="shared" si="3"/>
        <v>16.203640763043097</v>
      </c>
      <c r="J35" s="10">
        <f t="shared" si="4"/>
        <v>49.408010501478714</v>
      </c>
      <c r="K35" s="10">
        <f t="shared" si="5"/>
        <v>47.907386883292965</v>
      </c>
      <c r="L35" s="119">
        <v>465341929</v>
      </c>
      <c r="M35" s="118">
        <f t="shared" si="13"/>
        <v>22293315825.620846</v>
      </c>
      <c r="N35" s="10">
        <f t="shared" si="7"/>
        <v>-6.6904149130381372</v>
      </c>
      <c r="O35" s="10">
        <f t="shared" si="8"/>
        <v>5.5826561535699417</v>
      </c>
      <c r="Q35" s="159">
        <f t="shared" si="12"/>
        <v>0.56498434357946659</v>
      </c>
    </row>
    <row r="36" spans="1:17">
      <c r="A36" s="122" t="s">
        <v>69</v>
      </c>
      <c r="B36" s="119">
        <v>40815.940314064283</v>
      </c>
      <c r="C36" s="119">
        <v>259238.10699999999</v>
      </c>
      <c r="D36" s="118">
        <f t="shared" si="0"/>
        <v>259238107000</v>
      </c>
      <c r="E36" s="118">
        <f t="shared" si="1"/>
        <v>40815940314.064285</v>
      </c>
      <c r="F36" s="119">
        <v>4994646966</v>
      </c>
      <c r="G36" s="119">
        <v>831381344</v>
      </c>
      <c r="H36" s="10">
        <f t="shared" si="2"/>
        <v>15.744575821202201</v>
      </c>
      <c r="I36" s="10">
        <f t="shared" si="3"/>
        <v>16.645447609399667</v>
      </c>
      <c r="J36" s="10">
        <f t="shared" si="4"/>
        <v>51.903189307414202</v>
      </c>
      <c r="K36" s="10">
        <f t="shared" si="5"/>
        <v>49.094125828813745</v>
      </c>
      <c r="L36" s="119">
        <v>468787734</v>
      </c>
      <c r="M36" s="118">
        <f t="shared" si="13"/>
        <v>23014724000.000469</v>
      </c>
      <c r="N36" s="10">
        <f t="shared" si="7"/>
        <v>3.2359841847776494</v>
      </c>
      <c r="O36" s="10">
        <f t="shared" si="8"/>
        <v>3.9097767927264977</v>
      </c>
      <c r="Q36" s="159">
        <f t="shared" si="12"/>
        <v>0.56386607347301754</v>
      </c>
    </row>
    <row r="37" spans="1:17">
      <c r="A37" s="120" t="s">
        <v>70</v>
      </c>
      <c r="B37" s="119">
        <v>43040.561520914554</v>
      </c>
      <c r="C37" s="119">
        <v>273323.50599999999</v>
      </c>
      <c r="D37" s="118">
        <f t="shared" si="0"/>
        <v>273323506000</v>
      </c>
      <c r="E37" s="118">
        <f t="shared" si="1"/>
        <v>43040561520.914551</v>
      </c>
      <c r="F37" s="119">
        <v>5002707417</v>
      </c>
      <c r="G37" s="119">
        <v>835393434</v>
      </c>
      <c r="H37" s="10">
        <f t="shared" si="2"/>
        <v>15.747113064221615</v>
      </c>
      <c r="I37" s="10">
        <f>G37/F37*100</f>
        <v>16.698826542627685</v>
      </c>
      <c r="J37" s="10">
        <f t="shared" ref="J37:K39" si="14">D37/F37</f>
        <v>54.635117190984026</v>
      </c>
      <c r="K37" s="10">
        <f t="shared" si="14"/>
        <v>51.521306930591159</v>
      </c>
      <c r="L37" s="119">
        <v>470882842</v>
      </c>
      <c r="M37" s="118">
        <f t="shared" si="13"/>
        <v>24260499431.031063</v>
      </c>
      <c r="N37" s="10">
        <f t="shared" si="7"/>
        <v>5.4129496883411177</v>
      </c>
      <c r="O37" s="10">
        <f t="shared" ref="O37:O39" si="15">(M37-M33)/M33*100</f>
        <v>4.9067946548995849</v>
      </c>
      <c r="Q37" s="159">
        <f t="shared" si="12"/>
        <v>0.56366596005589387</v>
      </c>
    </row>
    <row r="38" spans="1:17">
      <c r="A38" s="120" t="s">
        <v>161</v>
      </c>
      <c r="B38" s="119">
        <v>47267.361473883539</v>
      </c>
      <c r="C38" s="119">
        <v>299610.19099999999</v>
      </c>
      <c r="D38" s="118">
        <f t="shared" si="0"/>
        <v>299610191000</v>
      </c>
      <c r="E38" s="118">
        <f t="shared" si="1"/>
        <v>47267361473.883537</v>
      </c>
      <c r="F38" s="119">
        <v>5074816265</v>
      </c>
      <c r="G38" s="119">
        <v>901763015</v>
      </c>
      <c r="H38" s="10">
        <f t="shared" si="2"/>
        <v>15.776286285897243</v>
      </c>
      <c r="I38" s="10">
        <f>G38/F38*100</f>
        <v>17.769372680924043</v>
      </c>
      <c r="J38" s="10">
        <f t="shared" si="14"/>
        <v>59.038628268446288</v>
      </c>
      <c r="K38" s="10">
        <f>E38/G38</f>
        <v>52.416611335388971</v>
      </c>
      <c r="L38" s="119">
        <v>504310603</v>
      </c>
      <c r="M38" s="118">
        <f t="shared" si="13"/>
        <v>26434252869.766647</v>
      </c>
      <c r="N38" s="10">
        <f t="shared" si="7"/>
        <v>8.9600523060757133</v>
      </c>
      <c r="O38" s="10">
        <f t="shared" si="15"/>
        <v>10.641646431394662</v>
      </c>
      <c r="Q38" s="159">
        <f t="shared" si="12"/>
        <v>0.5592495973013486</v>
      </c>
    </row>
    <row r="39" spans="1:17">
      <c r="A39" s="157" t="s">
        <v>163</v>
      </c>
      <c r="B39" s="119">
        <v>44853.074075847609</v>
      </c>
      <c r="C39" s="119">
        <v>285241.185</v>
      </c>
      <c r="D39" s="118">
        <f t="shared" si="0"/>
        <v>285241185000</v>
      </c>
      <c r="E39" s="118">
        <f t="shared" si="1"/>
        <v>44853074075.84761</v>
      </c>
      <c r="F39" s="119"/>
      <c r="G39" s="119"/>
      <c r="H39" s="10">
        <f t="shared" si="2"/>
        <v>15.724613567233501</v>
      </c>
      <c r="I39" s="10" t="e">
        <f>G39/F39*100</f>
        <v>#DIV/0!</v>
      </c>
      <c r="J39" s="10" t="e">
        <f t="shared" si="14"/>
        <v>#DIV/0!</v>
      </c>
      <c r="K39" s="10" t="e">
        <f t="shared" si="14"/>
        <v>#DIV/0!</v>
      </c>
      <c r="L39" s="119"/>
      <c r="M39" s="158">
        <f t="shared" ref="M39" si="16">E39*Q39</f>
        <v>25741611094.235352</v>
      </c>
      <c r="N39" s="10">
        <f t="shared" si="7"/>
        <v>-2.6202434354537147</v>
      </c>
      <c r="O39" s="10">
        <f t="shared" si="15"/>
        <v>15.467843794916829</v>
      </c>
      <c r="Q39" s="159">
        <f>(Q27+Q31+Q35)/3</f>
        <v>0.57390962881843233</v>
      </c>
    </row>
    <row r="40" spans="1:17">
      <c r="A40" s="157" t="s">
        <v>164</v>
      </c>
      <c r="B40" s="119">
        <v>46032.481501596318</v>
      </c>
      <c r="C40" s="119">
        <v>291748.14599999995</v>
      </c>
      <c r="D40" s="118">
        <f t="shared" ref="D40:D49" si="17">C40*1000000</f>
        <v>291748145999.99994</v>
      </c>
      <c r="E40" s="118">
        <f t="shared" ref="E40:E49" si="18">B40*1000000</f>
        <v>46032481501.596321</v>
      </c>
      <c r="F40" s="119"/>
      <c r="G40" s="119"/>
      <c r="H40" s="10">
        <f t="shared" ref="H40:H49" si="19">E40/D40*100</f>
        <v>15.778157336292493</v>
      </c>
      <c r="I40" s="10" t="e">
        <f t="shared" ref="I40:I49" si="20">G40/F40*100</f>
        <v>#DIV/0!</v>
      </c>
      <c r="J40" s="10" t="e">
        <f t="shared" ref="J40:J49" si="21">D40/F40</f>
        <v>#DIV/0!</v>
      </c>
      <c r="K40" s="10" t="e">
        <f t="shared" ref="K40:K49" si="22">E40/G40</f>
        <v>#DIV/0!</v>
      </c>
      <c r="L40" s="119"/>
      <c r="M40" s="158">
        <f t="shared" ref="M40:M49" si="23">E40*Q40</f>
        <v>26417055222.186985</v>
      </c>
      <c r="N40" s="10">
        <f t="shared" ref="N40:N49" si="24">(M40-M39)/M39*100</f>
        <v>2.6239388260468837</v>
      </c>
      <c r="O40" s="10">
        <f t="shared" ref="O40:O49" si="25">(M40-M36)/M36*100</f>
        <v>14.7832805737164</v>
      </c>
      <c r="Q40" s="159">
        <f t="shared" ref="Q40:Q54" si="26">(Q28+Q32+Q36)/3</f>
        <v>0.57387858226306765</v>
      </c>
    </row>
    <row r="41" spans="1:17">
      <c r="A41" s="157" t="s">
        <v>165</v>
      </c>
      <c r="B41" s="119">
        <v>48226.615396497255</v>
      </c>
      <c r="C41" s="119">
        <v>306929.62699999998</v>
      </c>
      <c r="D41" s="118">
        <f t="shared" si="17"/>
        <v>306929627000</v>
      </c>
      <c r="E41" s="118">
        <f t="shared" si="18"/>
        <v>48226615396.497253</v>
      </c>
      <c r="F41" s="119"/>
      <c r="G41" s="119"/>
      <c r="H41" s="10">
        <f t="shared" si="19"/>
        <v>15.712597010550974</v>
      </c>
      <c r="I41" s="10" t="e">
        <f t="shared" si="20"/>
        <v>#DIV/0!</v>
      </c>
      <c r="J41" s="10" t="e">
        <f t="shared" si="21"/>
        <v>#DIV/0!</v>
      </c>
      <c r="K41" s="10" t="e">
        <f t="shared" si="22"/>
        <v>#DIV/0!</v>
      </c>
      <c r="L41" s="119"/>
      <c r="M41" s="158">
        <f t="shared" si="23"/>
        <v>27599640291.852699</v>
      </c>
      <c r="N41" s="10">
        <f t="shared" si="24"/>
        <v>4.4765968792482678</v>
      </c>
      <c r="O41" s="10">
        <f t="shared" si="25"/>
        <v>13.763693819718384</v>
      </c>
      <c r="Q41" s="159">
        <f t="shared" si="26"/>
        <v>0.57229063381166256</v>
      </c>
    </row>
    <row r="42" spans="1:17">
      <c r="A42" s="157" t="s">
        <v>166</v>
      </c>
      <c r="B42" s="119">
        <v>52186.667152280155</v>
      </c>
      <c r="C42" s="119">
        <v>329091.49300000002</v>
      </c>
      <c r="D42" s="118">
        <f t="shared" si="17"/>
        <v>329091493000</v>
      </c>
      <c r="E42" s="118">
        <f t="shared" si="18"/>
        <v>52186667152.280159</v>
      </c>
      <c r="F42" s="119"/>
      <c r="G42" s="119"/>
      <c r="H42" s="10">
        <f t="shared" si="19"/>
        <v>15.857798898581727</v>
      </c>
      <c r="I42" s="10" t="e">
        <f t="shared" si="20"/>
        <v>#DIV/0!</v>
      </c>
      <c r="J42" s="10" t="e">
        <f t="shared" si="21"/>
        <v>#DIV/0!</v>
      </c>
      <c r="K42" s="10" t="e">
        <f t="shared" si="22"/>
        <v>#DIV/0!</v>
      </c>
      <c r="L42" s="119"/>
      <c r="M42" s="158">
        <f t="shared" si="23"/>
        <v>29480238104.503918</v>
      </c>
      <c r="N42" s="10">
        <f t="shared" si="24"/>
        <v>6.8138489950043413</v>
      </c>
      <c r="O42" s="10">
        <f t="shared" si="25"/>
        <v>11.522872425197313</v>
      </c>
      <c r="Q42" s="159">
        <f t="shared" si="26"/>
        <v>0.56489980512610405</v>
      </c>
    </row>
    <row r="43" spans="1:17">
      <c r="A43" s="157" t="s">
        <v>170</v>
      </c>
      <c r="B43" s="119">
        <v>49720.627889706877</v>
      </c>
      <c r="C43" s="119">
        <v>314059.32699999999</v>
      </c>
      <c r="D43" s="118">
        <f t="shared" si="17"/>
        <v>314059327000</v>
      </c>
      <c r="E43" s="118">
        <f t="shared" si="18"/>
        <v>49720627889.706879</v>
      </c>
      <c r="F43" s="119"/>
      <c r="G43" s="119"/>
      <c r="H43" s="10">
        <f t="shared" si="19"/>
        <v>15.831603654206033</v>
      </c>
      <c r="I43" s="10" t="e">
        <f t="shared" si="20"/>
        <v>#DIV/0!</v>
      </c>
      <c r="J43" s="10" t="e">
        <f t="shared" si="21"/>
        <v>#DIV/0!</v>
      </c>
      <c r="K43" s="10" t="e">
        <f t="shared" si="22"/>
        <v>#DIV/0!</v>
      </c>
      <c r="L43" s="119"/>
      <c r="M43" s="158">
        <f t="shared" si="23"/>
        <v>28561242236.470844</v>
      </c>
      <c r="N43" s="10">
        <f t="shared" si="24"/>
        <v>-3.1173285126644603</v>
      </c>
      <c r="O43" s="10">
        <f t="shared" si="25"/>
        <v>10.953592344757817</v>
      </c>
      <c r="Q43" s="159">
        <f t="shared" si="26"/>
        <v>0.57443446409862353</v>
      </c>
    </row>
    <row r="44" spans="1:17">
      <c r="A44" s="157" t="s">
        <v>171</v>
      </c>
      <c r="B44" s="119">
        <v>51629.573367866149</v>
      </c>
      <c r="C44" s="119">
        <v>325530.78899999999</v>
      </c>
      <c r="D44" s="118">
        <f t="shared" si="17"/>
        <v>325530789000</v>
      </c>
      <c r="E44" s="118">
        <f t="shared" si="18"/>
        <v>51629573367.86615</v>
      </c>
      <c r="F44" s="119"/>
      <c r="G44" s="119"/>
      <c r="H44" s="10">
        <f t="shared" si="19"/>
        <v>15.860119875747344</v>
      </c>
      <c r="I44" s="10" t="e">
        <f t="shared" si="20"/>
        <v>#DIV/0!</v>
      </c>
      <c r="J44" s="10" t="e">
        <f t="shared" si="21"/>
        <v>#DIV/0!</v>
      </c>
      <c r="K44" s="10" t="e">
        <f t="shared" si="22"/>
        <v>#DIV/0!</v>
      </c>
      <c r="L44" s="119"/>
      <c r="M44" s="158">
        <f t="shared" si="23"/>
        <v>29655669082.000061</v>
      </c>
      <c r="N44" s="10">
        <f t="shared" si="24"/>
        <v>3.8318601007196564</v>
      </c>
      <c r="O44" s="10">
        <f t="shared" si="25"/>
        <v>12.259556686292006</v>
      </c>
      <c r="Q44" s="159">
        <f t="shared" si="26"/>
        <v>0.57439306869147055</v>
      </c>
    </row>
    <row r="45" spans="1:17">
      <c r="A45" s="157" t="s">
        <v>173</v>
      </c>
      <c r="B45" s="119">
        <v>53591.328454435075</v>
      </c>
      <c r="C45" s="119">
        <v>338803.83299999998</v>
      </c>
      <c r="D45" s="118">
        <f t="shared" si="17"/>
        <v>338803833000</v>
      </c>
      <c r="E45" s="118">
        <f t="shared" si="18"/>
        <v>53591328454.435074</v>
      </c>
      <c r="F45" s="119"/>
      <c r="G45" s="119"/>
      <c r="H45" s="10">
        <f t="shared" si="19"/>
        <v>15.817804651116527</v>
      </c>
      <c r="I45" s="10" t="e">
        <f t="shared" si="20"/>
        <v>#DIV/0!</v>
      </c>
      <c r="J45" s="10" t="e">
        <f t="shared" si="21"/>
        <v>#DIV/0!</v>
      </c>
      <c r="K45" s="10" t="e">
        <f t="shared" si="22"/>
        <v>#DIV/0!</v>
      </c>
      <c r="L45" s="119"/>
      <c r="M45" s="158">
        <f t="shared" si="23"/>
        <v>30669020583.491531</v>
      </c>
      <c r="N45" s="10">
        <f t="shared" si="24"/>
        <v>3.417058299003406</v>
      </c>
      <c r="O45" s="10">
        <f t="shared" si="25"/>
        <v>11.121088025719308</v>
      </c>
      <c r="Q45" s="159">
        <f t="shared" si="26"/>
        <v>0.572275804089597</v>
      </c>
    </row>
    <row r="46" spans="1:17">
      <c r="A46" s="157" t="s">
        <v>174</v>
      </c>
      <c r="B46" s="119">
        <v>56800.112254548774</v>
      </c>
      <c r="C46" s="119">
        <v>356201.36100000003</v>
      </c>
      <c r="D46" s="118">
        <f t="shared" si="17"/>
        <v>356201361000.00006</v>
      </c>
      <c r="E46" s="118">
        <f t="shared" si="18"/>
        <v>56800112254.548775</v>
      </c>
      <c r="F46" s="119"/>
      <c r="G46" s="119"/>
      <c r="H46" s="10">
        <f t="shared" si="19"/>
        <v>15.946068284267101</v>
      </c>
      <c r="I46" s="10" t="e">
        <f t="shared" si="20"/>
        <v>#DIV/0!</v>
      </c>
      <c r="J46" s="10" t="e">
        <f t="shared" si="21"/>
        <v>#DIV/0!</v>
      </c>
      <c r="K46" s="10" t="e">
        <f t="shared" si="22"/>
        <v>#DIV/0!</v>
      </c>
      <c r="L46" s="119"/>
      <c r="M46" s="158">
        <f t="shared" si="23"/>
        <v>31945596714.192787</v>
      </c>
      <c r="N46" s="10">
        <f t="shared" si="24"/>
        <v>4.1624287519256775</v>
      </c>
      <c r="O46" s="10">
        <f t="shared" si="25"/>
        <v>8.3627499918741091</v>
      </c>
      <c r="Q46" s="159">
        <f t="shared" si="26"/>
        <v>0.56242136584218561</v>
      </c>
    </row>
    <row r="47" spans="1:17">
      <c r="A47" s="157" t="s">
        <v>175</v>
      </c>
      <c r="B47" s="119">
        <v>54104.678305149944</v>
      </c>
      <c r="C47" s="119">
        <v>342517.38899999997</v>
      </c>
      <c r="D47" s="118">
        <f t="shared" si="17"/>
        <v>342517388999.99994</v>
      </c>
      <c r="E47" s="118">
        <f t="shared" si="18"/>
        <v>54104678305.14994</v>
      </c>
      <c r="F47" s="119"/>
      <c r="G47" s="119"/>
      <c r="H47" s="10">
        <f t="shared" si="19"/>
        <v>15.796184381503023</v>
      </c>
      <c r="I47" s="10" t="e">
        <f t="shared" si="20"/>
        <v>#DIV/0!</v>
      </c>
      <c r="J47" s="10" t="e">
        <f t="shared" si="21"/>
        <v>#DIV/0!</v>
      </c>
      <c r="K47" s="10" t="e">
        <f t="shared" si="22"/>
        <v>#DIV/0!</v>
      </c>
      <c r="L47" s="119"/>
      <c r="M47" s="158">
        <f t="shared" si="23"/>
        <v>30899694629.236626</v>
      </c>
      <c r="N47" s="10">
        <f t="shared" si="24"/>
        <v>-3.2740101689554235</v>
      </c>
      <c r="O47" s="10">
        <f t="shared" si="25"/>
        <v>8.1875023971461935</v>
      </c>
      <c r="Q47" s="159">
        <f t="shared" si="26"/>
        <v>0.57110947883217422</v>
      </c>
    </row>
    <row r="48" spans="1:17">
      <c r="A48" s="157" t="s">
        <v>176</v>
      </c>
      <c r="B48" s="119">
        <v>56107.899152174839</v>
      </c>
      <c r="C48" s="119">
        <v>354541.86</v>
      </c>
      <c r="D48" s="118">
        <f t="shared" si="17"/>
        <v>354541860000</v>
      </c>
      <c r="E48" s="118">
        <f t="shared" si="18"/>
        <v>56107899152.174843</v>
      </c>
      <c r="F48" s="119"/>
      <c r="G48" s="119"/>
      <c r="H48" s="10">
        <f t="shared" si="19"/>
        <v>15.825465334946582</v>
      </c>
      <c r="I48" s="10" t="e">
        <f t="shared" si="20"/>
        <v>#DIV/0!</v>
      </c>
      <c r="J48" s="10" t="e">
        <f t="shared" si="21"/>
        <v>#DIV/0!</v>
      </c>
      <c r="K48" s="10" t="e">
        <f t="shared" si="22"/>
        <v>#DIV/0!</v>
      </c>
      <c r="L48" s="119"/>
      <c r="M48" s="158">
        <f t="shared" si="23"/>
        <v>32021483592.271801</v>
      </c>
      <c r="N48" s="10">
        <f t="shared" si="24"/>
        <v>3.6304208714534116</v>
      </c>
      <c r="O48" s="10">
        <f t="shared" si="25"/>
        <v>7.9776129944331808</v>
      </c>
      <c r="Q48" s="159">
        <f t="shared" si="26"/>
        <v>0.57071257480918514</v>
      </c>
    </row>
    <row r="49" spans="1:17">
      <c r="A49" s="157" t="s">
        <v>177</v>
      </c>
      <c r="B49" s="119">
        <v>57788.104365023675</v>
      </c>
      <c r="C49" s="119">
        <v>365014.13400000002</v>
      </c>
      <c r="D49" s="118">
        <f t="shared" si="17"/>
        <v>365014134000</v>
      </c>
      <c r="E49" s="118">
        <f t="shared" si="18"/>
        <v>57788104365.023674</v>
      </c>
      <c r="F49" s="119"/>
      <c r="G49" s="119"/>
      <c r="H49" s="10">
        <f t="shared" si="19"/>
        <v>15.831744303091472</v>
      </c>
      <c r="I49" s="10" t="e">
        <f t="shared" si="20"/>
        <v>#DIV/0!</v>
      </c>
      <c r="J49" s="10" t="e">
        <f t="shared" si="21"/>
        <v>#DIV/0!</v>
      </c>
      <c r="K49" s="10" t="e">
        <f t="shared" si="22"/>
        <v>#DIV/0!</v>
      </c>
      <c r="L49" s="119"/>
      <c r="M49" s="158">
        <f t="shared" si="23"/>
        <v>32905170697.62088</v>
      </c>
      <c r="N49" s="10">
        <f t="shared" si="24"/>
        <v>2.7596694662902874</v>
      </c>
      <c r="O49" s="10">
        <f t="shared" si="25"/>
        <v>7.2912341887207823</v>
      </c>
      <c r="Q49" s="159">
        <f t="shared" si="26"/>
        <v>0.56941079931905114</v>
      </c>
    </row>
    <row r="50" spans="1:17">
      <c r="A50" s="157" t="s">
        <v>188</v>
      </c>
      <c r="B50" s="119">
        <v>62047.315290429935</v>
      </c>
      <c r="C50" s="119">
        <v>389528.62599999999</v>
      </c>
      <c r="D50" s="118">
        <f t="shared" ref="D50" si="27">C50*1000000</f>
        <v>389528626000</v>
      </c>
      <c r="E50" s="118">
        <f t="shared" ref="E50" si="28">B50*1000000</f>
        <v>62047315290.429932</v>
      </c>
      <c r="F50" s="119"/>
      <c r="G50" s="119"/>
      <c r="H50" s="10">
        <f t="shared" ref="H50" si="29">E50/D50*100</f>
        <v>15.928820412400174</v>
      </c>
      <c r="I50" s="10" t="e">
        <f t="shared" ref="I50" si="30">G50/F50*100</f>
        <v>#DIV/0!</v>
      </c>
      <c r="J50" s="10" t="e">
        <f t="shared" ref="J50" si="31">D50/F50</f>
        <v>#DIV/0!</v>
      </c>
      <c r="K50" s="10" t="e">
        <f t="shared" ref="K50" si="32">E50/G50</f>
        <v>#DIV/0!</v>
      </c>
      <c r="L50" s="119"/>
      <c r="M50" s="158">
        <f t="shared" ref="M50" si="33">E50*Q50</f>
        <v>34882396072.816292</v>
      </c>
      <c r="N50" s="10">
        <f t="shared" ref="N50" si="34">(M50-M49)/M49*100</f>
        <v>6.0088591953068624</v>
      </c>
      <c r="O50" s="10">
        <f t="shared" ref="O50" si="35">(M50-M46)/M46*100</f>
        <v>9.1931272559975188</v>
      </c>
      <c r="Q50" s="159">
        <f t="shared" si="26"/>
        <v>0.56219025608987938</v>
      </c>
    </row>
    <row r="51" spans="1:17">
      <c r="A51" s="157" t="s">
        <v>212</v>
      </c>
      <c r="B51" s="119">
        <v>58475.855321356947</v>
      </c>
      <c r="C51" s="119">
        <v>368483.24400000001</v>
      </c>
      <c r="D51" s="118">
        <f t="shared" ref="D51:D54" si="36">C51*1000000</f>
        <v>368483244000</v>
      </c>
      <c r="E51" s="118">
        <f t="shared" ref="E51:E54" si="37">B51*1000000</f>
        <v>58475855321.356949</v>
      </c>
      <c r="F51" s="119"/>
      <c r="G51" s="119"/>
      <c r="H51" s="10">
        <f t="shared" ref="H51:H54" si="38">E51/D51*100</f>
        <v>15.869339046894885</v>
      </c>
      <c r="I51" s="10" t="e">
        <f t="shared" ref="I51:I54" si="39">G51/F51*100</f>
        <v>#DIV/0!</v>
      </c>
      <c r="J51" s="10" t="e">
        <f t="shared" ref="J51:J54" si="40">D51/F51</f>
        <v>#DIV/0!</v>
      </c>
      <c r="K51" s="10" t="e">
        <f t="shared" ref="K51:K54" si="41">E51/G51</f>
        <v>#DIV/0!</v>
      </c>
      <c r="L51" s="119"/>
      <c r="M51" s="158">
        <f t="shared" ref="M51:M54" si="42">E51*Q51</f>
        <v>33515506097.799477</v>
      </c>
      <c r="N51" s="10">
        <f t="shared" ref="N51:N54" si="43">(M51-M50)/M50*100</f>
        <v>-3.9185667525919383</v>
      </c>
      <c r="O51" s="10">
        <f t="shared" ref="O51:O54" si="44">(M51-M47)/M47*100</f>
        <v>8.465492944023552</v>
      </c>
      <c r="Q51" s="159">
        <f t="shared" si="26"/>
        <v>0.57315119058307673</v>
      </c>
    </row>
    <row r="52" spans="1:17">
      <c r="A52" s="157" t="s">
        <v>213</v>
      </c>
      <c r="B52" s="119">
        <v>61706.247598614325</v>
      </c>
      <c r="C52" s="119">
        <v>389171.50400000002</v>
      </c>
      <c r="D52" s="118">
        <f t="shared" si="36"/>
        <v>389171504000</v>
      </c>
      <c r="E52" s="118">
        <f t="shared" si="37"/>
        <v>61706247598.614326</v>
      </c>
      <c r="F52" s="119"/>
      <c r="G52" s="119"/>
      <c r="H52" s="10">
        <f t="shared" si="38"/>
        <v>15.85579801305656</v>
      </c>
      <c r="I52" s="10" t="e">
        <f t="shared" si="39"/>
        <v>#DIV/0!</v>
      </c>
      <c r="J52" s="10" t="e">
        <f t="shared" si="40"/>
        <v>#DIV/0!</v>
      </c>
      <c r="K52" s="10" t="e">
        <f t="shared" si="41"/>
        <v>#DIV/0!</v>
      </c>
      <c r="L52" s="119"/>
      <c r="M52" s="158">
        <f t="shared" si="42"/>
        <v>35357355417.696213</v>
      </c>
      <c r="N52" s="10">
        <f t="shared" si="43"/>
        <v>5.4955139705250229</v>
      </c>
      <c r="O52" s="10">
        <f t="shared" si="44"/>
        <v>10.417605467316651</v>
      </c>
      <c r="Q52" s="159">
        <f t="shared" si="26"/>
        <v>0.572994741921241</v>
      </c>
    </row>
    <row r="53" spans="1:17">
      <c r="A53" s="157" t="s">
        <v>214</v>
      </c>
      <c r="B53" s="119">
        <v>62968.462339682243</v>
      </c>
      <c r="C53" s="119">
        <v>396605.7427771365</v>
      </c>
      <c r="D53" s="118">
        <f t="shared" si="36"/>
        <v>396605742777.13647</v>
      </c>
      <c r="E53" s="118">
        <f t="shared" si="37"/>
        <v>62968462339.682243</v>
      </c>
      <c r="F53" s="119"/>
      <c r="G53" s="119"/>
      <c r="H53" s="10">
        <f t="shared" si="38"/>
        <v>15.876840788729055</v>
      </c>
      <c r="I53" s="10" t="e">
        <f t="shared" si="39"/>
        <v>#DIV/0!</v>
      </c>
      <c r="J53" s="10" t="e">
        <f t="shared" si="40"/>
        <v>#DIV/0!</v>
      </c>
      <c r="K53" s="10" t="e">
        <f t="shared" si="41"/>
        <v>#DIV/0!</v>
      </c>
      <c r="L53" s="119"/>
      <c r="M53" s="158">
        <f t="shared" si="42"/>
        <v>35975503704.326584</v>
      </c>
      <c r="N53" s="10">
        <f t="shared" si="43"/>
        <v>1.7482876740294619</v>
      </c>
      <c r="O53" s="10">
        <f t="shared" si="44"/>
        <v>9.3308526946122061</v>
      </c>
      <c r="Q53" s="159">
        <f t="shared" si="26"/>
        <v>0.57132574574010353</v>
      </c>
    </row>
    <row r="54" spans="1:17">
      <c r="A54" s="157" t="s">
        <v>215</v>
      </c>
      <c r="B54" s="119">
        <v>67500.787565253588</v>
      </c>
      <c r="C54" s="119">
        <v>422522</v>
      </c>
      <c r="D54" s="118">
        <f t="shared" si="36"/>
        <v>422522000000</v>
      </c>
      <c r="E54" s="118">
        <f t="shared" si="37"/>
        <v>67500787565.253586</v>
      </c>
      <c r="F54" s="119"/>
      <c r="G54" s="119"/>
      <c r="H54" s="10">
        <f t="shared" si="38"/>
        <v>15.975685896889058</v>
      </c>
      <c r="I54" s="10" t="e">
        <f t="shared" si="39"/>
        <v>#DIV/0!</v>
      </c>
      <c r="J54" s="10" t="e">
        <f t="shared" si="40"/>
        <v>#DIV/0!</v>
      </c>
      <c r="K54" s="10" t="e">
        <f t="shared" si="41"/>
        <v>#DIV/0!</v>
      </c>
      <c r="L54" s="119"/>
      <c r="M54" s="158">
        <f t="shared" si="42"/>
        <v>38014450642.307297</v>
      </c>
      <c r="N54" s="10">
        <f t="shared" si="43"/>
        <v>5.6675980265302011</v>
      </c>
      <c r="O54" s="10">
        <f t="shared" si="44"/>
        <v>8.978897444295125</v>
      </c>
      <c r="Q54" s="159">
        <f t="shared" si="26"/>
        <v>0.56317047568605627</v>
      </c>
    </row>
    <row r="55" spans="1:17">
      <c r="K55" s="121"/>
      <c r="L55" s="121"/>
      <c r="M55" s="10"/>
      <c r="Q55" s="175"/>
    </row>
    <row r="56" spans="1:17">
      <c r="M56" s="10"/>
    </row>
    <row r="57" spans="1:17">
      <c r="M57" s="10"/>
    </row>
    <row r="58" spans="1:17">
      <c r="M58" s="10"/>
    </row>
    <row r="59" spans="1:17">
      <c r="M59" s="10"/>
    </row>
  </sheetData>
  <mergeCells count="2">
    <mergeCell ref="D1:O1"/>
    <mergeCell ref="R11:T11"/>
  </mergeCells>
  <phoneticPr fontId="8" type="noConversion"/>
  <pageMargins left="0.75" right="0.75" top="1" bottom="1" header="0.5" footer="0.5"/>
  <pageSetup paperSize="9" orientation="portrait" r:id="rId1"/>
  <headerFooter alignWithMargins="0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>
  <dimension ref="A1:T60"/>
  <sheetViews>
    <sheetView workbookViewId="0"/>
  </sheetViews>
  <sheetFormatPr defaultRowHeight="12.75"/>
  <cols>
    <col min="1" max="1" width="7.5" style="7" bestFit="1" customWidth="1"/>
    <col min="2" max="2" width="9" style="7" hidden="1" customWidth="1"/>
    <col min="3" max="3" width="16.5" style="7" hidden="1" customWidth="1"/>
    <col min="4" max="4" width="17.125" style="7" customWidth="1"/>
    <col min="5" max="5" width="15.5" style="7" bestFit="1" customWidth="1"/>
    <col min="6" max="6" width="13.75" style="7" hidden="1" customWidth="1"/>
    <col min="7" max="7" width="14.125" style="7" hidden="1" customWidth="1"/>
    <col min="8" max="8" width="10.375" style="7" hidden="1" customWidth="1"/>
    <col min="9" max="9" width="8" style="7" hidden="1" customWidth="1"/>
    <col min="10" max="10" width="7.875" style="7" hidden="1" customWidth="1"/>
    <col min="11" max="11" width="9.375" style="7" hidden="1" customWidth="1"/>
    <col min="12" max="12" width="11" hidden="1" customWidth="1"/>
    <col min="13" max="13" width="18.25" bestFit="1" customWidth="1"/>
    <col min="14" max="14" width="14.5" customWidth="1"/>
    <col min="15" max="15" width="12.5" customWidth="1"/>
    <col min="18" max="18" width="9" style="7"/>
    <col min="19" max="19" width="16.5" bestFit="1" customWidth="1"/>
  </cols>
  <sheetData>
    <row r="1" spans="1:20" ht="28.5" customHeight="1" thickBot="1">
      <c r="D1" s="223" t="s">
        <v>193</v>
      </c>
      <c r="E1" s="224"/>
      <c r="F1" s="224"/>
      <c r="G1" s="224"/>
      <c r="H1" s="224"/>
      <c r="I1" s="224"/>
      <c r="J1" s="224"/>
      <c r="K1" s="224"/>
      <c r="L1" s="224"/>
      <c r="M1" s="224"/>
      <c r="N1" s="224"/>
      <c r="O1" s="225"/>
    </row>
    <row r="2" spans="1:20" ht="39" thickBot="1">
      <c r="C2" s="117" t="s">
        <v>60</v>
      </c>
      <c r="D2" s="125" t="s">
        <v>201</v>
      </c>
      <c r="E2" s="123" t="s">
        <v>202</v>
      </c>
      <c r="F2" s="123" t="s">
        <v>59</v>
      </c>
      <c r="G2" s="123" t="s">
        <v>58</v>
      </c>
      <c r="H2" s="123" t="s">
        <v>61</v>
      </c>
      <c r="I2" s="123" t="s">
        <v>62</v>
      </c>
      <c r="J2" s="123" t="s">
        <v>63</v>
      </c>
      <c r="K2" s="123" t="s">
        <v>64</v>
      </c>
      <c r="L2" s="123" t="s">
        <v>77</v>
      </c>
      <c r="M2" s="123" t="s">
        <v>204</v>
      </c>
      <c r="N2" s="123" t="s">
        <v>75</v>
      </c>
      <c r="O2" s="124" t="s">
        <v>76</v>
      </c>
    </row>
    <row r="3" spans="1:20" hidden="1">
      <c r="A3" t="s">
        <v>53</v>
      </c>
      <c r="B3" s="7">
        <v>37676.73632361889</v>
      </c>
      <c r="C3" s="7">
        <v>228114.65100000001</v>
      </c>
      <c r="D3" s="118">
        <f>'GDP Durban'!D3</f>
        <v>114100598000</v>
      </c>
      <c r="E3" s="118">
        <f>'GDP Durban'!E3</f>
        <v>18509079103.642876</v>
      </c>
    </row>
    <row r="4" spans="1:20" hidden="1">
      <c r="A4" t="s">
        <v>54</v>
      </c>
      <c r="B4" s="7">
        <v>39785.998991779808</v>
      </c>
      <c r="C4" s="7">
        <v>237077.625</v>
      </c>
      <c r="D4" s="118">
        <f>'GDP Durban'!D4</f>
        <v>116343457000</v>
      </c>
      <c r="E4" s="118">
        <f>'GDP Durban'!E4</f>
        <v>18924379162.5578</v>
      </c>
    </row>
    <row r="5" spans="1:20" hidden="1">
      <c r="A5" t="s">
        <v>55</v>
      </c>
      <c r="B5" s="7">
        <v>40039.788367970163</v>
      </c>
      <c r="C5" s="7">
        <v>239764.666</v>
      </c>
      <c r="D5" s="118">
        <f>'GDP Durban'!D5</f>
        <v>118828396000.00002</v>
      </c>
      <c r="E5" s="118">
        <f>'GDP Durban'!E5</f>
        <v>19273539957.533134</v>
      </c>
    </row>
    <row r="6" spans="1:20" hidden="1">
      <c r="A6" t="s">
        <v>52</v>
      </c>
      <c r="B6" s="7">
        <v>40074.592176024802</v>
      </c>
      <c r="C6" s="7">
        <v>242416.25599999999</v>
      </c>
      <c r="D6" s="118">
        <f>'GDP Durban'!D6</f>
        <v>125723549000</v>
      </c>
      <c r="E6" s="118">
        <f>'GDP Durban'!E6</f>
        <v>20473834833.396473</v>
      </c>
    </row>
    <row r="7" spans="1:20" hidden="1">
      <c r="A7" t="s">
        <v>49</v>
      </c>
      <c r="B7" s="7">
        <v>38164.553783353913</v>
      </c>
      <c r="C7" s="7">
        <v>234422.22595000002</v>
      </c>
      <c r="D7" s="118">
        <f>'GDP Durban'!D7</f>
        <v>124995000000</v>
      </c>
      <c r="E7" s="118">
        <f>'GDP Durban'!E7</f>
        <v>20070237935.041279</v>
      </c>
      <c r="F7" s="119">
        <v>4118958622</v>
      </c>
      <c r="G7" s="119">
        <v>674878797</v>
      </c>
      <c r="H7" s="10">
        <f>E7/D7*100</f>
        <v>16.056832621337875</v>
      </c>
      <c r="I7" s="10">
        <f>G7/F7*100</f>
        <v>16.384694747729856</v>
      </c>
      <c r="J7" s="10">
        <f>D7/F7</f>
        <v>30.346262604431669</v>
      </c>
      <c r="K7" s="10">
        <f>E7/G7</f>
        <v>29.739025769157895</v>
      </c>
      <c r="M7" s="118">
        <f>E7*$L$23</f>
        <v>1611898504.4148412</v>
      </c>
    </row>
    <row r="8" spans="1:20" hidden="1">
      <c r="A8" t="s">
        <v>50</v>
      </c>
      <c r="B8" s="7">
        <v>40899.509629239452</v>
      </c>
      <c r="C8" s="7">
        <v>246691.99999189001</v>
      </c>
      <c r="D8" s="118">
        <f>'GDP Durban'!D8</f>
        <v>129917900000</v>
      </c>
      <c r="E8" s="118">
        <f>'GDP Durban'!E8</f>
        <v>20979093657.466305</v>
      </c>
      <c r="F8" s="119">
        <v>4128329079</v>
      </c>
      <c r="G8" s="119">
        <v>697677279</v>
      </c>
      <c r="H8" s="10">
        <f t="shared" ref="H8:H39" si="0">E8/D8*100</f>
        <v>16.14796241123533</v>
      </c>
      <c r="I8" s="10">
        <f t="shared" ref="I8:I37" si="1">G8/F8*100</f>
        <v>16.899749648082743</v>
      </c>
      <c r="J8" s="10">
        <f t="shared" ref="J8:K36" si="2">D8/F8</f>
        <v>31.469850758958842</v>
      </c>
      <c r="K8" s="10">
        <f t="shared" si="2"/>
        <v>30.069910958740429</v>
      </c>
      <c r="M8" s="118">
        <f t="shared" ref="M8:M30" si="3">E8*$L$23</f>
        <v>1684891320.1675637</v>
      </c>
      <c r="N8" s="10">
        <f>(M8-M7)/M7*100</f>
        <v>4.5283754251773241</v>
      </c>
    </row>
    <row r="9" spans="1:20" hidden="1">
      <c r="A9" t="s">
        <v>51</v>
      </c>
      <c r="B9" s="7">
        <v>40843.515709009815</v>
      </c>
      <c r="C9" s="7">
        <v>248774.73830440003</v>
      </c>
      <c r="D9" s="118">
        <f>'GDP Durban'!D9</f>
        <v>134099100000</v>
      </c>
      <c r="E9" s="118">
        <f>'GDP Durban'!E9</f>
        <v>21574100043.995609</v>
      </c>
      <c r="F9" s="119">
        <v>4479766142</v>
      </c>
      <c r="G9" s="119">
        <v>748604188</v>
      </c>
      <c r="H9" s="10">
        <f t="shared" si="0"/>
        <v>16.088176612666015</v>
      </c>
      <c r="I9" s="10">
        <f t="shared" si="1"/>
        <v>16.71078722126741</v>
      </c>
      <c r="J9" s="10">
        <f t="shared" si="2"/>
        <v>29.93439741033696</v>
      </c>
      <c r="K9" s="10">
        <f t="shared" si="2"/>
        <v>28.819101455515245</v>
      </c>
      <c r="M9" s="118">
        <f t="shared" si="3"/>
        <v>1732677993.5327737</v>
      </c>
      <c r="N9" s="10">
        <f t="shared" ref="N9:N36" si="4">(M9-M8)/M8*100</f>
        <v>2.8361872836081581</v>
      </c>
    </row>
    <row r="10" spans="1:20" ht="13.5" hidden="1" thickBot="1">
      <c r="A10" t="s">
        <v>48</v>
      </c>
      <c r="B10" s="7">
        <v>41049.652983244421</v>
      </c>
      <c r="C10" s="7">
        <v>252232.9458972</v>
      </c>
      <c r="D10" s="118">
        <f>'GDP Durban'!D10</f>
        <v>139852000000</v>
      </c>
      <c r="E10" s="118">
        <f>'GDP Durban'!E10</f>
        <v>22625786245.939098</v>
      </c>
      <c r="F10" s="119">
        <v>4393645140</v>
      </c>
      <c r="G10" s="119">
        <v>741841930</v>
      </c>
      <c r="H10" s="10">
        <f t="shared" si="0"/>
        <v>16.178378747489557</v>
      </c>
      <c r="I10" s="10">
        <f t="shared" si="1"/>
        <v>16.884429815376485</v>
      </c>
      <c r="J10" s="10">
        <f t="shared" si="2"/>
        <v>31.830517837405502</v>
      </c>
      <c r="K10" s="10">
        <f t="shared" si="2"/>
        <v>30.499470751052179</v>
      </c>
      <c r="M10" s="118">
        <f t="shared" si="3"/>
        <v>1817141935.6899669</v>
      </c>
      <c r="N10" s="10">
        <f t="shared" si="4"/>
        <v>4.8747627933438942</v>
      </c>
    </row>
    <row r="11" spans="1:20" ht="15.75" thickBot="1">
      <c r="A11" t="str">
        <f>'GDP Durban'!A11</f>
        <v>2003q1</v>
      </c>
      <c r="B11" s="7">
        <v>39679.286244765506</v>
      </c>
      <c r="C11" s="7">
        <v>242968.67667019999</v>
      </c>
      <c r="D11" s="118">
        <f>'GDP Durban'!D11</f>
        <v>137333400000</v>
      </c>
      <c r="E11" s="118">
        <f>'GDP Durban'!E11</f>
        <v>22001488871.187424</v>
      </c>
      <c r="F11" s="119">
        <v>4324510166.1150007</v>
      </c>
      <c r="G11" s="119">
        <v>733454143.19999993</v>
      </c>
      <c r="H11" s="10">
        <f t="shared" si="0"/>
        <v>16.020493828294811</v>
      </c>
      <c r="I11" s="10">
        <f t="shared" si="1"/>
        <v>16.960398172885121</v>
      </c>
      <c r="J11" s="10">
        <f t="shared" si="2"/>
        <v>31.756983964585256</v>
      </c>
      <c r="K11" s="10">
        <f t="shared" si="2"/>
        <v>29.997088536710343</v>
      </c>
      <c r="M11" s="118">
        <f t="shared" si="3"/>
        <v>1767002818.8579042</v>
      </c>
      <c r="N11" s="10">
        <f t="shared" si="4"/>
        <v>-2.7592295267251621</v>
      </c>
      <c r="O11" s="10">
        <f>(M11-M7)/M7*100</f>
        <v>9.6224615891290064</v>
      </c>
      <c r="R11" s="226" t="s">
        <v>162</v>
      </c>
      <c r="S11" s="227"/>
      <c r="T11" s="228"/>
    </row>
    <row r="12" spans="1:20">
      <c r="A12" t="str">
        <f>'GDP Durban'!A12</f>
        <v>2003q2</v>
      </c>
      <c r="B12" s="7">
        <v>42428.908098434826</v>
      </c>
      <c r="C12" s="7">
        <v>254647.49008620001</v>
      </c>
      <c r="D12" s="118">
        <f>'GDP Durban'!D12</f>
        <v>141947400000</v>
      </c>
      <c r="E12" s="118">
        <f>'GDP Durban'!E12</f>
        <v>22868849697.869461</v>
      </c>
      <c r="F12" s="119">
        <v>4344832650.1500006</v>
      </c>
      <c r="G12" s="119">
        <v>733104993.00000012</v>
      </c>
      <c r="H12" s="10">
        <f t="shared" si="0"/>
        <v>16.11079153113721</v>
      </c>
      <c r="I12" s="10">
        <f t="shared" si="1"/>
        <v>16.873031760491177</v>
      </c>
      <c r="J12" s="10">
        <f t="shared" si="2"/>
        <v>32.670395255637615</v>
      </c>
      <c r="K12" s="10">
        <f t="shared" si="2"/>
        <v>31.194508175815216</v>
      </c>
      <c r="M12" s="118">
        <f t="shared" si="3"/>
        <v>1836663060.2482572</v>
      </c>
      <c r="N12" s="10">
        <f t="shared" si="4"/>
        <v>3.9422824144320043</v>
      </c>
      <c r="O12" s="10">
        <f t="shared" ref="O12:O36" si="5">(M12-M8)/M8*100</f>
        <v>9.0078059198263123</v>
      </c>
      <c r="R12" s="7">
        <v>2001</v>
      </c>
    </row>
    <row r="13" spans="1:20">
      <c r="A13" t="str">
        <f>'GDP Durban'!A13</f>
        <v>2003q3</v>
      </c>
      <c r="B13" s="7">
        <v>42149.48137805095</v>
      </c>
      <c r="C13" s="7">
        <v>256275.03476719998</v>
      </c>
      <c r="D13" s="118">
        <f>'GDP Durban'!D13</f>
        <v>145489200000</v>
      </c>
      <c r="E13" s="118">
        <f>'GDP Durban'!E13</f>
        <v>23362981349.285221</v>
      </c>
      <c r="F13" s="119">
        <v>4469507962.3999996</v>
      </c>
      <c r="G13" s="119">
        <v>755965791.00000012</v>
      </c>
      <c r="H13" s="10">
        <f t="shared" si="0"/>
        <v>16.058223805811856</v>
      </c>
      <c r="I13" s="10">
        <f t="shared" si="1"/>
        <v>16.913848176569036</v>
      </c>
      <c r="J13" s="10">
        <f t="shared" si="2"/>
        <v>32.551502586847704</v>
      </c>
      <c r="K13" s="10">
        <f t="shared" si="2"/>
        <v>30.904812925966404</v>
      </c>
      <c r="M13" s="118">
        <f t="shared" si="3"/>
        <v>1876348193.6522055</v>
      </c>
      <c r="N13" s="10">
        <f t="shared" si="4"/>
        <v>2.160719310083155</v>
      </c>
      <c r="O13" s="10">
        <f t="shared" si="5"/>
        <v>8.2918003608103312</v>
      </c>
      <c r="R13" s="7">
        <f>R12+1</f>
        <v>2002</v>
      </c>
      <c r="S13" s="154">
        <f>SUM(M7:M10)</f>
        <v>6846609753.8051462</v>
      </c>
    </row>
    <row r="14" spans="1:20">
      <c r="A14" t="str">
        <f>'GDP Durban'!A14</f>
        <v>2003q4</v>
      </c>
      <c r="B14" s="7">
        <v>42100.346979449736</v>
      </c>
      <c r="C14" s="7">
        <v>258872.64112069999</v>
      </c>
      <c r="D14" s="118">
        <f>'GDP Durban'!D14</f>
        <v>154218000000</v>
      </c>
      <c r="E14" s="118">
        <f>'GDP Durban'!E14</f>
        <v>24884870289.023891</v>
      </c>
      <c r="F14" s="119">
        <v>4792454884.6540003</v>
      </c>
      <c r="G14" s="119">
        <v>792421454</v>
      </c>
      <c r="H14" s="10">
        <f t="shared" si="0"/>
        <v>16.136164578080308</v>
      </c>
      <c r="I14" s="10">
        <f t="shared" si="1"/>
        <v>16.534771282613971</v>
      </c>
      <c r="J14" s="10">
        <f t="shared" si="2"/>
        <v>32.179332661810555</v>
      </c>
      <c r="K14" s="10">
        <f t="shared" si="2"/>
        <v>31.403579702959295</v>
      </c>
      <c r="L14">
        <f>L31/G31</f>
        <v>8.1954277173082804E-2</v>
      </c>
      <c r="M14" s="118">
        <f t="shared" si="3"/>
        <v>1998575469.3721037</v>
      </c>
      <c r="N14" s="10">
        <f t="shared" si="4"/>
        <v>6.5141041589935265</v>
      </c>
      <c r="O14" s="10">
        <f t="shared" si="5"/>
        <v>9.9845548726080473</v>
      </c>
      <c r="R14" s="7">
        <f t="shared" ref="R14:R24" si="6">R13+1</f>
        <v>2003</v>
      </c>
      <c r="S14" s="154">
        <f>SUM(M11:M14)</f>
        <v>7478589542.1304703</v>
      </c>
      <c r="T14" s="10">
        <f>(S14-S13)/S13*100</f>
        <v>9.2305507550519881</v>
      </c>
    </row>
    <row r="15" spans="1:20">
      <c r="A15" t="str">
        <f>'GDP Durban'!A15</f>
        <v>2004q1</v>
      </c>
      <c r="B15" s="7">
        <v>40825.253019522192</v>
      </c>
      <c r="C15" s="7">
        <v>251444.37829999998</v>
      </c>
      <c r="D15" s="118">
        <f>'GDP Durban'!D15</f>
        <v>151038350000</v>
      </c>
      <c r="E15" s="118">
        <f>'GDP Durban'!E15</f>
        <v>24019061636.832706</v>
      </c>
      <c r="F15" s="119">
        <v>4499340550.9499998</v>
      </c>
      <c r="G15" s="119">
        <v>735941631.61000013</v>
      </c>
      <c r="H15" s="10">
        <f t="shared" si="0"/>
        <v>15.902624490291842</v>
      </c>
      <c r="I15" s="10">
        <f t="shared" si="1"/>
        <v>16.356655453755593</v>
      </c>
      <c r="J15" s="10">
        <f t="shared" si="2"/>
        <v>33.568997120724603</v>
      </c>
      <c r="K15" s="10">
        <f t="shared" si="2"/>
        <v>32.637182903060989</v>
      </c>
      <c r="L15">
        <f t="shared" ref="L15:L20" si="7">L32/G32</f>
        <v>7.573159189140187E-2</v>
      </c>
      <c r="M15" s="118">
        <f t="shared" si="3"/>
        <v>1929039887.5771422</v>
      </c>
      <c r="N15" s="10">
        <f t="shared" si="4"/>
        <v>-3.4792572440012779</v>
      </c>
      <c r="O15" s="10">
        <f t="shared" si="5"/>
        <v>9.1701646986601926</v>
      </c>
      <c r="R15" s="7">
        <f t="shared" si="6"/>
        <v>2004</v>
      </c>
      <c r="S15" s="154">
        <f>SUM(M15:M18)</f>
        <v>8176897197.0147877</v>
      </c>
      <c r="T15" s="10">
        <f t="shared" ref="T15:T21" si="8">(S15-S14)/S14*100</f>
        <v>9.3374245364104631</v>
      </c>
    </row>
    <row r="16" spans="1:20">
      <c r="A16" t="str">
        <f>'GDP Durban'!A16</f>
        <v>2004q2</v>
      </c>
      <c r="B16" s="7">
        <v>43839.245304415505</v>
      </c>
      <c r="C16" s="7">
        <v>264778.94630000001</v>
      </c>
      <c r="D16" s="118">
        <f>'GDP Durban'!D16</f>
        <v>155074150000</v>
      </c>
      <c r="E16" s="118">
        <f>'GDP Durban'!E16</f>
        <v>24769505620.647976</v>
      </c>
      <c r="F16" s="119">
        <v>4543677182.2600002</v>
      </c>
      <c r="G16" s="119">
        <v>765181765.9000001</v>
      </c>
      <c r="H16" s="10">
        <f t="shared" si="0"/>
        <v>15.972685080426348</v>
      </c>
      <c r="I16" s="10">
        <f t="shared" si="1"/>
        <v>16.8405838532614</v>
      </c>
      <c r="J16" s="10">
        <f t="shared" si="2"/>
        <v>34.129658375700664</v>
      </c>
      <c r="K16" s="10">
        <f t="shared" si="2"/>
        <v>32.370747349833017</v>
      </c>
      <c r="L16">
        <f t="shared" si="7"/>
        <v>7.7303872407602364E-2</v>
      </c>
      <c r="M16" s="118">
        <f t="shared" si="3"/>
        <v>1989310201.2163742</v>
      </c>
      <c r="N16" s="10">
        <f t="shared" si="4"/>
        <v>3.1243684501999036</v>
      </c>
      <c r="O16" s="10">
        <f t="shared" si="5"/>
        <v>8.3111129238633499</v>
      </c>
      <c r="R16" s="7">
        <f t="shared" si="6"/>
        <v>2005</v>
      </c>
      <c r="S16" s="154">
        <f>SUM(M19:M22)</f>
        <v>8960525053.9443035</v>
      </c>
      <c r="T16" s="10">
        <f t="shared" si="8"/>
        <v>9.5834378010231287</v>
      </c>
    </row>
    <row r="17" spans="1:20">
      <c r="A17" t="str">
        <f>'GDP Durban'!A17</f>
        <v>2004q3</v>
      </c>
      <c r="B17" s="7">
        <v>44543.65678666599</v>
      </c>
      <c r="C17" s="7">
        <v>270547.82851100003</v>
      </c>
      <c r="D17" s="118">
        <f>'GDP Durban'!D17</f>
        <v>158525750000</v>
      </c>
      <c r="E17" s="118">
        <f>'GDP Durban'!E17</f>
        <v>25342120843.975063</v>
      </c>
      <c r="F17" s="119">
        <v>4775490888.2999992</v>
      </c>
      <c r="G17" s="119">
        <v>793665970.39999986</v>
      </c>
      <c r="H17" s="10">
        <f t="shared" si="0"/>
        <v>15.98612266081382</v>
      </c>
      <c r="I17" s="10">
        <f t="shared" si="1"/>
        <v>16.619568311699421</v>
      </c>
      <c r="J17" s="10">
        <f t="shared" si="2"/>
        <v>33.195697302740058</v>
      </c>
      <c r="K17" s="10">
        <f t="shared" si="2"/>
        <v>31.930461666641552</v>
      </c>
      <c r="L17">
        <f t="shared" si="7"/>
        <v>8.1540819678682028E-2</v>
      </c>
      <c r="M17" s="118">
        <f t="shared" si="3"/>
        <v>2035298575.8970058</v>
      </c>
      <c r="N17" s="10">
        <f t="shared" si="4"/>
        <v>2.3117749384943487</v>
      </c>
      <c r="O17" s="10">
        <f t="shared" si="5"/>
        <v>8.4712625717624626</v>
      </c>
      <c r="R17" s="7">
        <f t="shared" si="6"/>
        <v>2006</v>
      </c>
      <c r="S17" s="154">
        <f>SUM(M23:M26)</f>
        <v>9897228878.112133</v>
      </c>
      <c r="T17" s="10">
        <f t="shared" si="8"/>
        <v>10.453671169140975</v>
      </c>
    </row>
    <row r="18" spans="1:20">
      <c r="A18" t="str">
        <f>'GDP Durban'!A18</f>
        <v>2004q4</v>
      </c>
      <c r="B18" s="7">
        <v>44924.845565797143</v>
      </c>
      <c r="C18" s="7">
        <v>275256.89010000002</v>
      </c>
      <c r="D18" s="118">
        <f>'GDP Durban'!D18</f>
        <v>172315750000</v>
      </c>
      <c r="E18" s="118">
        <f>'GDP Durban'!E18</f>
        <v>27682342846.194199</v>
      </c>
      <c r="F18" s="119">
        <v>4830257034.4000006</v>
      </c>
      <c r="G18" s="119">
        <v>826240651</v>
      </c>
      <c r="H18" s="10">
        <f t="shared" si="0"/>
        <v>16.064894152852656</v>
      </c>
      <c r="I18" s="10">
        <f t="shared" si="1"/>
        <v>17.105521406328908</v>
      </c>
      <c r="J18" s="10">
        <f t="shared" si="2"/>
        <v>35.674240267713728</v>
      </c>
      <c r="K18" s="10">
        <f t="shared" si="2"/>
        <v>33.503971043654445</v>
      </c>
      <c r="L18">
        <f t="shared" si="7"/>
        <v>8.0220365454144252E-2</v>
      </c>
      <c r="M18" s="118">
        <f t="shared" si="3"/>
        <v>2223248532.324265</v>
      </c>
      <c r="N18" s="10">
        <f t="shared" si="4"/>
        <v>9.2345152034720552</v>
      </c>
      <c r="O18" s="10">
        <f t="shared" si="5"/>
        <v>11.241660192234185</v>
      </c>
      <c r="R18" s="7">
        <f t="shared" si="6"/>
        <v>2007</v>
      </c>
      <c r="S18" s="154">
        <f>SUM(M27:M30)</f>
        <v>11204482843.99819</v>
      </c>
      <c r="T18" s="10">
        <f t="shared" si="8"/>
        <v>13.208282661594986</v>
      </c>
    </row>
    <row r="19" spans="1:20">
      <c r="A19" t="str">
        <f>'GDP Durban'!A19</f>
        <v>2005q1</v>
      </c>
      <c r="B19" s="7">
        <v>43267.60531097796</v>
      </c>
      <c r="C19" s="7">
        <v>265766.29472999997</v>
      </c>
      <c r="D19" s="118">
        <f>'GDP Durban'!D19</f>
        <v>162994450000</v>
      </c>
      <c r="E19" s="118">
        <f>'GDP Durban'!E19</f>
        <v>25969990679.730831</v>
      </c>
      <c r="F19" s="119">
        <v>4690209425</v>
      </c>
      <c r="G19" s="119">
        <v>774740717</v>
      </c>
      <c r="H19" s="10">
        <f t="shared" si="0"/>
        <v>15.933052125229313</v>
      </c>
      <c r="I19" s="10">
        <f t="shared" si="1"/>
        <v>16.51825423552382</v>
      </c>
      <c r="J19" s="10">
        <f t="shared" si="2"/>
        <v>34.752062270652232</v>
      </c>
      <c r="K19" s="10">
        <f t="shared" si="2"/>
        <v>33.520880095593107</v>
      </c>
      <c r="L19">
        <f t="shared" si="7"/>
        <v>8.3003445408079787E-2</v>
      </c>
      <c r="M19" s="118">
        <f t="shared" si="3"/>
        <v>2085724607.3420501</v>
      </c>
      <c r="N19" s="10">
        <f t="shared" si="4"/>
        <v>-6.185719814169512</v>
      </c>
      <c r="O19" s="10">
        <f t="shared" si="5"/>
        <v>8.1224199029758033</v>
      </c>
      <c r="R19" s="7">
        <f t="shared" si="6"/>
        <v>2008</v>
      </c>
      <c r="S19" s="154">
        <f>SUM(M31:M34)</f>
        <v>12363387627.891766</v>
      </c>
      <c r="T19" s="10">
        <f t="shared" si="8"/>
        <v>10.343224225778135</v>
      </c>
    </row>
    <row r="20" spans="1:20">
      <c r="A20" t="str">
        <f>'GDP Durban'!A20</f>
        <v>2005q2</v>
      </c>
      <c r="B20" s="7">
        <v>45920.174696248054</v>
      </c>
      <c r="C20" s="7">
        <v>277268.90181000001</v>
      </c>
      <c r="D20" s="118">
        <f>'GDP Durban'!D20</f>
        <v>169724450000</v>
      </c>
      <c r="E20" s="118">
        <f>'GDP Durban'!E20</f>
        <v>27141137372.733086</v>
      </c>
      <c r="F20" s="119">
        <v>4760343407</v>
      </c>
      <c r="G20" s="119">
        <v>805551748</v>
      </c>
      <c r="H20" s="10">
        <f t="shared" si="0"/>
        <v>15.991294932894515</v>
      </c>
      <c r="I20" s="10">
        <f t="shared" si="1"/>
        <v>16.922135214351357</v>
      </c>
      <c r="J20" s="10">
        <f t="shared" si="2"/>
        <v>35.653824837599579</v>
      </c>
      <c r="K20" s="10">
        <f t="shared" si="2"/>
        <v>33.692605645904557</v>
      </c>
      <c r="L20">
        <f t="shared" si="7"/>
        <v>8.2435750865621479E-2</v>
      </c>
      <c r="M20" s="118">
        <f t="shared" si="3"/>
        <v>2179782764.9488816</v>
      </c>
      <c r="N20" s="10">
        <f t="shared" si="4"/>
        <v>4.5096153766289824</v>
      </c>
      <c r="O20" s="10">
        <f t="shared" si="5"/>
        <v>9.5748045536609627</v>
      </c>
      <c r="R20" s="7">
        <f t="shared" si="6"/>
        <v>2009</v>
      </c>
      <c r="S20" s="154">
        <f>SUM(M35:M38)</f>
        <v>14429984685.580788</v>
      </c>
      <c r="T20" s="10">
        <f t="shared" si="8"/>
        <v>16.715459547889491</v>
      </c>
    </row>
    <row r="21" spans="1:20">
      <c r="A21" t="str">
        <f>'GDP Durban'!A21</f>
        <v>2005q3</v>
      </c>
      <c r="B21" s="7">
        <v>47037.654231843975</v>
      </c>
      <c r="C21" s="7">
        <v>283831.22172999999</v>
      </c>
      <c r="D21" s="118">
        <f>'GDP Durban'!D21</f>
        <v>176822000000</v>
      </c>
      <c r="E21" s="118">
        <f>'GDP Durban'!E21</f>
        <v>28172266574.362953</v>
      </c>
      <c r="F21" s="119">
        <v>4824982237</v>
      </c>
      <c r="G21" s="119">
        <v>802738840</v>
      </c>
      <c r="H21" s="10">
        <f t="shared" si="0"/>
        <v>15.932557359583624</v>
      </c>
      <c r="I21" s="10">
        <f t="shared" si="1"/>
        <v>16.637135652941058</v>
      </c>
      <c r="J21" s="10">
        <f t="shared" si="2"/>
        <v>36.647181546919342</v>
      </c>
      <c r="K21" s="10">
        <f t="shared" si="2"/>
        <v>35.095183103838544</v>
      </c>
      <c r="M21" s="118">
        <f t="shared" si="3"/>
        <v>2262595715.315742</v>
      </c>
      <c r="N21" s="10">
        <f t="shared" si="4"/>
        <v>3.7991377718229851</v>
      </c>
      <c r="O21" s="10">
        <f t="shared" si="5"/>
        <v>11.167754063728012</v>
      </c>
      <c r="R21" s="7">
        <f t="shared" si="6"/>
        <v>2010</v>
      </c>
      <c r="S21" s="154">
        <f>SUM(M39:M42)</f>
        <v>15560996183.357704</v>
      </c>
      <c r="T21" s="10">
        <f t="shared" si="8"/>
        <v>7.8379258358263106</v>
      </c>
    </row>
    <row r="22" spans="1:20">
      <c r="A22" t="str">
        <f>'GDP Durban'!A22</f>
        <v>2005q4</v>
      </c>
      <c r="B22" s="7">
        <v>47137.581046113184</v>
      </c>
      <c r="C22" s="7">
        <v>287892.13373</v>
      </c>
      <c r="D22" s="118">
        <f>'GDP Durban'!D22</f>
        <v>189477100000</v>
      </c>
      <c r="E22" s="118">
        <f>'GDP Durban'!E22</f>
        <v>30286824815.027542</v>
      </c>
      <c r="F22" s="119">
        <v>5011501336</v>
      </c>
      <c r="G22" s="119">
        <v>832010091</v>
      </c>
      <c r="H22" s="10">
        <f t="shared" si="0"/>
        <v>15.984424933159492</v>
      </c>
      <c r="I22" s="10">
        <f t="shared" si="1"/>
        <v>16.602012754606594</v>
      </c>
      <c r="J22" s="10">
        <f t="shared" si="2"/>
        <v>37.808450461520536</v>
      </c>
      <c r="K22" s="10">
        <f t="shared" si="2"/>
        <v>36.401992166495901</v>
      </c>
      <c r="M22" s="118">
        <f t="shared" si="3"/>
        <v>2432421966.3376298</v>
      </c>
      <c r="N22" s="10">
        <f t="shared" si="4"/>
        <v>7.5058151075031425</v>
      </c>
      <c r="O22" s="10">
        <f t="shared" si="5"/>
        <v>9.4084593320157168</v>
      </c>
      <c r="R22" s="7">
        <f t="shared" si="6"/>
        <v>2011</v>
      </c>
      <c r="S22" s="154">
        <f>SUM(M43:M46)</f>
        <v>17290714118.161812</v>
      </c>
      <c r="T22" s="10">
        <f>(S22-S21)/S21*100</f>
        <v>11.115727517843748</v>
      </c>
    </row>
    <row r="23" spans="1:20">
      <c r="A23" t="str">
        <f>'GDP Durban'!A23</f>
        <v>2006q1</v>
      </c>
      <c r="B23" s="7">
        <v>45515.077116805645</v>
      </c>
      <c r="C23" s="7">
        <v>278720.45539999998</v>
      </c>
      <c r="D23" s="118">
        <f>'GDP Durban'!D23</f>
        <v>182102400000</v>
      </c>
      <c r="E23" s="118">
        <f>'GDP Durban'!E23</f>
        <v>28799051833.053688</v>
      </c>
      <c r="F23" s="119">
        <v>4675546289</v>
      </c>
      <c r="G23" s="119">
        <v>750919883</v>
      </c>
      <c r="H23" s="10">
        <f t="shared" si="0"/>
        <v>15.814756880224362</v>
      </c>
      <c r="I23" s="10">
        <f t="shared" si="1"/>
        <v>16.060580659134182</v>
      </c>
      <c r="J23" s="10">
        <f t="shared" si="2"/>
        <v>38.947833845304061</v>
      </c>
      <c r="K23" s="10">
        <f t="shared" si="2"/>
        <v>38.351697011935009</v>
      </c>
      <c r="L23">
        <f>AVERAGE(L14:L20)</f>
        <v>8.0312874696944939E-2</v>
      </c>
      <c r="M23" s="118">
        <f t="shared" si="3"/>
        <v>2312934641.2588634</v>
      </c>
      <c r="N23" s="10">
        <f t="shared" si="4"/>
        <v>-4.9122778338773241</v>
      </c>
      <c r="O23" s="10">
        <f t="shared" si="5"/>
        <v>10.893577853806846</v>
      </c>
      <c r="R23" s="7">
        <f t="shared" si="6"/>
        <v>2012</v>
      </c>
      <c r="S23" s="154">
        <f>SUM(M47:M50)</f>
        <v>18980290233.042618</v>
      </c>
      <c r="T23" s="10">
        <f>(S23-S22)/S22*100</f>
        <v>9.771580880549692</v>
      </c>
    </row>
    <row r="24" spans="1:20">
      <c r="A24" t="str">
        <f>'GDP Durban'!A24</f>
        <v>2006q2</v>
      </c>
      <c r="B24" s="7">
        <v>48049.392570885168</v>
      </c>
      <c r="C24" s="7">
        <v>290944.85600000003</v>
      </c>
      <c r="D24" s="118">
        <f>'GDP Durban'!D24</f>
        <v>186349400000</v>
      </c>
      <c r="E24" s="118">
        <f>'GDP Durban'!E24</f>
        <v>29647297003.968468</v>
      </c>
      <c r="F24" s="119">
        <v>4859349229</v>
      </c>
      <c r="G24" s="119">
        <v>811777848</v>
      </c>
      <c r="H24" s="10">
        <f t="shared" si="0"/>
        <v>15.909521041639238</v>
      </c>
      <c r="I24" s="10">
        <f t="shared" si="1"/>
        <v>16.705484824087335</v>
      </c>
      <c r="J24" s="10">
        <f t="shared" si="2"/>
        <v>38.348632958481282</v>
      </c>
      <c r="K24" s="10">
        <f t="shared" si="2"/>
        <v>36.521441274865225</v>
      </c>
      <c r="M24" s="118">
        <f t="shared" si="3"/>
        <v>2381059649.3828306</v>
      </c>
      <c r="N24" s="10">
        <f t="shared" si="4"/>
        <v>2.9453927019264454</v>
      </c>
      <c r="O24" s="10">
        <f t="shared" si="5"/>
        <v>9.2338047474501064</v>
      </c>
      <c r="R24" s="7">
        <f t="shared" si="6"/>
        <v>2013</v>
      </c>
      <c r="S24" s="154">
        <f>SUM(M51:M54)</f>
        <v>20510938681.07251</v>
      </c>
      <c r="T24" s="10">
        <f>(S24-S23)/S23*100</f>
        <v>8.0644101288040346</v>
      </c>
    </row>
    <row r="25" spans="1:20">
      <c r="A25" t="str">
        <f>'GDP Durban'!A25</f>
        <v>2006q3</v>
      </c>
      <c r="B25" s="7">
        <v>49171.989963167063</v>
      </c>
      <c r="C25" s="7">
        <v>297456.96679999999</v>
      </c>
      <c r="D25" s="118">
        <f>'GDP Durban'!D25</f>
        <v>197151200000</v>
      </c>
      <c r="E25" s="118">
        <f>'GDP Durban'!E25</f>
        <v>31142548988.348488</v>
      </c>
      <c r="F25" s="119">
        <v>4906222423</v>
      </c>
      <c r="G25" s="119">
        <v>827883368</v>
      </c>
      <c r="H25" s="10">
        <f t="shared" si="0"/>
        <v>15.796276658903668</v>
      </c>
      <c r="I25" s="10">
        <f t="shared" si="1"/>
        <v>16.874150754334849</v>
      </c>
      <c r="J25" s="10">
        <f t="shared" si="2"/>
        <v>40.183909941744602</v>
      </c>
      <c r="K25" s="10">
        <f t="shared" si="2"/>
        <v>37.617072877768557</v>
      </c>
      <c r="M25" s="118">
        <f t="shared" si="3"/>
        <v>2501147634.6447015</v>
      </c>
      <c r="N25" s="10">
        <f t="shared" si="4"/>
        <v>5.0434681589349353</v>
      </c>
      <c r="O25" s="10">
        <f t="shared" si="5"/>
        <v>10.543285206198222</v>
      </c>
      <c r="S25" s="154"/>
    </row>
    <row r="26" spans="1:20">
      <c r="A26" t="str">
        <f>'GDP Durban'!A26</f>
        <v>2006q4</v>
      </c>
      <c r="B26" s="7">
        <v>50201.911274013575</v>
      </c>
      <c r="C26" s="7">
        <v>306956.06460000004</v>
      </c>
      <c r="D26" s="118">
        <f>'GDP Durban'!D26</f>
        <v>211950000000</v>
      </c>
      <c r="E26" s="118">
        <f>'GDP Durban'!E26</f>
        <v>33644505479.624226</v>
      </c>
      <c r="F26" s="119">
        <v>5280826192</v>
      </c>
      <c r="G26" s="119">
        <v>873224453</v>
      </c>
      <c r="H26" s="10">
        <f t="shared" si="0"/>
        <v>15.873793573778826</v>
      </c>
      <c r="I26" s="10">
        <f t="shared" si="1"/>
        <v>16.535754468171294</v>
      </c>
      <c r="J26" s="10">
        <f t="shared" si="2"/>
        <v>40.135765180282988</v>
      </c>
      <c r="K26" s="10">
        <f t="shared" si="2"/>
        <v>38.529046414168874</v>
      </c>
      <c r="M26" s="118">
        <f t="shared" si="3"/>
        <v>2702086952.825738</v>
      </c>
      <c r="N26" s="10">
        <f t="shared" si="4"/>
        <v>8.0338847414571237</v>
      </c>
      <c r="O26" s="10">
        <f t="shared" si="5"/>
        <v>11.086274923512905</v>
      </c>
      <c r="Q26" s="159">
        <f>M26/E26</f>
        <v>8.0312874696944939E-2</v>
      </c>
    </row>
    <row r="27" spans="1:20">
      <c r="A27" t="str">
        <f>'GDP Durban'!A27</f>
        <v>2007q1</v>
      </c>
      <c r="B27" s="7">
        <v>48194.136510043994</v>
      </c>
      <c r="C27" s="7">
        <v>294828.76199999999</v>
      </c>
      <c r="D27" s="118">
        <f>'GDP Durban'!D27</f>
        <v>203461000000</v>
      </c>
      <c r="E27" s="118">
        <f>'GDP Durban'!E27</f>
        <v>32145057758.867138</v>
      </c>
      <c r="F27" s="119">
        <v>5154329343</v>
      </c>
      <c r="G27" s="119">
        <v>833477953</v>
      </c>
      <c r="H27" s="10">
        <f t="shared" si="0"/>
        <v>15.799125020946098</v>
      </c>
      <c r="I27" s="10">
        <f t="shared" si="1"/>
        <v>16.170444252498747</v>
      </c>
      <c r="J27" s="10">
        <f t="shared" si="2"/>
        <v>39.473806670176529</v>
      </c>
      <c r="K27" s="10">
        <f t="shared" si="2"/>
        <v>38.567376189334112</v>
      </c>
      <c r="M27" s="118">
        <f t="shared" si="3"/>
        <v>2581661995.9139543</v>
      </c>
      <c r="N27" s="10">
        <f t="shared" si="4"/>
        <v>-4.4567387731859611</v>
      </c>
      <c r="O27" s="10">
        <f t="shared" si="5"/>
        <v>11.618458639576183</v>
      </c>
      <c r="Q27" s="159">
        <f t="shared" ref="Q27:Q38" si="9">M27/E27</f>
        <v>8.0312874696944939E-2</v>
      </c>
    </row>
    <row r="28" spans="1:20">
      <c r="A28" t="str">
        <f>'GDP Durban'!A28</f>
        <v>2007q2</v>
      </c>
      <c r="B28" s="7">
        <v>50488.786354107127</v>
      </c>
      <c r="C28" s="7">
        <v>305341.24400000001</v>
      </c>
      <c r="D28" s="118">
        <f>'GDP Durban'!D28</f>
        <v>213026150000</v>
      </c>
      <c r="E28" s="118">
        <f>'GDP Durban'!E28</f>
        <v>33735841820.309776</v>
      </c>
      <c r="F28" s="119">
        <v>5056692012</v>
      </c>
      <c r="G28" s="119">
        <v>821281896</v>
      </c>
      <c r="H28" s="10">
        <f t="shared" si="0"/>
        <v>15.836479146015536</v>
      </c>
      <c r="I28" s="10">
        <f t="shared" si="1"/>
        <v>16.241485422703654</v>
      </c>
      <c r="J28" s="10">
        <f t="shared" si="2"/>
        <v>42.12757065181529</v>
      </c>
      <c r="K28" s="10">
        <f t="shared" si="2"/>
        <v>41.077055253035525</v>
      </c>
      <c r="M28" s="118">
        <f t="shared" si="3"/>
        <v>2709422436.9104939</v>
      </c>
      <c r="N28" s="10">
        <f t="shared" si="4"/>
        <v>4.9487671584718864</v>
      </c>
      <c r="O28" s="10">
        <f t="shared" si="5"/>
        <v>13.790615771124202</v>
      </c>
      <c r="Q28" s="159">
        <f>M28/E28</f>
        <v>8.0312874696944939E-2</v>
      </c>
    </row>
    <row r="29" spans="1:20">
      <c r="A29" t="str">
        <f>'GDP Durban'!A29</f>
        <v>2007q3</v>
      </c>
      <c r="B29" s="7">
        <v>51623.876873712463</v>
      </c>
      <c r="C29" s="7">
        <v>312536.95279999997</v>
      </c>
      <c r="D29" s="118">
        <f>'GDP Durban'!D29</f>
        <v>223253000000</v>
      </c>
      <c r="E29" s="118">
        <f>'GDP Durban'!E29</f>
        <v>35218506534.974113</v>
      </c>
      <c r="F29" s="119">
        <v>5400223668</v>
      </c>
      <c r="G29" s="119">
        <v>898105429</v>
      </c>
      <c r="H29" s="10">
        <f t="shared" si="0"/>
        <v>15.775154884805181</v>
      </c>
      <c r="I29" s="10">
        <f t="shared" si="1"/>
        <v>16.630893166923542</v>
      </c>
      <c r="J29" s="10">
        <f t="shared" si="2"/>
        <v>41.341435785877898</v>
      </c>
      <c r="K29" s="10">
        <f t="shared" si="2"/>
        <v>39.214222960647653</v>
      </c>
      <c r="M29" s="118">
        <f t="shared" si="3"/>
        <v>2828499502.3569126</v>
      </c>
      <c r="N29" s="10">
        <f t="shared" si="4"/>
        <v>4.3949243139139362</v>
      </c>
      <c r="O29" s="10">
        <f t="shared" si="5"/>
        <v>13.088066581032223</v>
      </c>
      <c r="Q29" s="159">
        <f t="shared" si="9"/>
        <v>8.0312874696944939E-2</v>
      </c>
    </row>
    <row r="30" spans="1:20">
      <c r="A30" t="str">
        <f>'GDP Durban'!A30</f>
        <v>2007q4</v>
      </c>
      <c r="B30" s="7">
        <v>52621.553323250911</v>
      </c>
      <c r="C30" s="7">
        <v>321222.86990000005</v>
      </c>
      <c r="D30" s="118">
        <f>'GDP Durban'!D30</f>
        <v>242639030000</v>
      </c>
      <c r="E30" s="118">
        <f>'GDP Durban'!E30</f>
        <v>38411013432.870895</v>
      </c>
      <c r="F30" s="119">
        <v>5579296845</v>
      </c>
      <c r="G30" s="119">
        <v>902642355</v>
      </c>
      <c r="H30" s="10">
        <f t="shared" si="0"/>
        <v>15.830517222588178</v>
      </c>
      <c r="I30" s="10">
        <f t="shared" si="1"/>
        <v>16.178424989323183</v>
      </c>
      <c r="J30" s="10">
        <f t="shared" si="2"/>
        <v>43.489177353494981</v>
      </c>
      <c r="K30" s="10">
        <f t="shared" si="2"/>
        <v>42.553967493438634</v>
      </c>
      <c r="M30" s="118">
        <f t="shared" si="3"/>
        <v>3084898908.8168292</v>
      </c>
      <c r="N30" s="10">
        <f t="shared" si="4"/>
        <v>9.064855986231068</v>
      </c>
      <c r="O30" s="10">
        <f t="shared" si="5"/>
        <v>14.167270064746114</v>
      </c>
      <c r="Q30" s="159">
        <f t="shared" si="9"/>
        <v>8.0312874696944939E-2</v>
      </c>
    </row>
    <row r="31" spans="1:20">
      <c r="A31" t="str">
        <f>'GDP Durban'!A31</f>
        <v>2008q1</v>
      </c>
      <c r="B31" s="7">
        <v>50304.132188642834</v>
      </c>
      <c r="C31" s="7">
        <v>306287.391</v>
      </c>
      <c r="D31" s="118">
        <f>'GDP Durban'!D31</f>
        <v>229576413000</v>
      </c>
      <c r="E31" s="118">
        <f>'GDP Durban'!E31</f>
        <v>36129743445.502342</v>
      </c>
      <c r="F31" s="119">
        <v>5543646776</v>
      </c>
      <c r="G31" s="119">
        <v>903654581</v>
      </c>
      <c r="H31" s="10">
        <f t="shared" si="0"/>
        <v>15.737567711497585</v>
      </c>
      <c r="I31" s="10">
        <f t="shared" si="1"/>
        <v>16.300724369961191</v>
      </c>
      <c r="J31" s="10">
        <f t="shared" si="2"/>
        <v>41.41252541447998</v>
      </c>
      <c r="K31" s="10">
        <f t="shared" si="2"/>
        <v>39.981807435226564</v>
      </c>
      <c r="L31" s="119">
        <v>74058358</v>
      </c>
      <c r="M31" s="118">
        <f t="shared" ref="M31:M38" si="10">L31*K31</f>
        <v>2960987008.5250707</v>
      </c>
      <c r="N31" s="10">
        <f t="shared" si="4"/>
        <v>-4.0167248248430694</v>
      </c>
      <c r="O31" s="10">
        <f t="shared" si="5"/>
        <v>14.693054831015113</v>
      </c>
      <c r="Q31" s="159">
        <f t="shared" si="9"/>
        <v>8.1954277173082804E-2</v>
      </c>
    </row>
    <row r="32" spans="1:20">
      <c r="A32" t="str">
        <f>'GDP Durban'!A32</f>
        <v>2008q2</v>
      </c>
      <c r="B32" s="7">
        <v>52106.987321482666</v>
      </c>
      <c r="C32" s="7">
        <v>319011.06899999996</v>
      </c>
      <c r="D32" s="118">
        <f>'GDP Durban'!D32</f>
        <v>239954449000</v>
      </c>
      <c r="E32" s="118">
        <f>'GDP Durban'!E32</f>
        <v>37833019975.797646</v>
      </c>
      <c r="F32" s="119">
        <v>5265926862</v>
      </c>
      <c r="G32" s="119">
        <v>890416751</v>
      </c>
      <c r="H32" s="10">
        <f t="shared" si="0"/>
        <v>15.766750786853571</v>
      </c>
      <c r="I32" s="10">
        <f t="shared" si="1"/>
        <v>16.909022368415872</v>
      </c>
      <c r="J32" s="10">
        <f t="shared" si="2"/>
        <v>45.567372143270759</v>
      </c>
      <c r="K32" s="10">
        <f t="shared" si="2"/>
        <v>42.489115274739085</v>
      </c>
      <c r="L32" s="119">
        <v>67432678</v>
      </c>
      <c r="M32" s="118">
        <f t="shared" si="10"/>
        <v>2865154828.8263621</v>
      </c>
      <c r="N32" s="10">
        <f t="shared" si="4"/>
        <v>-3.2364944332006553</v>
      </c>
      <c r="O32" s="10">
        <f t="shared" si="5"/>
        <v>5.7478077170368147</v>
      </c>
      <c r="Q32" s="159">
        <f t="shared" si="9"/>
        <v>7.573159189140187E-2</v>
      </c>
    </row>
    <row r="33" spans="1:17">
      <c r="A33" t="str">
        <f>'GDP Durban'!A33</f>
        <v>2008q3</v>
      </c>
      <c r="B33" s="7">
        <v>53105.277179895078</v>
      </c>
      <c r="C33" s="7">
        <v>322043.50599999999</v>
      </c>
      <c r="D33" s="118">
        <f>'GDP Durban'!D33</f>
        <v>253602122999.99997</v>
      </c>
      <c r="E33" s="118">
        <f>'GDP Durban'!E33</f>
        <v>39812235127.054474</v>
      </c>
      <c r="F33" s="119">
        <v>5202135900</v>
      </c>
      <c r="G33" s="119">
        <v>869415812</v>
      </c>
      <c r="H33" s="10">
        <f t="shared" si="0"/>
        <v>15.69869946516752</v>
      </c>
      <c r="I33" s="10">
        <f t="shared" si="1"/>
        <v>16.712670116903329</v>
      </c>
      <c r="J33" s="10">
        <f t="shared" si="2"/>
        <v>48.749615134045222</v>
      </c>
      <c r="K33" s="10">
        <f t="shared" si="2"/>
        <v>45.791938192923588</v>
      </c>
      <c r="L33" s="119">
        <v>67209209</v>
      </c>
      <c r="M33" s="118">
        <f t="shared" si="10"/>
        <v>3077639944.523284</v>
      </c>
      <c r="N33" s="10">
        <f t="shared" si="4"/>
        <v>7.416182663467473</v>
      </c>
      <c r="O33" s="10">
        <f t="shared" si="5"/>
        <v>8.8082194095763242</v>
      </c>
      <c r="Q33" s="159">
        <f t="shared" si="9"/>
        <v>7.7303872407602364E-2</v>
      </c>
    </row>
    <row r="34" spans="1:17">
      <c r="A34" t="str">
        <f>'GDP Durban'!A34</f>
        <v>2008q4</v>
      </c>
      <c r="B34" s="7">
        <v>54606.740576335782</v>
      </c>
      <c r="C34" s="7">
        <v>324375.42606250005</v>
      </c>
      <c r="D34" s="118">
        <f>'GDP Durban'!D34</f>
        <v>268739455000.00003</v>
      </c>
      <c r="E34" s="118">
        <f>'GDP Durban'!E34</f>
        <v>42427901260.373581</v>
      </c>
      <c r="F34" s="119">
        <v>5460259824</v>
      </c>
      <c r="G34" s="119">
        <v>899391940</v>
      </c>
      <c r="H34" s="10">
        <f t="shared" si="0"/>
        <v>15.787745517446844</v>
      </c>
      <c r="I34" s="10">
        <f t="shared" si="1"/>
        <v>16.47159602271703</v>
      </c>
      <c r="J34" s="10">
        <f t="shared" si="2"/>
        <v>49.217338306646859</v>
      </c>
      <c r="K34" s="10">
        <f t="shared" si="2"/>
        <v>47.173984303632494</v>
      </c>
      <c r="L34" s="119">
        <v>73337156</v>
      </c>
      <c r="M34" s="118">
        <f t="shared" si="10"/>
        <v>3459605846.0170474</v>
      </c>
      <c r="N34" s="10">
        <f t="shared" si="4"/>
        <v>12.411000259256404</v>
      </c>
      <c r="O34" s="10">
        <f t="shared" si="5"/>
        <v>12.146489991269501</v>
      </c>
      <c r="Q34" s="159">
        <f t="shared" si="9"/>
        <v>8.1540819678682014E-2</v>
      </c>
    </row>
    <row r="35" spans="1:17">
      <c r="A35" t="str">
        <f>'GDP Durban'!A35</f>
        <v>2009q1</v>
      </c>
      <c r="B35" s="7">
        <v>49513.612728056825</v>
      </c>
      <c r="C35" s="7">
        <v>302489.23233921739</v>
      </c>
      <c r="D35" s="118">
        <f>'GDP Durban'!D35</f>
        <v>251142685000</v>
      </c>
      <c r="E35" s="118">
        <f>'GDP Durban'!E35</f>
        <v>39458289559.638443</v>
      </c>
      <c r="F35" s="119">
        <v>5206564996</v>
      </c>
      <c r="G35" s="119">
        <v>842784368</v>
      </c>
      <c r="H35" s="10">
        <f t="shared" si="0"/>
        <v>15.711502630322855</v>
      </c>
      <c r="I35" s="10">
        <f t="shared" si="1"/>
        <v>16.186955673221753</v>
      </c>
      <c r="J35" s="10">
        <f t="shared" si="2"/>
        <v>48.235772566546871</v>
      </c>
      <c r="K35" s="10">
        <f t="shared" si="2"/>
        <v>46.818962308563421</v>
      </c>
      <c r="L35" s="119">
        <v>67608470</v>
      </c>
      <c r="M35" s="118">
        <f t="shared" si="10"/>
        <v>3165358408.669641</v>
      </c>
      <c r="N35" s="10">
        <f t="shared" si="4"/>
        <v>-8.5052300881664209</v>
      </c>
      <c r="O35" s="10">
        <f t="shared" si="5"/>
        <v>6.9021376843653224</v>
      </c>
      <c r="Q35" s="159">
        <f t="shared" si="9"/>
        <v>8.0220365454144266E-2</v>
      </c>
    </row>
    <row r="36" spans="1:17">
      <c r="A36" t="str">
        <f>'GDP Durban'!A36</f>
        <v>2009q2</v>
      </c>
      <c r="B36" s="7">
        <v>51361.105636596607</v>
      </c>
      <c r="C36" s="7">
        <v>310058.42735320871</v>
      </c>
      <c r="D36" s="118">
        <f>'GDP Durban'!D36</f>
        <v>259238107000</v>
      </c>
      <c r="E36" s="118">
        <f>'GDP Durban'!E36</f>
        <v>40815940314.064285</v>
      </c>
      <c r="F36" s="119">
        <v>4994646966</v>
      </c>
      <c r="G36" s="119">
        <v>831381344</v>
      </c>
      <c r="H36" s="10">
        <f t="shared" si="0"/>
        <v>15.744575821202201</v>
      </c>
      <c r="I36" s="10">
        <f t="shared" si="1"/>
        <v>16.645447609399667</v>
      </c>
      <c r="J36" s="10">
        <f t="shared" si="2"/>
        <v>51.903189307414202</v>
      </c>
      <c r="K36" s="10">
        <f t="shared" si="2"/>
        <v>49.094125828813745</v>
      </c>
      <c r="L36" s="119">
        <v>69007516</v>
      </c>
      <c r="M36" s="118">
        <f t="shared" si="10"/>
        <v>3387863673.6378779</v>
      </c>
      <c r="N36" s="10">
        <f t="shared" si="4"/>
        <v>7.0293861307716172</v>
      </c>
      <c r="O36" s="10">
        <f t="shared" si="5"/>
        <v>18.24365090334857</v>
      </c>
      <c r="Q36" s="159">
        <f t="shared" si="9"/>
        <v>8.3003445408079787E-2</v>
      </c>
    </row>
    <row r="37" spans="1:17">
      <c r="A37" t="str">
        <f>'GDP Durban'!A37</f>
        <v>2009q3</v>
      </c>
      <c r="D37" s="118">
        <f>'GDP Durban'!D37</f>
        <v>273323506000</v>
      </c>
      <c r="E37" s="118">
        <f>'GDP Durban'!E37</f>
        <v>43040561520.914551</v>
      </c>
      <c r="F37" s="119">
        <v>5002707417</v>
      </c>
      <c r="G37" s="119">
        <v>835393434</v>
      </c>
      <c r="H37" s="10">
        <f t="shared" si="0"/>
        <v>15.747113064221615</v>
      </c>
      <c r="I37" s="10">
        <f t="shared" si="1"/>
        <v>16.698826542627685</v>
      </c>
      <c r="J37" s="10">
        <f>D37/F37</f>
        <v>54.635117190984026</v>
      </c>
      <c r="K37" s="10">
        <f>E37/G37</f>
        <v>51.521306930591159</v>
      </c>
      <c r="L37" s="119">
        <v>68866285</v>
      </c>
      <c r="M37" s="118">
        <f t="shared" si="10"/>
        <v>3548081006.6545658</v>
      </c>
      <c r="N37" s="10">
        <f t="shared" ref="N37:N42" si="11">(M37-M36)/M36*100</f>
        <v>4.7291552568479531</v>
      </c>
      <c r="O37" s="10">
        <f t="shared" ref="O37:O42" si="12">(M37-M33)/M33*100</f>
        <v>15.285773209710261</v>
      </c>
      <c r="Q37" s="159">
        <f t="shared" si="9"/>
        <v>8.2435750865621465E-2</v>
      </c>
    </row>
    <row r="38" spans="1:17">
      <c r="A38" t="str">
        <f>'GDP Durban'!A38</f>
        <v>2009q4</v>
      </c>
      <c r="D38" s="118">
        <f>'GDP Durban'!D38</f>
        <v>299610191000</v>
      </c>
      <c r="E38" s="118">
        <f>'GDP Durban'!E38</f>
        <v>47267361473.883537</v>
      </c>
      <c r="F38" s="119">
        <v>5074816265</v>
      </c>
      <c r="G38" s="119">
        <v>901763015</v>
      </c>
      <c r="H38" s="10">
        <f t="shared" si="0"/>
        <v>15.776286285897243</v>
      </c>
      <c r="I38" s="10">
        <f>G38/F38*100</f>
        <v>17.769372680924043</v>
      </c>
      <c r="J38" s="10">
        <f>D38/F38</f>
        <v>59.038628268446288</v>
      </c>
      <c r="K38" s="10">
        <f>E38/G38</f>
        <v>52.416611335388971</v>
      </c>
      <c r="L38" s="119">
        <v>82582248</v>
      </c>
      <c r="M38" s="118">
        <f t="shared" si="10"/>
        <v>4328681596.6187029</v>
      </c>
      <c r="N38" s="10">
        <f t="shared" si="11"/>
        <v>22.00064171308631</v>
      </c>
      <c r="O38" s="10">
        <f t="shared" si="12"/>
        <v>25.120657938597233</v>
      </c>
      <c r="Q38" s="159">
        <f t="shared" si="9"/>
        <v>9.1578659388686492E-2</v>
      </c>
    </row>
    <row r="39" spans="1:17">
      <c r="A39" t="str">
        <f>'GDP Durban'!A39</f>
        <v>2010q1</v>
      </c>
      <c r="D39" s="118">
        <f>'GDP Durban'!D39</f>
        <v>285241185000</v>
      </c>
      <c r="E39" s="118">
        <f>'GDP Durban'!E39</f>
        <v>44853074075.84761</v>
      </c>
      <c r="F39" s="119"/>
      <c r="G39" s="119"/>
      <c r="H39" s="10">
        <f t="shared" si="0"/>
        <v>15.724613567233501</v>
      </c>
      <c r="I39" s="10"/>
      <c r="J39" s="10"/>
      <c r="K39" s="10"/>
      <c r="L39" s="119"/>
      <c r="M39" s="158">
        <f t="shared" ref="M39:M45" si="13">E39*Q39</f>
        <v>3625436859.0031557</v>
      </c>
      <c r="N39" s="10">
        <f t="shared" si="11"/>
        <v>-16.246164609678807</v>
      </c>
      <c r="O39" s="10">
        <f t="shared" si="12"/>
        <v>14.534797989175566</v>
      </c>
      <c r="Q39" s="159">
        <f>(Q27+Q31+Q35)/3</f>
        <v>8.0829172441390665E-2</v>
      </c>
    </row>
    <row r="40" spans="1:17">
      <c r="A40" t="str">
        <f>'GDP Durban'!A40</f>
        <v>2010q2</v>
      </c>
      <c r="D40" s="118">
        <f>'GDP Durban'!D40</f>
        <v>291748145999.99994</v>
      </c>
      <c r="E40" s="118">
        <f>'GDP Durban'!E40</f>
        <v>46032481501.596321</v>
      </c>
      <c r="F40" s="119"/>
      <c r="G40" s="119"/>
      <c r="H40" s="10">
        <f>E40/D40*100</f>
        <v>15.778157336292493</v>
      </c>
      <c r="I40" s="10"/>
      <c r="J40" s="10"/>
      <c r="K40" s="10"/>
      <c r="L40" s="119"/>
      <c r="M40" s="158">
        <f t="shared" si="13"/>
        <v>3667989528.9902444</v>
      </c>
      <c r="N40" s="10">
        <f t="shared" si="11"/>
        <v>1.1737253093076594</v>
      </c>
      <c r="O40" s="10">
        <f t="shared" si="12"/>
        <v>8.2685102571311013</v>
      </c>
      <c r="Q40" s="159">
        <f t="shared" ref="Q40:Q54" si="14">(Q28+Q32+Q36)/3</f>
        <v>7.9682637332142203E-2</v>
      </c>
    </row>
    <row r="41" spans="1:17">
      <c r="A41" t="str">
        <f>'GDP Durban'!A41</f>
        <v>2010q3</v>
      </c>
      <c r="D41" s="118">
        <f>'GDP Durban'!D41</f>
        <v>306929627000</v>
      </c>
      <c r="E41" s="118">
        <f>'GDP Durban'!E41</f>
        <v>48226615396.497253</v>
      </c>
      <c r="F41" s="119"/>
      <c r="G41" s="119"/>
      <c r="H41" s="10"/>
      <c r="I41" s="10"/>
      <c r="J41" s="10"/>
      <c r="K41" s="10"/>
      <c r="L41" s="119"/>
      <c r="M41" s="158">
        <f t="shared" si="13"/>
        <v>3858973164.8585892</v>
      </c>
      <c r="N41" s="10">
        <f t="shared" si="11"/>
        <v>5.206766114212992</v>
      </c>
      <c r="O41" s="10">
        <f t="shared" si="12"/>
        <v>8.7622621248199479</v>
      </c>
      <c r="Q41" s="159">
        <f t="shared" si="14"/>
        <v>8.0017499323389599E-2</v>
      </c>
    </row>
    <row r="42" spans="1:17">
      <c r="A42" t="str">
        <f>'GDP Durban'!A42</f>
        <v>2010q4</v>
      </c>
      <c r="D42" s="118">
        <f>'GDP Durban'!D42</f>
        <v>329091493000</v>
      </c>
      <c r="E42" s="118">
        <f>'GDP Durban'!E42</f>
        <v>52186667152.280159</v>
      </c>
      <c r="F42" s="119"/>
      <c r="G42" s="119"/>
      <c r="H42" s="10"/>
      <c r="I42" s="10"/>
      <c r="J42" s="10"/>
      <c r="K42" s="10"/>
      <c r="L42" s="119"/>
      <c r="M42" s="158">
        <f t="shared" si="13"/>
        <v>4408596630.5057135</v>
      </c>
      <c r="N42" s="10">
        <f t="shared" si="11"/>
        <v>14.242738732993111</v>
      </c>
      <c r="O42" s="10">
        <f t="shared" si="12"/>
        <v>1.8461749173105093</v>
      </c>
      <c r="Q42" s="159">
        <f t="shared" si="14"/>
        <v>8.4477451254771144E-2</v>
      </c>
    </row>
    <row r="43" spans="1:17">
      <c r="A43" t="str">
        <f>'GDP Durban'!A43</f>
        <v>2011q1</v>
      </c>
      <c r="D43" s="118">
        <f>'GDP Durban'!D43</f>
        <v>314059327000</v>
      </c>
      <c r="E43" s="118">
        <f>'GDP Durban'!E43</f>
        <v>49720627889.706879</v>
      </c>
      <c r="F43" s="119"/>
      <c r="G43" s="119"/>
      <c r="H43" s="10"/>
      <c r="I43" s="10"/>
      <c r="J43" s="10"/>
      <c r="K43" s="10"/>
      <c r="L43" s="119"/>
      <c r="M43" s="158">
        <f t="shared" si="13"/>
        <v>4027434088.2686291</v>
      </c>
      <c r="N43" s="10">
        <f t="shared" ref="N43:N45" si="15">(M43-M42)/M42*100</f>
        <v>-8.6458928811856612</v>
      </c>
      <c r="O43" s="10">
        <f t="shared" ref="O43:O45" si="16">(M43-M39)/M39*100</f>
        <v>11.088242462896067</v>
      </c>
      <c r="Q43" s="159">
        <f t="shared" si="14"/>
        <v>8.1001271689539245E-2</v>
      </c>
    </row>
    <row r="44" spans="1:17">
      <c r="A44" t="str">
        <f>'GDP Durban'!A44</f>
        <v>2011q2</v>
      </c>
      <c r="D44" s="118">
        <f>'GDP Durban'!D44</f>
        <v>325530789000</v>
      </c>
      <c r="E44" s="118">
        <f>'GDP Durban'!E44</f>
        <v>51629573367.86615</v>
      </c>
      <c r="F44" s="119"/>
      <c r="G44" s="119"/>
      <c r="H44" s="10"/>
      <c r="I44" s="10"/>
      <c r="J44" s="10"/>
      <c r="K44" s="10"/>
      <c r="L44" s="119"/>
      <c r="M44" s="158">
        <f t="shared" si="13"/>
        <v>4103134274.8631549</v>
      </c>
      <c r="N44" s="10">
        <f t="shared" si="15"/>
        <v>1.8796132955975673</v>
      </c>
      <c r="O44" s="10">
        <f t="shared" si="16"/>
        <v>11.863303928043134</v>
      </c>
      <c r="Q44" s="159">
        <f t="shared" si="14"/>
        <v>7.9472558210541291E-2</v>
      </c>
    </row>
    <row r="45" spans="1:17">
      <c r="A45" t="str">
        <f>'GDP Durban'!A45</f>
        <v>2011q3</v>
      </c>
      <c r="D45" s="118">
        <f>'GDP Durban'!D45</f>
        <v>338803833000</v>
      </c>
      <c r="E45" s="118">
        <f>'GDP Durban'!E45</f>
        <v>53591328454.435074</v>
      </c>
      <c r="F45" s="119"/>
      <c r="G45" s="119"/>
      <c r="H45" s="10"/>
      <c r="I45" s="10"/>
      <c r="J45" s="10"/>
      <c r="K45" s="10"/>
      <c r="L45" s="119"/>
      <c r="M45" s="158">
        <f t="shared" si="13"/>
        <v>4282967568.7884555</v>
      </c>
      <c r="N45" s="10">
        <f t="shared" si="15"/>
        <v>4.3828274162755321</v>
      </c>
      <c r="O45" s="10">
        <f t="shared" si="16"/>
        <v>10.987233800715053</v>
      </c>
      <c r="Q45" s="159">
        <f t="shared" si="14"/>
        <v>7.9919040865537805E-2</v>
      </c>
    </row>
    <row r="46" spans="1:17">
      <c r="A46" t="str">
        <f>'GDP Durban'!A46</f>
        <v>2011q4</v>
      </c>
      <c r="D46" s="118">
        <f>'GDP Durban'!D46</f>
        <v>356201361000.00006</v>
      </c>
      <c r="E46" s="118">
        <f>'GDP Durban'!E46</f>
        <v>56800112254.548775</v>
      </c>
      <c r="F46" s="119"/>
      <c r="G46" s="119"/>
      <c r="H46" s="10"/>
      <c r="I46" s="10"/>
      <c r="J46" s="10"/>
      <c r="K46" s="10"/>
      <c r="L46" s="119"/>
      <c r="M46" s="158">
        <f t="shared" ref="M46:M47" si="17">E46*Q46</f>
        <v>4877178186.2415705</v>
      </c>
      <c r="N46" s="10">
        <f t="shared" ref="N46:N47" si="18">(M46-M45)/M45*100</f>
        <v>13.873806138139924</v>
      </c>
      <c r="O46" s="10">
        <f t="shared" ref="O46:O47" si="19">(M46-M42)/M42*100</f>
        <v>10.628814450690756</v>
      </c>
      <c r="Q46" s="159">
        <f t="shared" si="14"/>
        <v>8.5865643440713221E-2</v>
      </c>
    </row>
    <row r="47" spans="1:17">
      <c r="A47" t="str">
        <f>'GDP Durban'!A47</f>
        <v>2012q1</v>
      </c>
      <c r="D47" s="118">
        <f>'GDP Durban'!D47</f>
        <v>342517388999.99994</v>
      </c>
      <c r="E47" s="118">
        <f>'GDP Durban'!E47</f>
        <v>54104678305.14994</v>
      </c>
      <c r="F47" s="119"/>
      <c r="G47" s="119"/>
      <c r="H47" s="10"/>
      <c r="I47" s="10"/>
      <c r="J47" s="10"/>
      <c r="K47" s="10"/>
      <c r="L47" s="119"/>
      <c r="M47" s="158">
        <f t="shared" si="17"/>
        <v>4365360395.3671808</v>
      </c>
      <c r="N47" s="10">
        <f t="shared" si="18"/>
        <v>-10.494137620770513</v>
      </c>
      <c r="O47" s="10">
        <f t="shared" si="19"/>
        <v>8.3906104902594283</v>
      </c>
      <c r="Q47" s="159">
        <f t="shared" si="14"/>
        <v>8.0683603195024725E-2</v>
      </c>
    </row>
    <row r="48" spans="1:17">
      <c r="A48" t="str">
        <f>'GDP Durban'!A48</f>
        <v>2012q2</v>
      </c>
      <c r="D48" s="118">
        <f>'GDP Durban'!D48</f>
        <v>354541860000</v>
      </c>
      <c r="E48" s="118">
        <f>'GDP Durban'!E48</f>
        <v>56107899152.174843</v>
      </c>
      <c r="F48" s="119"/>
      <c r="G48" s="119"/>
      <c r="H48" s="10"/>
      <c r="I48" s="10"/>
      <c r="J48" s="10"/>
      <c r="K48" s="10"/>
      <c r="L48" s="119"/>
      <c r="M48" s="158">
        <f t="shared" ref="M48" si="20">E48*Q48</f>
        <v>4529004201.7643805</v>
      </c>
      <c r="N48" s="10">
        <f t="shared" ref="N48" si="21">(M48-M47)/M47*100</f>
        <v>3.748689491270174</v>
      </c>
      <c r="O48" s="10">
        <f t="shared" ref="O48" si="22">(M48-M44)/M44*100</f>
        <v>10.379136980971184</v>
      </c>
      <c r="Q48" s="159">
        <f t="shared" si="14"/>
        <v>8.0719546983587756E-2</v>
      </c>
    </row>
    <row r="49" spans="1:17">
      <c r="A49" t="str">
        <f>'GDP Durban'!A49</f>
        <v>2012q3</v>
      </c>
      <c r="D49" s="118">
        <f>'GDP Durban'!D49</f>
        <v>365014134000</v>
      </c>
      <c r="E49" s="118">
        <f>'GDP Durban'!E49</f>
        <v>57788104365.023674</v>
      </c>
      <c r="F49" s="119"/>
      <c r="G49" s="119"/>
      <c r="H49" s="10"/>
      <c r="I49" s="10"/>
      <c r="J49" s="10"/>
      <c r="K49" s="10"/>
      <c r="L49" s="119"/>
      <c r="M49" s="158">
        <f t="shared" ref="M49:M54" si="23">E49*Q49</f>
        <v>4668745083.5500546</v>
      </c>
      <c r="N49" s="10">
        <f t="shared" ref="N49:N54" si="24">(M49-M48)/M48*100</f>
        <v>3.0854659337969865</v>
      </c>
      <c r="O49" s="10">
        <f t="shared" ref="O49:O54" si="25">(M49-M45)/M45*100</f>
        <v>9.0072480952902918</v>
      </c>
      <c r="Q49" s="159">
        <f t="shared" si="14"/>
        <v>8.0790763684849623E-2</v>
      </c>
    </row>
    <row r="50" spans="1:17">
      <c r="A50" t="str">
        <f>'GDP Durban'!A50</f>
        <v>2012q4</v>
      </c>
      <c r="D50" s="118">
        <f>'GDP Durban'!D50</f>
        <v>389528626000</v>
      </c>
      <c r="E50" s="118">
        <f>'GDP Durban'!E50</f>
        <v>62047315290.429932</v>
      </c>
      <c r="F50" s="119"/>
      <c r="G50" s="119"/>
      <c r="H50" s="10"/>
      <c r="I50" s="10"/>
      <c r="J50" s="10"/>
      <c r="K50" s="10"/>
      <c r="L50" s="119"/>
      <c r="M50" s="158">
        <f t="shared" si="23"/>
        <v>5417180552.361001</v>
      </c>
      <c r="N50" s="10">
        <f t="shared" si="24"/>
        <v>16.03076320118651</v>
      </c>
      <c r="O50" s="10">
        <f t="shared" si="25"/>
        <v>11.072024549826111</v>
      </c>
      <c r="Q50" s="159">
        <f t="shared" si="14"/>
        <v>8.7307251361390281E-2</v>
      </c>
    </row>
    <row r="51" spans="1:17">
      <c r="A51" t="str">
        <f>'GDP Durban'!A51</f>
        <v>2013q1</v>
      </c>
      <c r="D51" s="118">
        <f>'GDP Durban'!D51</f>
        <v>368483244000</v>
      </c>
      <c r="E51" s="118">
        <f>'GDP Durban'!E51</f>
        <v>58475855321.356949</v>
      </c>
      <c r="F51" s="119"/>
      <c r="G51" s="119"/>
      <c r="H51" s="10"/>
      <c r="I51" s="10"/>
      <c r="J51" s="10"/>
      <c r="K51" s="10"/>
      <c r="L51" s="119"/>
      <c r="M51" s="158">
        <f t="shared" si="23"/>
        <v>4727072114.943078</v>
      </c>
      <c r="N51" s="10">
        <f t="shared" si="24"/>
        <v>-12.73925487156135</v>
      </c>
      <c r="O51" s="10">
        <f t="shared" si="25"/>
        <v>8.2859532046831781</v>
      </c>
      <c r="Q51" s="159">
        <f t="shared" si="14"/>
        <v>8.0838015775318198E-2</v>
      </c>
    </row>
    <row r="52" spans="1:17">
      <c r="A52" t="str">
        <f>'GDP Durban'!A52</f>
        <v>2013q2</v>
      </c>
      <c r="D52" s="118">
        <f>'GDP Durban'!D52</f>
        <v>389171504000</v>
      </c>
      <c r="E52" s="118">
        <f>'GDP Durban'!E52</f>
        <v>61706247598.614326</v>
      </c>
      <c r="F52" s="119"/>
      <c r="G52" s="119"/>
      <c r="H52" s="10"/>
      <c r="I52" s="10"/>
      <c r="J52" s="10"/>
      <c r="K52" s="10"/>
      <c r="L52" s="119"/>
      <c r="M52" s="158">
        <f t="shared" si="23"/>
        <v>4933923418.3266516</v>
      </c>
      <c r="N52" s="10">
        <f t="shared" si="24"/>
        <v>4.3758863489660209</v>
      </c>
      <c r="O52" s="10">
        <f t="shared" si="25"/>
        <v>8.9405793972221375</v>
      </c>
      <c r="Q52" s="159">
        <f t="shared" si="14"/>
        <v>7.9958247508757074E-2</v>
      </c>
    </row>
    <row r="53" spans="1:17">
      <c r="A53" t="str">
        <f>'GDP Durban'!A53</f>
        <v>2013q3</v>
      </c>
      <c r="D53" s="118">
        <f>'GDP Durban'!D53</f>
        <v>396605742777.13647</v>
      </c>
      <c r="E53" s="118">
        <f>'GDP Durban'!E53</f>
        <v>62968462339.682243</v>
      </c>
      <c r="F53" s="119"/>
      <c r="G53" s="119"/>
      <c r="H53" s="10"/>
      <c r="I53" s="10"/>
      <c r="J53" s="10"/>
      <c r="K53" s="10"/>
      <c r="L53" s="119"/>
      <c r="M53" s="158">
        <f t="shared" si="23"/>
        <v>5052742722.7030573</v>
      </c>
      <c r="N53" s="10">
        <f t="shared" si="24"/>
        <v>2.4082113624840877</v>
      </c>
      <c r="O53" s="10">
        <f t="shared" si="25"/>
        <v>8.2248576926161032</v>
      </c>
      <c r="Q53" s="159">
        <f t="shared" si="14"/>
        <v>8.0242434624592338E-2</v>
      </c>
    </row>
    <row r="54" spans="1:17">
      <c r="A54" t="str">
        <f>'GDP Durban'!A54</f>
        <v>2013q4</v>
      </c>
      <c r="D54" s="118">
        <f>'GDP Durban'!D54</f>
        <v>422522000000</v>
      </c>
      <c r="E54" s="118">
        <f>'GDP Durban'!E54</f>
        <v>67500787565.253586</v>
      </c>
      <c r="F54" s="119"/>
      <c r="G54" s="119"/>
      <c r="H54" s="10"/>
      <c r="I54" s="10"/>
      <c r="J54" s="10"/>
      <c r="K54" s="10"/>
      <c r="L54" s="119"/>
      <c r="M54" s="158">
        <f t="shared" si="23"/>
        <v>5797200425.0997219</v>
      </c>
      <c r="N54" s="10">
        <f t="shared" si="24"/>
        <v>14.733734592336484</v>
      </c>
      <c r="O54" s="10">
        <f t="shared" si="25"/>
        <v>7.0150859670552181</v>
      </c>
      <c r="Q54" s="159">
        <f t="shared" si="14"/>
        <v>8.5883448685624877E-2</v>
      </c>
    </row>
    <row r="55" spans="1:17">
      <c r="M55" s="10"/>
    </row>
    <row r="56" spans="1:17">
      <c r="K56" s="121"/>
      <c r="L56" s="121"/>
      <c r="M56" s="10"/>
    </row>
    <row r="57" spans="1:17">
      <c r="M57" s="10"/>
    </row>
    <row r="58" spans="1:17">
      <c r="M58" s="10"/>
    </row>
    <row r="59" spans="1:17">
      <c r="M59" s="10"/>
    </row>
    <row r="60" spans="1:17">
      <c r="M60" s="10"/>
    </row>
  </sheetData>
  <mergeCells count="2">
    <mergeCell ref="D1:O1"/>
    <mergeCell ref="R11:T11"/>
  </mergeCells>
  <pageMargins left="0.75" right="0.75" top="1" bottom="1" header="0.5" footer="0.5"/>
  <pageSetup paperSize="9" orientation="portrait" r:id="rId1"/>
  <headerFooter alignWithMargins="0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>
  <dimension ref="A1:T58"/>
  <sheetViews>
    <sheetView workbookViewId="0"/>
  </sheetViews>
  <sheetFormatPr defaultRowHeight="12.75"/>
  <cols>
    <col min="1" max="1" width="7.5" style="7" bestFit="1" customWidth="1"/>
    <col min="2" max="2" width="9" style="7" hidden="1" customWidth="1"/>
    <col min="3" max="3" width="16.5" style="7" hidden="1" customWidth="1"/>
    <col min="4" max="4" width="17.125" style="7" customWidth="1"/>
    <col min="5" max="5" width="15.5" style="7" bestFit="1" customWidth="1"/>
    <col min="6" max="6" width="13.75" style="7" hidden="1" customWidth="1"/>
    <col min="7" max="7" width="14.125" style="7" hidden="1" customWidth="1"/>
    <col min="8" max="8" width="10.375" style="7" hidden="1" customWidth="1"/>
    <col min="9" max="9" width="8" style="7" hidden="1" customWidth="1"/>
    <col min="10" max="10" width="7.875" style="7" hidden="1" customWidth="1"/>
    <col min="11" max="11" width="9.375" style="7" hidden="1" customWidth="1"/>
    <col min="12" max="12" width="11" hidden="1" customWidth="1"/>
    <col min="13" max="13" width="18.25" bestFit="1" customWidth="1"/>
    <col min="14" max="14" width="14.5" customWidth="1"/>
    <col min="15" max="15" width="12.5" customWidth="1"/>
    <col min="19" max="19" width="15.5" bestFit="1" customWidth="1"/>
  </cols>
  <sheetData>
    <row r="1" spans="1:20" ht="28.5" customHeight="1" thickBot="1">
      <c r="D1" s="223" t="s">
        <v>194</v>
      </c>
      <c r="E1" s="224"/>
      <c r="F1" s="224"/>
      <c r="G1" s="224"/>
      <c r="H1" s="224"/>
      <c r="I1" s="224"/>
      <c r="J1" s="224"/>
      <c r="K1" s="224"/>
      <c r="L1" s="224"/>
      <c r="M1" s="224"/>
      <c r="N1" s="224"/>
      <c r="O1" s="225"/>
    </row>
    <row r="2" spans="1:20" ht="39" thickBot="1">
      <c r="C2" s="117" t="s">
        <v>60</v>
      </c>
      <c r="D2" s="125" t="s">
        <v>201</v>
      </c>
      <c r="E2" s="123" t="s">
        <v>202</v>
      </c>
      <c r="F2" s="123" t="s">
        <v>59</v>
      </c>
      <c r="G2" s="123" t="s">
        <v>58</v>
      </c>
      <c r="H2" s="123" t="s">
        <v>61</v>
      </c>
      <c r="I2" s="123" t="s">
        <v>62</v>
      </c>
      <c r="J2" s="123" t="s">
        <v>63</v>
      </c>
      <c r="K2" s="123" t="s">
        <v>64</v>
      </c>
      <c r="L2" s="123" t="s">
        <v>80</v>
      </c>
      <c r="M2" s="123" t="s">
        <v>205</v>
      </c>
      <c r="N2" s="123" t="s">
        <v>78</v>
      </c>
      <c r="O2" s="124" t="s">
        <v>79</v>
      </c>
    </row>
    <row r="3" spans="1:20" hidden="1">
      <c r="A3" t="s">
        <v>53</v>
      </c>
      <c r="B3" s="7">
        <v>37676.73632361889</v>
      </c>
      <c r="C3" s="7">
        <v>228114.65100000001</v>
      </c>
      <c r="D3" s="118">
        <f>'GDP Durban'!D3</f>
        <v>114100598000</v>
      </c>
      <c r="E3" s="118">
        <f>'GDP Durban'!E3</f>
        <v>18509079103.642876</v>
      </c>
    </row>
    <row r="4" spans="1:20" hidden="1">
      <c r="A4" t="s">
        <v>54</v>
      </c>
      <c r="B4" s="7">
        <v>39785.998991779808</v>
      </c>
      <c r="C4" s="7">
        <v>237077.625</v>
      </c>
      <c r="D4" s="118">
        <f>'GDP Durban'!D4</f>
        <v>116343457000</v>
      </c>
      <c r="E4" s="118">
        <f>'GDP Durban'!E4</f>
        <v>18924379162.5578</v>
      </c>
    </row>
    <row r="5" spans="1:20" hidden="1">
      <c r="A5" t="s">
        <v>55</v>
      </c>
      <c r="B5" s="7">
        <v>40039.788367970163</v>
      </c>
      <c r="C5" s="7">
        <v>239764.666</v>
      </c>
      <c r="D5" s="118">
        <f>'GDP Durban'!D5</f>
        <v>118828396000.00002</v>
      </c>
      <c r="E5" s="118">
        <f>'GDP Durban'!E5</f>
        <v>19273539957.533134</v>
      </c>
    </row>
    <row r="6" spans="1:20" hidden="1">
      <c r="A6" t="s">
        <v>52</v>
      </c>
      <c r="B6" s="7">
        <v>40074.592176024802</v>
      </c>
      <c r="C6" s="7">
        <v>242416.25599999999</v>
      </c>
      <c r="D6" s="118">
        <f>'GDP Durban'!D6</f>
        <v>125723549000</v>
      </c>
      <c r="E6" s="118">
        <f>'GDP Durban'!E6</f>
        <v>20473834833.396473</v>
      </c>
    </row>
    <row r="7" spans="1:20" hidden="1">
      <c r="A7" t="s">
        <v>49</v>
      </c>
      <c r="B7" s="7">
        <v>38164.553783353913</v>
      </c>
      <c r="C7" s="7">
        <v>234422.22595000002</v>
      </c>
      <c r="D7" s="118">
        <f>'GDP Durban'!D7</f>
        <v>124995000000</v>
      </c>
      <c r="E7" s="118">
        <f>'GDP Durban'!E7</f>
        <v>20070237935.041279</v>
      </c>
      <c r="F7" s="119">
        <v>4118958622</v>
      </c>
      <c r="G7" s="119">
        <v>674878797</v>
      </c>
      <c r="H7" s="10">
        <f>E7/D7*100</f>
        <v>16.056832621337875</v>
      </c>
      <c r="I7" s="10">
        <f>G7/F7*100</f>
        <v>16.384694747729856</v>
      </c>
      <c r="J7" s="10">
        <f>D7/F7</f>
        <v>30.346262604431669</v>
      </c>
      <c r="K7" s="10">
        <f>E7/G7</f>
        <v>29.739025769157895</v>
      </c>
      <c r="M7" s="118">
        <f>E7*$L$26</f>
        <v>1243774775.673799</v>
      </c>
    </row>
    <row r="8" spans="1:20" hidden="1">
      <c r="A8" t="s">
        <v>50</v>
      </c>
      <c r="B8" s="7">
        <v>40899.509629239452</v>
      </c>
      <c r="C8" s="7">
        <v>246691.99999189001</v>
      </c>
      <c r="D8" s="118">
        <f>'GDP Durban'!D8</f>
        <v>129917900000</v>
      </c>
      <c r="E8" s="118">
        <f>'GDP Durban'!E8</f>
        <v>20979093657.466305</v>
      </c>
      <c r="F8" s="119">
        <v>4128329079</v>
      </c>
      <c r="G8" s="119">
        <v>697677279</v>
      </c>
      <c r="H8" s="10">
        <f t="shared" ref="H8:H38" si="0">E8/D8*100</f>
        <v>16.14796241123533</v>
      </c>
      <c r="I8" s="10">
        <f t="shared" ref="I8:I37" si="1">G8/F8*100</f>
        <v>16.899749648082743</v>
      </c>
      <c r="J8" s="10">
        <f t="shared" ref="J8:K36" si="2">D8/F8</f>
        <v>31.469850758958842</v>
      </c>
      <c r="K8" s="10">
        <f t="shared" si="2"/>
        <v>30.069910958740429</v>
      </c>
      <c r="M8" s="118">
        <f t="shared" ref="M8:M30" si="3">E8*$L$26</f>
        <v>1300097566.9599657</v>
      </c>
      <c r="N8" s="10">
        <f>(M8-M7)/M7*100</f>
        <v>4.5283754251773205</v>
      </c>
    </row>
    <row r="9" spans="1:20" hidden="1">
      <c r="A9" t="s">
        <v>51</v>
      </c>
      <c r="B9" s="7">
        <v>40843.515709009815</v>
      </c>
      <c r="C9" s="7">
        <v>248774.73830440003</v>
      </c>
      <c r="D9" s="118">
        <f>'GDP Durban'!D9</f>
        <v>134099100000</v>
      </c>
      <c r="E9" s="118">
        <f>'GDP Durban'!E9</f>
        <v>21574100043.995609</v>
      </c>
      <c r="F9" s="119">
        <v>4479766142</v>
      </c>
      <c r="G9" s="119">
        <v>748604188</v>
      </c>
      <c r="H9" s="10">
        <f t="shared" si="0"/>
        <v>16.088176612666015</v>
      </c>
      <c r="I9" s="10">
        <f t="shared" si="1"/>
        <v>16.71078722126741</v>
      </c>
      <c r="J9" s="10">
        <f t="shared" si="2"/>
        <v>29.93439741033696</v>
      </c>
      <c r="K9" s="10">
        <f t="shared" si="2"/>
        <v>28.819101455515245</v>
      </c>
      <c r="M9" s="118">
        <f t="shared" si="3"/>
        <v>1336970768.8285832</v>
      </c>
      <c r="N9" s="10">
        <f t="shared" ref="N9:N36" si="4">(M9-M8)/M8*100</f>
        <v>2.8361872836081528</v>
      </c>
    </row>
    <row r="10" spans="1:20" ht="13.5" hidden="1" thickBot="1">
      <c r="A10" t="s">
        <v>48</v>
      </c>
      <c r="B10" s="7">
        <v>41049.652983244421</v>
      </c>
      <c r="C10" s="7">
        <v>252232.9458972</v>
      </c>
      <c r="D10" s="118">
        <f>'GDP Durban'!D10</f>
        <v>139852000000</v>
      </c>
      <c r="E10" s="118">
        <f>'GDP Durban'!E10</f>
        <v>22625786245.939098</v>
      </c>
      <c r="F10" s="119">
        <v>4393645140</v>
      </c>
      <c r="G10" s="119">
        <v>741841930</v>
      </c>
      <c r="H10" s="10">
        <f t="shared" si="0"/>
        <v>16.178378747489557</v>
      </c>
      <c r="I10" s="10">
        <f t="shared" si="1"/>
        <v>16.884429815376485</v>
      </c>
      <c r="J10" s="10">
        <f t="shared" si="2"/>
        <v>31.830517837405502</v>
      </c>
      <c r="K10" s="10">
        <f t="shared" si="2"/>
        <v>30.499470751052179</v>
      </c>
      <c r="M10" s="118">
        <f t="shared" si="3"/>
        <v>1402144922.425323</v>
      </c>
      <c r="N10" s="10">
        <f t="shared" si="4"/>
        <v>4.8747627933439084</v>
      </c>
    </row>
    <row r="11" spans="1:20" ht="15.75" thickBot="1">
      <c r="A11" t="str">
        <f>'GDP Durban'!A11</f>
        <v>2003q1</v>
      </c>
      <c r="B11" s="7">
        <v>39679.286244765506</v>
      </c>
      <c r="C11" s="7">
        <v>242968.67667019999</v>
      </c>
      <c r="D11" s="118">
        <f>'GDP Durban'!D11</f>
        <v>137333400000</v>
      </c>
      <c r="E11" s="118">
        <f>'GDP Durban'!E11</f>
        <v>22001488871.187424</v>
      </c>
      <c r="F11" s="119">
        <v>4324510166.1150007</v>
      </c>
      <c r="G11" s="119">
        <v>733454143.19999993</v>
      </c>
      <c r="H11" s="10">
        <f t="shared" si="0"/>
        <v>16.020493828294811</v>
      </c>
      <c r="I11" s="10">
        <f t="shared" si="1"/>
        <v>16.960398172885121</v>
      </c>
      <c r="J11" s="10">
        <f t="shared" si="2"/>
        <v>31.756983964585256</v>
      </c>
      <c r="K11" s="10">
        <f t="shared" si="2"/>
        <v>29.997088536710343</v>
      </c>
      <c r="M11" s="118">
        <f t="shared" si="3"/>
        <v>1363456525.7182856</v>
      </c>
      <c r="N11" s="10">
        <f t="shared" si="4"/>
        <v>-2.7592295267251847</v>
      </c>
      <c r="O11" s="10">
        <f>(M11-M7)/M7*100</f>
        <v>9.6224615891289869</v>
      </c>
      <c r="R11" s="226" t="s">
        <v>162</v>
      </c>
      <c r="S11" s="227"/>
      <c r="T11" s="228"/>
    </row>
    <row r="12" spans="1:20">
      <c r="A12" t="str">
        <f>'GDP Durban'!A12</f>
        <v>2003q2</v>
      </c>
      <c r="B12" s="7">
        <v>39679.286244765506</v>
      </c>
      <c r="C12" s="7">
        <v>242968.67667019999</v>
      </c>
      <c r="D12" s="118">
        <f>'GDP Durban'!D12</f>
        <v>141947400000</v>
      </c>
      <c r="E12" s="118">
        <f>'GDP Durban'!E12</f>
        <v>22868849697.869461</v>
      </c>
      <c r="F12" s="119">
        <v>4344832650.1500006</v>
      </c>
      <c r="G12" s="119">
        <v>733104993.00000012</v>
      </c>
      <c r="H12" s="10">
        <f t="shared" si="0"/>
        <v>16.11079153113721</v>
      </c>
      <c r="I12" s="10">
        <f t="shared" si="1"/>
        <v>16.873031760491177</v>
      </c>
      <c r="J12" s="10">
        <f t="shared" si="2"/>
        <v>32.670395255637615</v>
      </c>
      <c r="K12" s="10">
        <f t="shared" si="2"/>
        <v>31.194508175815216</v>
      </c>
      <c r="M12" s="118">
        <f t="shared" si="3"/>
        <v>1417207832.5601032</v>
      </c>
      <c r="N12" s="10">
        <f t="shared" si="4"/>
        <v>3.9422824144320092</v>
      </c>
      <c r="O12" s="10">
        <f t="shared" ref="O12:O36" si="5">(M12-M8)/M8*100</f>
        <v>9.0078059198262999</v>
      </c>
      <c r="R12" s="7">
        <v>2001</v>
      </c>
    </row>
    <row r="13" spans="1:20">
      <c r="A13" t="str">
        <f>'GDP Durban'!A13</f>
        <v>2003q3</v>
      </c>
      <c r="B13" s="7">
        <v>39679.286244765506</v>
      </c>
      <c r="C13" s="7">
        <v>242968.67667019999</v>
      </c>
      <c r="D13" s="118">
        <f>'GDP Durban'!D13</f>
        <v>145489200000</v>
      </c>
      <c r="E13" s="118">
        <f>'GDP Durban'!E13</f>
        <v>23362981349.285221</v>
      </c>
      <c r="F13" s="119">
        <v>4469507962.3999996</v>
      </c>
      <c r="G13" s="119">
        <v>755965791.00000012</v>
      </c>
      <c r="H13" s="10">
        <f t="shared" si="0"/>
        <v>16.058223805811856</v>
      </c>
      <c r="I13" s="10">
        <f t="shared" si="1"/>
        <v>16.913848176569036</v>
      </c>
      <c r="J13" s="10">
        <f t="shared" si="2"/>
        <v>32.551502586847704</v>
      </c>
      <c r="K13" s="10">
        <f t="shared" si="2"/>
        <v>30.904812925966404</v>
      </c>
      <c r="M13" s="118">
        <f t="shared" si="3"/>
        <v>1447829715.8622406</v>
      </c>
      <c r="N13" s="10">
        <f t="shared" si="4"/>
        <v>2.1607193100831745</v>
      </c>
      <c r="O13" s="10">
        <f t="shared" si="5"/>
        <v>8.2918003608103454</v>
      </c>
      <c r="R13" s="7">
        <f>R12+1</f>
        <v>2002</v>
      </c>
      <c r="S13" s="154">
        <f>SUM(M7:M10)</f>
        <v>5282988033.8876705</v>
      </c>
    </row>
    <row r="14" spans="1:20">
      <c r="A14" t="str">
        <f>'GDP Durban'!A14</f>
        <v>2003q4</v>
      </c>
      <c r="B14" s="7">
        <v>39679.286244765506</v>
      </c>
      <c r="C14" s="7">
        <v>242968.67667019999</v>
      </c>
      <c r="D14" s="118">
        <f>'GDP Durban'!D14</f>
        <v>154218000000</v>
      </c>
      <c r="E14" s="118">
        <f>'GDP Durban'!E14</f>
        <v>24884870289.023891</v>
      </c>
      <c r="F14" s="119">
        <v>4792454884.6540003</v>
      </c>
      <c r="G14" s="119">
        <v>792421454</v>
      </c>
      <c r="H14" s="10">
        <f t="shared" si="0"/>
        <v>16.136164578080308</v>
      </c>
      <c r="I14" s="10">
        <f t="shared" si="1"/>
        <v>16.534771282613971</v>
      </c>
      <c r="J14" s="10">
        <f t="shared" si="2"/>
        <v>32.179332661810555</v>
      </c>
      <c r="K14" s="10">
        <f t="shared" si="2"/>
        <v>31.403579702959295</v>
      </c>
      <c r="M14" s="118">
        <f t="shared" si="3"/>
        <v>1542142851.5983667</v>
      </c>
      <c r="N14" s="10">
        <f t="shared" si="4"/>
        <v>6.514104158993514</v>
      </c>
      <c r="O14" s="10">
        <f t="shared" si="5"/>
        <v>9.9845548726080349</v>
      </c>
      <c r="R14" s="7">
        <f t="shared" ref="R14:R24" si="6">R13+1</f>
        <v>2003</v>
      </c>
      <c r="S14" s="154">
        <f>SUM(M11:M14)</f>
        <v>5770636925.7389965</v>
      </c>
      <c r="T14" s="10">
        <f>(S14-S13)/S13*100</f>
        <v>9.2305507550520147</v>
      </c>
    </row>
    <row r="15" spans="1:20">
      <c r="A15" t="str">
        <f>'GDP Durban'!A15</f>
        <v>2004q1</v>
      </c>
      <c r="B15" s="7">
        <v>39679.286244765506</v>
      </c>
      <c r="C15" s="7">
        <v>242968.67667019999</v>
      </c>
      <c r="D15" s="118">
        <f>'GDP Durban'!D15</f>
        <v>151038350000</v>
      </c>
      <c r="E15" s="118">
        <f>'GDP Durban'!E15</f>
        <v>24019061636.832706</v>
      </c>
      <c r="F15" s="119">
        <v>4499340550.9499998</v>
      </c>
      <c r="G15" s="119">
        <v>735941631.61000013</v>
      </c>
      <c r="H15" s="10">
        <f t="shared" si="0"/>
        <v>15.902624490291842</v>
      </c>
      <c r="I15" s="10">
        <f t="shared" si="1"/>
        <v>16.356655453755593</v>
      </c>
      <c r="J15" s="10">
        <f t="shared" si="2"/>
        <v>33.568997120724603</v>
      </c>
      <c r="K15" s="10">
        <f t="shared" si="2"/>
        <v>32.637182903060989</v>
      </c>
      <c r="M15" s="118">
        <f t="shared" si="3"/>
        <v>1488487734.7212827</v>
      </c>
      <c r="N15" s="10">
        <f t="shared" si="4"/>
        <v>-3.4792572440012757</v>
      </c>
      <c r="O15" s="10">
        <f t="shared" si="5"/>
        <v>9.1701646986602068</v>
      </c>
      <c r="R15" s="7">
        <f t="shared" si="6"/>
        <v>2004</v>
      </c>
      <c r="S15" s="154">
        <f>SUM(M15:M18)</f>
        <v>6309465793.9501114</v>
      </c>
      <c r="T15" s="10">
        <f t="shared" ref="T15:T21" si="7">(S15-S14)/S14*100</f>
        <v>9.3374245364104524</v>
      </c>
    </row>
    <row r="16" spans="1:20">
      <c r="A16" t="str">
        <f>'GDP Durban'!A16</f>
        <v>2004q2</v>
      </c>
      <c r="B16" s="7">
        <v>39679.286244765506</v>
      </c>
      <c r="C16" s="7">
        <v>242968.67667019999</v>
      </c>
      <c r="D16" s="118">
        <f>'GDP Durban'!D16</f>
        <v>155074150000</v>
      </c>
      <c r="E16" s="118">
        <f>'GDP Durban'!E16</f>
        <v>24769505620.647976</v>
      </c>
      <c r="F16" s="119">
        <v>4543677182.2600002</v>
      </c>
      <c r="G16" s="119">
        <v>765181765.9000001</v>
      </c>
      <c r="H16" s="10">
        <f t="shared" si="0"/>
        <v>15.972685080426348</v>
      </c>
      <c r="I16" s="10">
        <f t="shared" si="1"/>
        <v>16.8405838532614</v>
      </c>
      <c r="J16" s="10">
        <f t="shared" si="2"/>
        <v>34.129658375700664</v>
      </c>
      <c r="K16" s="10">
        <f t="shared" si="2"/>
        <v>32.370747349833017</v>
      </c>
      <c r="M16" s="118">
        <f t="shared" si="3"/>
        <v>1534993575.8900099</v>
      </c>
      <c r="N16" s="10">
        <f t="shared" si="4"/>
        <v>3.1243684501999147</v>
      </c>
      <c r="O16" s="10">
        <f t="shared" si="5"/>
        <v>8.3111129238633712</v>
      </c>
      <c r="R16" s="7">
        <f t="shared" si="6"/>
        <v>2005</v>
      </c>
      <c r="S16" s="154">
        <f>SUM(M19:M22)</f>
        <v>6914129523.8901501</v>
      </c>
      <c r="T16" s="10">
        <f t="shared" si="7"/>
        <v>9.5834378010231234</v>
      </c>
    </row>
    <row r="17" spans="1:20">
      <c r="A17" t="str">
        <f>'GDP Durban'!A17</f>
        <v>2004q3</v>
      </c>
      <c r="B17" s="7">
        <v>39679.286244765506</v>
      </c>
      <c r="C17" s="7">
        <v>242968.67667019999</v>
      </c>
      <c r="D17" s="118">
        <f>'GDP Durban'!D17</f>
        <v>158525750000</v>
      </c>
      <c r="E17" s="118">
        <f>'GDP Durban'!E17</f>
        <v>25342120843.975063</v>
      </c>
      <c r="F17" s="119">
        <v>4775490888.2999992</v>
      </c>
      <c r="G17" s="119">
        <v>793665970.39999986</v>
      </c>
      <c r="H17" s="10">
        <f t="shared" si="0"/>
        <v>15.98612266081382</v>
      </c>
      <c r="I17" s="10">
        <f t="shared" si="1"/>
        <v>16.619568311699421</v>
      </c>
      <c r="J17" s="10">
        <f t="shared" si="2"/>
        <v>33.195697302740058</v>
      </c>
      <c r="K17" s="10">
        <f t="shared" si="2"/>
        <v>31.930461666641552</v>
      </c>
      <c r="M17" s="118">
        <f t="shared" si="3"/>
        <v>1570479172.6849332</v>
      </c>
      <c r="N17" s="10">
        <f t="shared" si="4"/>
        <v>2.3117749384943371</v>
      </c>
      <c r="O17" s="10">
        <f t="shared" si="5"/>
        <v>8.4712625717624519</v>
      </c>
      <c r="R17" s="7">
        <f t="shared" si="6"/>
        <v>2006</v>
      </c>
      <c r="S17" s="154">
        <f>SUM(M23:M26)</f>
        <v>7636909888.5261192</v>
      </c>
      <c r="T17" s="10">
        <f t="shared" si="7"/>
        <v>10.45367116914098</v>
      </c>
    </row>
    <row r="18" spans="1:20">
      <c r="A18" t="str">
        <f>'GDP Durban'!A18</f>
        <v>2004q4</v>
      </c>
      <c r="B18" s="7">
        <v>39679.286244765506</v>
      </c>
      <c r="C18" s="7">
        <v>242968.67667019999</v>
      </c>
      <c r="D18" s="118">
        <f>'GDP Durban'!D18</f>
        <v>172315750000</v>
      </c>
      <c r="E18" s="118">
        <f>'GDP Durban'!E18</f>
        <v>27682342846.194199</v>
      </c>
      <c r="F18" s="119">
        <v>4830257034.4000006</v>
      </c>
      <c r="G18" s="119">
        <v>826240651</v>
      </c>
      <c r="H18" s="10">
        <f t="shared" si="0"/>
        <v>16.064894152852656</v>
      </c>
      <c r="I18" s="10">
        <f t="shared" si="1"/>
        <v>17.105521406328908</v>
      </c>
      <c r="J18" s="10">
        <f t="shared" si="2"/>
        <v>35.674240267713728</v>
      </c>
      <c r="K18" s="10">
        <f t="shared" si="2"/>
        <v>33.503971043654445</v>
      </c>
      <c r="M18" s="118">
        <f t="shared" si="3"/>
        <v>1715505310.6538854</v>
      </c>
      <c r="N18" s="10">
        <f t="shared" si="4"/>
        <v>9.2345152034720481</v>
      </c>
      <c r="O18" s="10">
        <f t="shared" si="5"/>
        <v>11.24166019223418</v>
      </c>
      <c r="R18" s="7">
        <f t="shared" si="6"/>
        <v>2007</v>
      </c>
      <c r="S18" s="154">
        <f>SUM(M27:M30)</f>
        <v>8645614533.2139473</v>
      </c>
      <c r="T18" s="10">
        <f t="shared" si="7"/>
        <v>13.20828266159498</v>
      </c>
    </row>
    <row r="19" spans="1:20">
      <c r="A19" t="str">
        <f>'GDP Durban'!A19</f>
        <v>2005q1</v>
      </c>
      <c r="B19" s="7">
        <v>39679.286244765506</v>
      </c>
      <c r="C19" s="7">
        <v>242968.67667019999</v>
      </c>
      <c r="D19" s="118">
        <f>'GDP Durban'!D19</f>
        <v>162994450000</v>
      </c>
      <c r="E19" s="118">
        <f>'GDP Durban'!E19</f>
        <v>25969990679.730831</v>
      </c>
      <c r="F19" s="119">
        <v>4690209425</v>
      </c>
      <c r="G19" s="119">
        <v>774740717</v>
      </c>
      <c r="H19" s="10">
        <f t="shared" si="0"/>
        <v>15.933052125229313</v>
      </c>
      <c r="I19" s="10">
        <f t="shared" si="1"/>
        <v>16.51825423552382</v>
      </c>
      <c r="J19" s="10">
        <f t="shared" si="2"/>
        <v>34.752062270652232</v>
      </c>
      <c r="K19" s="10">
        <f t="shared" si="2"/>
        <v>33.520880095593107</v>
      </c>
      <c r="L19">
        <f t="shared" ref="L19:L24" si="8">M31/E31</f>
        <v>6.3044421173581153E-2</v>
      </c>
      <c r="M19" s="118">
        <f t="shared" si="3"/>
        <v>1609388958.7396379</v>
      </c>
      <c r="N19" s="10">
        <f t="shared" si="4"/>
        <v>-6.1857198141695058</v>
      </c>
      <c r="O19" s="10">
        <f t="shared" si="5"/>
        <v>8.1224199029758033</v>
      </c>
      <c r="R19" s="7">
        <f t="shared" si="6"/>
        <v>2008</v>
      </c>
      <c r="S19" s="154">
        <f>SUM(M31:M34)</f>
        <v>10219209871.843981</v>
      </c>
      <c r="T19" s="10">
        <f t="shared" si="7"/>
        <v>18.201081398953608</v>
      </c>
    </row>
    <row r="20" spans="1:20">
      <c r="A20" t="str">
        <f>'GDP Durban'!A20</f>
        <v>2005q2</v>
      </c>
      <c r="B20" s="7">
        <v>39679.286244765506</v>
      </c>
      <c r="C20" s="7">
        <v>242968.67667019999</v>
      </c>
      <c r="D20" s="118">
        <f>'GDP Durban'!D20</f>
        <v>169724450000</v>
      </c>
      <c r="E20" s="118">
        <f>'GDP Durban'!E20</f>
        <v>27141137372.733086</v>
      </c>
      <c r="F20" s="119">
        <v>4760343407</v>
      </c>
      <c r="G20" s="119">
        <v>805551748</v>
      </c>
      <c r="H20" s="10">
        <f t="shared" si="0"/>
        <v>15.991294932894515</v>
      </c>
      <c r="I20" s="10">
        <f t="shared" si="1"/>
        <v>16.922135214351357</v>
      </c>
      <c r="J20" s="10">
        <f t="shared" si="2"/>
        <v>35.653824837599579</v>
      </c>
      <c r="K20" s="10">
        <f t="shared" si="2"/>
        <v>33.692605645904557</v>
      </c>
      <c r="L20">
        <f t="shared" si="8"/>
        <v>6.8349776586806382E-2</v>
      </c>
      <c r="M20" s="118">
        <f t="shared" si="3"/>
        <v>1681966210.6927297</v>
      </c>
      <c r="N20" s="10">
        <f t="shared" si="4"/>
        <v>4.5096153766289868</v>
      </c>
      <c r="O20" s="10">
        <f t="shared" si="5"/>
        <v>9.5748045536609574</v>
      </c>
      <c r="R20" s="7">
        <f t="shared" si="6"/>
        <v>2009</v>
      </c>
      <c r="S20" s="154">
        <f>SUM(M35:M38)</f>
        <v>9868265520.9899216</v>
      </c>
      <c r="T20" s="10">
        <f t="shared" si="7"/>
        <v>-3.4341632597348148</v>
      </c>
    </row>
    <row r="21" spans="1:20">
      <c r="A21" t="str">
        <f>'GDP Durban'!A21</f>
        <v>2005q3</v>
      </c>
      <c r="B21" s="7">
        <v>39679.286244765506</v>
      </c>
      <c r="C21" s="7">
        <v>242968.67667019999</v>
      </c>
      <c r="D21" s="118">
        <f>'GDP Durban'!D21</f>
        <v>176822000000</v>
      </c>
      <c r="E21" s="118">
        <f>'GDP Durban'!E21</f>
        <v>28172266574.362953</v>
      </c>
      <c r="F21" s="119">
        <v>4824982237</v>
      </c>
      <c r="G21" s="119">
        <v>802738840</v>
      </c>
      <c r="H21" s="10">
        <f t="shared" si="0"/>
        <v>15.932557359583624</v>
      </c>
      <c r="I21" s="10">
        <f t="shared" si="1"/>
        <v>16.637135652941058</v>
      </c>
      <c r="J21" s="10">
        <f t="shared" si="2"/>
        <v>36.647181546919342</v>
      </c>
      <c r="K21" s="10">
        <f t="shared" si="2"/>
        <v>35.095183103838544</v>
      </c>
      <c r="L21">
        <f t="shared" si="8"/>
        <v>6.7743762175790742E-2</v>
      </c>
      <c r="M21" s="118">
        <f t="shared" si="3"/>
        <v>1745866424.3124568</v>
      </c>
      <c r="N21" s="10">
        <f t="shared" si="4"/>
        <v>3.7991377718229775</v>
      </c>
      <c r="O21" s="10">
        <f t="shared" si="5"/>
        <v>11.16775406372801</v>
      </c>
      <c r="R21" s="7">
        <f t="shared" si="6"/>
        <v>2010</v>
      </c>
      <c r="S21" s="154">
        <f>SUM(M39:M42)</f>
        <v>11810089549.746979</v>
      </c>
      <c r="T21" s="10">
        <f t="shared" si="7"/>
        <v>19.677460285465301</v>
      </c>
    </row>
    <row r="22" spans="1:20">
      <c r="A22" t="str">
        <f>'GDP Durban'!A22</f>
        <v>2005q4</v>
      </c>
      <c r="B22" s="7">
        <v>39679.286244765506</v>
      </c>
      <c r="C22" s="7">
        <v>242968.67667019999</v>
      </c>
      <c r="D22" s="118">
        <f>'GDP Durban'!D22</f>
        <v>189477100000</v>
      </c>
      <c r="E22" s="118">
        <f>'GDP Durban'!E22</f>
        <v>30286824815.027542</v>
      </c>
      <c r="F22" s="119">
        <v>5011501336</v>
      </c>
      <c r="G22" s="119">
        <v>832010091</v>
      </c>
      <c r="H22" s="10">
        <f t="shared" si="0"/>
        <v>15.984424933159492</v>
      </c>
      <c r="I22" s="10">
        <f t="shared" si="1"/>
        <v>16.602012754606594</v>
      </c>
      <c r="J22" s="10">
        <f t="shared" si="2"/>
        <v>37.808450461520536</v>
      </c>
      <c r="K22" s="10">
        <f t="shared" si="2"/>
        <v>36.401992166495901</v>
      </c>
      <c r="L22">
        <f t="shared" si="8"/>
        <v>6.265975876990848E-2</v>
      </c>
      <c r="M22" s="118">
        <f t="shared" si="3"/>
        <v>1876907930.1453259</v>
      </c>
      <c r="N22" s="10">
        <f t="shared" si="4"/>
        <v>7.5058151075031274</v>
      </c>
      <c r="O22" s="10">
        <f t="shared" si="5"/>
        <v>9.4084593320157079</v>
      </c>
      <c r="R22" s="7">
        <f t="shared" si="6"/>
        <v>2011</v>
      </c>
      <c r="S22" s="154">
        <f>SUM(M43:M46)</f>
        <v>13056808596.172256</v>
      </c>
      <c r="T22" s="10">
        <f>(S22-S21)/S21*100</f>
        <v>10.556389442889429</v>
      </c>
    </row>
    <row r="23" spans="1:20">
      <c r="A23" t="str">
        <f>'GDP Durban'!A23</f>
        <v>2006q1</v>
      </c>
      <c r="B23" s="7">
        <v>39679.286244765506</v>
      </c>
      <c r="C23" s="7">
        <v>242968.67667019999</v>
      </c>
      <c r="D23" s="118">
        <f>'GDP Durban'!D23</f>
        <v>182102400000</v>
      </c>
      <c r="E23" s="118">
        <f>'GDP Durban'!E23</f>
        <v>28799051833.053688</v>
      </c>
      <c r="F23" s="119">
        <v>4675546289</v>
      </c>
      <c r="G23" s="119">
        <v>750919883</v>
      </c>
      <c r="H23" s="10">
        <f t="shared" si="0"/>
        <v>15.814756880224362</v>
      </c>
      <c r="I23" s="10">
        <f t="shared" si="1"/>
        <v>16.060580659134182</v>
      </c>
      <c r="J23" s="10">
        <f t="shared" si="2"/>
        <v>38.947833845304061</v>
      </c>
      <c r="K23" s="10">
        <f t="shared" si="2"/>
        <v>38.351697011935009</v>
      </c>
      <c r="L23">
        <f t="shared" si="8"/>
        <v>5.623937011608169E-2</v>
      </c>
      <c r="M23" s="118">
        <f t="shared" si="3"/>
        <v>1784708997.9305115</v>
      </c>
      <c r="N23" s="10">
        <f t="shared" si="4"/>
        <v>-4.9122778338773179</v>
      </c>
      <c r="O23" s="10">
        <f t="shared" si="5"/>
        <v>10.893577853806837</v>
      </c>
      <c r="R23" s="7">
        <f t="shared" si="6"/>
        <v>2012</v>
      </c>
      <c r="S23" s="154">
        <f>SUM(M47:M50)</f>
        <v>13896623500.883484</v>
      </c>
      <c r="T23" s="10">
        <f>(S23-S22)/S22*100</f>
        <v>6.4320074735370492</v>
      </c>
    </row>
    <row r="24" spans="1:20">
      <c r="A24" t="str">
        <f>'GDP Durban'!A24</f>
        <v>2006q2</v>
      </c>
      <c r="B24" s="7">
        <v>39679.286244765506</v>
      </c>
      <c r="C24" s="7">
        <v>242968.67667019999</v>
      </c>
      <c r="D24" s="118">
        <f>'GDP Durban'!D24</f>
        <v>186349400000</v>
      </c>
      <c r="E24" s="118">
        <f>'GDP Durban'!E24</f>
        <v>29647297003.968468</v>
      </c>
      <c r="F24" s="119">
        <v>4859349229</v>
      </c>
      <c r="G24" s="119">
        <v>811777848</v>
      </c>
      <c r="H24" s="10">
        <f t="shared" si="0"/>
        <v>15.909521041639238</v>
      </c>
      <c r="I24" s="10">
        <f t="shared" si="1"/>
        <v>16.705484824087335</v>
      </c>
      <c r="J24" s="10">
        <f t="shared" si="2"/>
        <v>38.348632958481282</v>
      </c>
      <c r="K24" s="10">
        <f t="shared" si="2"/>
        <v>36.521441274865225</v>
      </c>
      <c r="L24">
        <f t="shared" si="8"/>
        <v>5.6442926388302499E-2</v>
      </c>
      <c r="M24" s="118">
        <f t="shared" si="3"/>
        <v>1837275686.5061815</v>
      </c>
      <c r="N24" s="10">
        <f t="shared" si="4"/>
        <v>2.9453927019264521</v>
      </c>
      <c r="O24" s="10">
        <f t="shared" si="5"/>
        <v>9.2338047474500957</v>
      </c>
      <c r="R24" s="7">
        <f t="shared" si="6"/>
        <v>2013</v>
      </c>
      <c r="S24" s="154">
        <f>SUM(M51:M54)</f>
        <v>15357913427.939404</v>
      </c>
      <c r="T24" s="10">
        <f>(S24-S23)/S23*100</f>
        <v>10.515431514446782</v>
      </c>
    </row>
    <row r="25" spans="1:20">
      <c r="A25" t="str">
        <f>'GDP Durban'!A25</f>
        <v>2006q3</v>
      </c>
      <c r="B25" s="7">
        <v>39679.286244765506</v>
      </c>
      <c r="C25" s="7">
        <v>242968.67667019999</v>
      </c>
      <c r="D25" s="118">
        <f>'GDP Durban'!D25</f>
        <v>197151200000</v>
      </c>
      <c r="E25" s="118">
        <f>'GDP Durban'!E25</f>
        <v>31142548988.348488</v>
      </c>
      <c r="F25" s="119">
        <v>4906222423</v>
      </c>
      <c r="G25" s="119">
        <v>827883368</v>
      </c>
      <c r="H25" s="10">
        <f t="shared" si="0"/>
        <v>15.796276658903668</v>
      </c>
      <c r="I25" s="10">
        <f t="shared" si="1"/>
        <v>16.874150754334849</v>
      </c>
      <c r="J25" s="10">
        <f t="shared" si="2"/>
        <v>40.183909941744602</v>
      </c>
      <c r="K25" s="10">
        <f t="shared" si="2"/>
        <v>37.617072877768557</v>
      </c>
      <c r="L25">
        <v>5.9317703476050719E-2</v>
      </c>
      <c r="M25" s="118">
        <f t="shared" si="3"/>
        <v>1929938100.746974</v>
      </c>
      <c r="N25" s="10">
        <f t="shared" si="4"/>
        <v>5.0434681589349353</v>
      </c>
      <c r="O25" s="10">
        <f t="shared" si="5"/>
        <v>10.543285206198222</v>
      </c>
    </row>
    <row r="26" spans="1:20">
      <c r="A26" t="str">
        <f>'GDP Durban'!A26</f>
        <v>2006q4</v>
      </c>
      <c r="B26" s="7">
        <v>39679.286244765506</v>
      </c>
      <c r="C26" s="7">
        <v>242968.67667019999</v>
      </c>
      <c r="D26" s="118">
        <f>'GDP Durban'!D26</f>
        <v>211950000000</v>
      </c>
      <c r="E26" s="118">
        <f>'GDP Durban'!E26</f>
        <v>33644505479.624226</v>
      </c>
      <c r="F26" s="119">
        <v>5280826192</v>
      </c>
      <c r="G26" s="119">
        <v>873224453</v>
      </c>
      <c r="H26" s="10">
        <f t="shared" si="0"/>
        <v>15.873793573778826</v>
      </c>
      <c r="I26" s="10">
        <f t="shared" si="1"/>
        <v>16.535754468171294</v>
      </c>
      <c r="J26" s="10">
        <f t="shared" si="2"/>
        <v>40.135765180282988</v>
      </c>
      <c r="K26" s="10">
        <f t="shared" si="2"/>
        <v>38.529046414168874</v>
      </c>
      <c r="L26">
        <f>AVERAGE(L19:L25)</f>
        <v>6.1971102669503099E-2</v>
      </c>
      <c r="M26" s="118">
        <f t="shared" si="3"/>
        <v>2084987103.3424525</v>
      </c>
      <c r="N26" s="10">
        <f t="shared" si="4"/>
        <v>8.0338847414571237</v>
      </c>
      <c r="O26" s="10">
        <f t="shared" si="5"/>
        <v>11.086274923512917</v>
      </c>
      <c r="Q26" s="159">
        <f>M26/E26</f>
        <v>6.1971102669503099E-2</v>
      </c>
    </row>
    <row r="27" spans="1:20">
      <c r="A27" t="str">
        <f>'GDP Durban'!A27</f>
        <v>2007q1</v>
      </c>
      <c r="B27" s="7">
        <v>39679.286244765506</v>
      </c>
      <c r="C27" s="7">
        <v>242968.67667019999</v>
      </c>
      <c r="D27" s="118">
        <f>'GDP Durban'!D27</f>
        <v>203461000000</v>
      </c>
      <c r="E27" s="118">
        <f>'GDP Durban'!E27</f>
        <v>32145057758.867138</v>
      </c>
      <c r="F27" s="119">
        <v>5154329343</v>
      </c>
      <c r="G27" s="119">
        <v>833477953</v>
      </c>
      <c r="H27" s="10">
        <f t="shared" si="0"/>
        <v>15.799125020946098</v>
      </c>
      <c r="I27" s="10">
        <f t="shared" si="1"/>
        <v>16.170444252498747</v>
      </c>
      <c r="J27" s="10">
        <f t="shared" si="2"/>
        <v>39.473806670176529</v>
      </c>
      <c r="K27" s="10">
        <f t="shared" si="2"/>
        <v>38.567376189334112</v>
      </c>
      <c r="M27" s="118">
        <f t="shared" si="3"/>
        <v>1992064674.6918626</v>
      </c>
      <c r="N27" s="10">
        <f t="shared" si="4"/>
        <v>-4.456738773185962</v>
      </c>
      <c r="O27" s="10">
        <f t="shared" si="5"/>
        <v>11.618458639576188</v>
      </c>
      <c r="Q27" s="159">
        <f t="shared" ref="Q27:Q38" si="9">M27/E27</f>
        <v>6.1971102669503099E-2</v>
      </c>
    </row>
    <row r="28" spans="1:20">
      <c r="A28" t="str">
        <f>'GDP Durban'!A28</f>
        <v>2007q2</v>
      </c>
      <c r="B28" s="7">
        <v>39679.286244765506</v>
      </c>
      <c r="C28" s="7">
        <v>242968.67667019999</v>
      </c>
      <c r="D28" s="118">
        <f>'GDP Durban'!D28</f>
        <v>213026150000</v>
      </c>
      <c r="E28" s="118">
        <f>'GDP Durban'!E28</f>
        <v>33735841820.309776</v>
      </c>
      <c r="F28" s="119">
        <v>5056692012</v>
      </c>
      <c r="G28" s="119">
        <v>821281896</v>
      </c>
      <c r="H28" s="10">
        <f t="shared" si="0"/>
        <v>15.836479146015536</v>
      </c>
      <c r="I28" s="10">
        <f t="shared" si="1"/>
        <v>16.241485422703654</v>
      </c>
      <c r="J28" s="10">
        <f t="shared" si="2"/>
        <v>42.12757065181529</v>
      </c>
      <c r="K28" s="10">
        <f t="shared" si="2"/>
        <v>41.077055253035525</v>
      </c>
      <c r="M28" s="118">
        <f t="shared" si="3"/>
        <v>2090647317.0885334</v>
      </c>
      <c r="N28" s="10">
        <f t="shared" si="4"/>
        <v>4.9487671584718917</v>
      </c>
      <c r="O28" s="10">
        <f t="shared" si="5"/>
        <v>13.790615771124202</v>
      </c>
      <c r="Q28" s="159">
        <f>M28/E28</f>
        <v>6.1971102669503099E-2</v>
      </c>
    </row>
    <row r="29" spans="1:20">
      <c r="A29" t="str">
        <f>'GDP Durban'!A29</f>
        <v>2007q3</v>
      </c>
      <c r="B29" s="7">
        <v>39679.286244765506</v>
      </c>
      <c r="C29" s="7">
        <v>242968.67667019999</v>
      </c>
      <c r="D29" s="118">
        <f>'GDP Durban'!D29</f>
        <v>223253000000</v>
      </c>
      <c r="E29" s="118">
        <f>'GDP Durban'!E29</f>
        <v>35218506534.974113</v>
      </c>
      <c r="F29" s="119">
        <v>5400223668</v>
      </c>
      <c r="G29" s="119">
        <v>898105429</v>
      </c>
      <c r="H29" s="10">
        <f t="shared" si="0"/>
        <v>15.775154884805181</v>
      </c>
      <c r="I29" s="10">
        <f t="shared" si="1"/>
        <v>16.630893166923542</v>
      </c>
      <c r="J29" s="10">
        <f t="shared" si="2"/>
        <v>41.341435785877898</v>
      </c>
      <c r="K29" s="10">
        <f t="shared" si="2"/>
        <v>39.214222960647653</v>
      </c>
      <c r="M29" s="118">
        <f t="shared" si="3"/>
        <v>2182529684.3454466</v>
      </c>
      <c r="N29" s="10">
        <f t="shared" si="4"/>
        <v>4.3949243139139291</v>
      </c>
      <c r="O29" s="10">
        <f t="shared" si="5"/>
        <v>13.088066581032217</v>
      </c>
      <c r="Q29" s="159">
        <f t="shared" si="9"/>
        <v>6.1971102669503099E-2</v>
      </c>
    </row>
    <row r="30" spans="1:20">
      <c r="A30" t="str">
        <f>'GDP Durban'!A30</f>
        <v>2007q4</v>
      </c>
      <c r="B30" s="7">
        <v>39679.286244765506</v>
      </c>
      <c r="C30" s="7">
        <v>242968.67667019999</v>
      </c>
      <c r="D30" s="118">
        <f>'GDP Durban'!D30</f>
        <v>242639030000</v>
      </c>
      <c r="E30" s="118">
        <f>'GDP Durban'!E30</f>
        <v>38411013432.870895</v>
      </c>
      <c r="F30" s="119">
        <v>5579296845</v>
      </c>
      <c r="G30" s="119">
        <v>902642355</v>
      </c>
      <c r="H30" s="10">
        <f t="shared" si="0"/>
        <v>15.830517222588178</v>
      </c>
      <c r="I30" s="10">
        <f t="shared" si="1"/>
        <v>16.178424989323183</v>
      </c>
      <c r="J30" s="10">
        <f t="shared" si="2"/>
        <v>43.489177353494981</v>
      </c>
      <c r="K30" s="10">
        <f t="shared" si="2"/>
        <v>42.553967493438634</v>
      </c>
      <c r="M30" s="118">
        <f t="shared" si="3"/>
        <v>2380372857.0881047</v>
      </c>
      <c r="N30" s="10">
        <f t="shared" si="4"/>
        <v>9.0648559862310627</v>
      </c>
      <c r="O30" s="10">
        <f t="shared" si="5"/>
        <v>14.167270064746104</v>
      </c>
      <c r="Q30" s="159">
        <f t="shared" si="9"/>
        <v>6.1971102669503092E-2</v>
      </c>
    </row>
    <row r="31" spans="1:20">
      <c r="A31" t="str">
        <f>'GDP Durban'!A31</f>
        <v>2008q1</v>
      </c>
      <c r="B31" s="7">
        <v>39679.286244765506</v>
      </c>
      <c r="C31" s="7">
        <v>242968.67667019999</v>
      </c>
      <c r="D31" s="118">
        <f>'GDP Durban'!D31</f>
        <v>229576413000</v>
      </c>
      <c r="E31" s="118">
        <f>'GDP Durban'!E31</f>
        <v>36129743445.502342</v>
      </c>
      <c r="F31" s="119">
        <v>5543646776</v>
      </c>
      <c r="G31" s="119">
        <v>903654581</v>
      </c>
      <c r="H31" s="10">
        <f t="shared" si="0"/>
        <v>15.737567711497585</v>
      </c>
      <c r="I31" s="10">
        <f t="shared" si="1"/>
        <v>16.300724369961191</v>
      </c>
      <c r="J31" s="10">
        <f t="shared" si="2"/>
        <v>41.41252541447998</v>
      </c>
      <c r="K31" s="10">
        <f t="shared" si="2"/>
        <v>39.981807435226564</v>
      </c>
      <c r="L31" s="119">
        <v>56970380</v>
      </c>
      <c r="M31" s="118">
        <f t="shared" ref="M31:M38" si="10">L31*K31</f>
        <v>2277778762.6716828</v>
      </c>
      <c r="N31" s="10">
        <f t="shared" si="4"/>
        <v>-4.3100010198370606</v>
      </c>
      <c r="O31" s="10">
        <f t="shared" si="5"/>
        <v>14.342611041180939</v>
      </c>
      <c r="Q31" s="159">
        <f t="shared" si="9"/>
        <v>6.3044421173581153E-2</v>
      </c>
    </row>
    <row r="32" spans="1:20">
      <c r="A32" t="str">
        <f>'GDP Durban'!A32</f>
        <v>2008q2</v>
      </c>
      <c r="B32" s="7">
        <v>39679.286244765506</v>
      </c>
      <c r="C32" s="7">
        <v>242968.67667019999</v>
      </c>
      <c r="D32" s="118">
        <f>'GDP Durban'!D32</f>
        <v>239954449000</v>
      </c>
      <c r="E32" s="118">
        <f>'GDP Durban'!E32</f>
        <v>37833019975.797646</v>
      </c>
      <c r="F32" s="119">
        <v>5265926862</v>
      </c>
      <c r="G32" s="119">
        <v>890416751</v>
      </c>
      <c r="H32" s="10">
        <f t="shared" si="0"/>
        <v>15.766750786853571</v>
      </c>
      <c r="I32" s="10">
        <f t="shared" si="1"/>
        <v>16.909022368415872</v>
      </c>
      <c r="J32" s="10">
        <f t="shared" si="2"/>
        <v>45.567372143270759</v>
      </c>
      <c r="K32" s="10">
        <f t="shared" si="2"/>
        <v>42.489115274739085</v>
      </c>
      <c r="L32" s="119">
        <v>60859786</v>
      </c>
      <c r="M32" s="118">
        <f t="shared" si="10"/>
        <v>2585878462.9499521</v>
      </c>
      <c r="N32" s="10">
        <f t="shared" si="4"/>
        <v>13.526322456219974</v>
      </c>
      <c r="O32" s="10">
        <f t="shared" si="5"/>
        <v>23.687933484213158</v>
      </c>
      <c r="Q32" s="159">
        <f t="shared" si="9"/>
        <v>6.8349776586806382E-2</v>
      </c>
    </row>
    <row r="33" spans="1:17">
      <c r="A33" t="str">
        <f>'GDP Durban'!A33</f>
        <v>2008q3</v>
      </c>
      <c r="B33" s="7">
        <v>39679.286244765506</v>
      </c>
      <c r="C33" s="7">
        <v>242968.67667019999</v>
      </c>
      <c r="D33" s="118">
        <f>'GDP Durban'!D33</f>
        <v>253602122999.99997</v>
      </c>
      <c r="E33" s="118">
        <f>'GDP Durban'!E33</f>
        <v>39812235127.054474</v>
      </c>
      <c r="F33" s="119">
        <v>5202135900</v>
      </c>
      <c r="G33" s="119">
        <v>869415812</v>
      </c>
      <c r="H33" s="10">
        <f t="shared" si="0"/>
        <v>15.69869946516752</v>
      </c>
      <c r="I33" s="10">
        <f t="shared" si="1"/>
        <v>16.712670116903329</v>
      </c>
      <c r="J33" s="10">
        <f t="shared" si="2"/>
        <v>48.749615134045222</v>
      </c>
      <c r="K33" s="10">
        <f t="shared" si="2"/>
        <v>45.791938192923588</v>
      </c>
      <c r="L33" s="119">
        <v>58897498</v>
      </c>
      <c r="M33" s="118">
        <f t="shared" si="10"/>
        <v>2697030588.1338406</v>
      </c>
      <c r="N33" s="10">
        <f t="shared" si="4"/>
        <v>4.2984280497501368</v>
      </c>
      <c r="O33" s="10">
        <f t="shared" si="5"/>
        <v>23.573603945858622</v>
      </c>
      <c r="Q33" s="159">
        <f t="shared" si="9"/>
        <v>6.7743762175790742E-2</v>
      </c>
    </row>
    <row r="34" spans="1:17">
      <c r="A34" t="str">
        <f>'GDP Durban'!A34</f>
        <v>2008q4</v>
      </c>
      <c r="B34" s="7">
        <v>39679.286244765506</v>
      </c>
      <c r="C34" s="7">
        <v>242968.67667019999</v>
      </c>
      <c r="D34" s="118">
        <f>'GDP Durban'!D34</f>
        <v>268739455000.00003</v>
      </c>
      <c r="E34" s="118">
        <f>'GDP Durban'!E34</f>
        <v>42427901260.373581</v>
      </c>
      <c r="F34" s="119">
        <v>5460259824</v>
      </c>
      <c r="G34" s="119">
        <v>899391940</v>
      </c>
      <c r="H34" s="10">
        <f t="shared" si="0"/>
        <v>15.787745517446844</v>
      </c>
      <c r="I34" s="10">
        <f t="shared" si="1"/>
        <v>16.47159602271703</v>
      </c>
      <c r="J34" s="10">
        <f t="shared" si="2"/>
        <v>49.217338306646859</v>
      </c>
      <c r="K34" s="10">
        <f t="shared" si="2"/>
        <v>47.173984303632494</v>
      </c>
      <c r="L34" s="119">
        <v>56355682</v>
      </c>
      <c r="M34" s="118">
        <f t="shared" si="10"/>
        <v>2658522058.0885043</v>
      </c>
      <c r="N34" s="10">
        <f t="shared" si="4"/>
        <v>-1.4278121358638909</v>
      </c>
      <c r="O34" s="10">
        <f t="shared" si="5"/>
        <v>11.685110598205096</v>
      </c>
      <c r="Q34" s="159">
        <f t="shared" si="9"/>
        <v>6.265975876990848E-2</v>
      </c>
    </row>
    <row r="35" spans="1:17">
      <c r="A35" t="str">
        <f>'GDP Durban'!A35</f>
        <v>2009q1</v>
      </c>
      <c r="B35" s="7">
        <v>39679.286244765506</v>
      </c>
      <c r="C35" s="7">
        <v>242968.67667019999</v>
      </c>
      <c r="D35" s="118">
        <f>'GDP Durban'!D35</f>
        <v>251142685000</v>
      </c>
      <c r="E35" s="118">
        <f>'GDP Durban'!E35</f>
        <v>39458289559.638443</v>
      </c>
      <c r="F35" s="119">
        <v>5206564996</v>
      </c>
      <c r="G35" s="119">
        <v>842784368</v>
      </c>
      <c r="H35" s="10">
        <f t="shared" si="0"/>
        <v>15.711502630322855</v>
      </c>
      <c r="I35" s="10">
        <f t="shared" si="1"/>
        <v>16.186955673221753</v>
      </c>
      <c r="J35" s="10">
        <f t="shared" si="2"/>
        <v>48.235772566546871</v>
      </c>
      <c r="K35" s="10">
        <f t="shared" si="2"/>
        <v>46.818962308563421</v>
      </c>
      <c r="L35" s="119">
        <v>47397662</v>
      </c>
      <c r="M35" s="118">
        <f t="shared" si="10"/>
        <v>2219109350.6920285</v>
      </c>
      <c r="N35" s="10">
        <f t="shared" si="4"/>
        <v>-16.528458210815693</v>
      </c>
      <c r="O35" s="10">
        <f t="shared" si="5"/>
        <v>-2.5757291683077681</v>
      </c>
      <c r="Q35" s="159">
        <f t="shared" si="9"/>
        <v>5.623937011608169E-2</v>
      </c>
    </row>
    <row r="36" spans="1:17">
      <c r="A36" t="str">
        <f>'GDP Durban'!A36</f>
        <v>2009q2</v>
      </c>
      <c r="B36" s="7">
        <v>39679.286244765506</v>
      </c>
      <c r="C36" s="7">
        <v>242968.67667019999</v>
      </c>
      <c r="D36" s="118">
        <f>'GDP Durban'!D36</f>
        <v>259238107000</v>
      </c>
      <c r="E36" s="118">
        <f>'GDP Durban'!E36</f>
        <v>40815940314.064285</v>
      </c>
      <c r="F36" s="119">
        <v>4994646966</v>
      </c>
      <c r="G36" s="119">
        <v>831381344</v>
      </c>
      <c r="H36" s="10">
        <f t="shared" si="0"/>
        <v>15.744575821202201</v>
      </c>
      <c r="I36" s="10">
        <f t="shared" si="1"/>
        <v>16.645447609399667</v>
      </c>
      <c r="J36" s="10">
        <f t="shared" si="2"/>
        <v>51.903189307414202</v>
      </c>
      <c r="K36" s="10">
        <f t="shared" si="2"/>
        <v>49.094125828813745</v>
      </c>
      <c r="L36" s="119">
        <v>46925596</v>
      </c>
      <c r="M36" s="118">
        <f t="shared" si="10"/>
        <v>2303771114.6160789</v>
      </c>
      <c r="N36" s="10">
        <f t="shared" si="4"/>
        <v>3.8151235718802496</v>
      </c>
      <c r="O36" s="10">
        <f t="shared" si="5"/>
        <v>-10.909536251446527</v>
      </c>
      <c r="Q36" s="159">
        <f t="shared" si="9"/>
        <v>5.6442926388302499E-2</v>
      </c>
    </row>
    <row r="37" spans="1:17">
      <c r="A37" t="str">
        <f>'GDP Durban'!A37</f>
        <v>2009q3</v>
      </c>
      <c r="B37" s="7">
        <v>39679.286244765506</v>
      </c>
      <c r="C37" s="7">
        <v>242968.67667019999</v>
      </c>
      <c r="D37" s="118">
        <f>'GDP Durban'!D37</f>
        <v>273323506000</v>
      </c>
      <c r="E37" s="118">
        <f>'GDP Durban'!E37</f>
        <v>43040561520.914551</v>
      </c>
      <c r="F37" s="119">
        <v>5002707417</v>
      </c>
      <c r="G37" s="119">
        <v>835393434</v>
      </c>
      <c r="H37" s="10">
        <f t="shared" si="0"/>
        <v>15.747113064221615</v>
      </c>
      <c r="I37" s="10">
        <f t="shared" si="1"/>
        <v>16.698826542627685</v>
      </c>
      <c r="J37" s="10">
        <f>D37/F37</f>
        <v>54.635117190984026</v>
      </c>
      <c r="K37" s="10">
        <f>E37/G37</f>
        <v>51.521306930591159</v>
      </c>
      <c r="L37" s="119">
        <v>49355219</v>
      </c>
      <c r="M37" s="118">
        <f t="shared" si="10"/>
        <v>2542845386.7255445</v>
      </c>
      <c r="N37" s="10">
        <f t="shared" ref="N37:N46" si="11">(M37-M36)/M36*100</f>
        <v>10.377518434564932</v>
      </c>
      <c r="O37" s="10">
        <f t="shared" ref="O37:O46" si="12">(M37-M33)/M33*100</f>
        <v>-5.7168503051714241</v>
      </c>
      <c r="Q37" s="159">
        <f t="shared" si="9"/>
        <v>5.9080209385509723E-2</v>
      </c>
    </row>
    <row r="38" spans="1:17">
      <c r="A38" t="str">
        <f>'GDP Durban'!A38</f>
        <v>2009q4</v>
      </c>
      <c r="B38" s="7">
        <v>39679.286244765506</v>
      </c>
      <c r="C38" s="7">
        <v>242968.67667019999</v>
      </c>
      <c r="D38" s="118">
        <f>'GDP Durban'!D38</f>
        <v>299610191000</v>
      </c>
      <c r="E38" s="118">
        <f>'GDP Durban'!E38</f>
        <v>47267361473.883537</v>
      </c>
      <c r="F38" s="119">
        <v>5074816265</v>
      </c>
      <c r="G38" s="119">
        <v>901763015</v>
      </c>
      <c r="H38" s="10">
        <f t="shared" si="0"/>
        <v>15.776286285897243</v>
      </c>
      <c r="I38" s="10">
        <f>G38/F38*100</f>
        <v>17.769372680924043</v>
      </c>
      <c r="J38" s="10">
        <f>D38/F38</f>
        <v>59.038628268446288</v>
      </c>
      <c r="K38" s="10">
        <f>E38/G38</f>
        <v>52.416611335388971</v>
      </c>
      <c r="L38" s="119">
        <v>53466632</v>
      </c>
      <c r="M38" s="118">
        <f t="shared" si="10"/>
        <v>2802539668.9562707</v>
      </c>
      <c r="N38" s="10">
        <f t="shared" si="11"/>
        <v>10.212743707754013</v>
      </c>
      <c r="O38" s="10">
        <f t="shared" si="12"/>
        <v>5.4172057903223134</v>
      </c>
      <c r="Q38" s="159">
        <f t="shared" si="9"/>
        <v>5.9291222982792213E-2</v>
      </c>
    </row>
    <row r="39" spans="1:17">
      <c r="A39" t="str">
        <f>'GDP Durban'!A39</f>
        <v>2010q1</v>
      </c>
      <c r="B39" s="7">
        <v>39679.286244765506</v>
      </c>
      <c r="C39" s="7">
        <v>242968.67667019999</v>
      </c>
      <c r="D39" s="118">
        <f>'GDP Durban'!D39</f>
        <v>285241185000</v>
      </c>
      <c r="E39" s="118">
        <f>'GDP Durban'!E39</f>
        <v>44853074075.84761</v>
      </c>
      <c r="F39" s="119"/>
      <c r="G39" s="119"/>
      <c r="H39" s="10"/>
      <c r="I39" s="10"/>
      <c r="J39" s="10"/>
      <c r="K39" s="10"/>
      <c r="L39" s="119"/>
      <c r="M39" s="158">
        <f t="shared" ref="M39:M46" si="13">E39*Q39</f>
        <v>2709946395.1201243</v>
      </c>
      <c r="N39" s="10">
        <f t="shared" si="11"/>
        <v>-3.3039059129760755</v>
      </c>
      <c r="O39" s="10">
        <f t="shared" si="12"/>
        <v>22.118650632292113</v>
      </c>
      <c r="Q39" s="159">
        <f>(Q27+Q31+Q35)/3</f>
        <v>6.0418297986388647E-2</v>
      </c>
    </row>
    <row r="40" spans="1:17">
      <c r="A40" t="str">
        <f>'GDP Durban'!A40</f>
        <v>2010q2</v>
      </c>
      <c r="B40" s="7">
        <v>39679.286244765506</v>
      </c>
      <c r="C40" s="7">
        <v>242968.67667019999</v>
      </c>
      <c r="D40" s="118">
        <f>'GDP Durban'!D40</f>
        <v>291748145999.99994</v>
      </c>
      <c r="E40" s="118">
        <f>'GDP Durban'!E40</f>
        <v>46032481501.596321</v>
      </c>
      <c r="F40" s="119"/>
      <c r="G40" s="119"/>
      <c r="H40" s="10"/>
      <c r="I40" s="10"/>
      <c r="J40" s="10"/>
      <c r="K40" s="10"/>
      <c r="L40" s="119"/>
      <c r="M40" s="158">
        <f t="shared" si="13"/>
        <v>2865733809.5011106</v>
      </c>
      <c r="N40" s="10">
        <f t="shared" si="11"/>
        <v>5.7487267888957856</v>
      </c>
      <c r="O40" s="10">
        <f t="shared" si="12"/>
        <v>24.393165246308865</v>
      </c>
      <c r="Q40" s="159">
        <f t="shared" ref="Q40:Q54" si="14">(Q28+Q32+Q36)/3</f>
        <v>6.2254601881537329E-2</v>
      </c>
    </row>
    <row r="41" spans="1:17">
      <c r="A41" t="str">
        <f>'GDP Durban'!A41</f>
        <v>2010q3</v>
      </c>
      <c r="B41" s="7">
        <v>39679.286244765506</v>
      </c>
      <c r="C41" s="7">
        <v>242968.67667019999</v>
      </c>
      <c r="D41" s="118">
        <f>'GDP Durban'!D41</f>
        <v>306929627000</v>
      </c>
      <c r="E41" s="118">
        <f>'GDP Durban'!E41</f>
        <v>48226615396.497253</v>
      </c>
      <c r="F41" s="119"/>
      <c r="G41" s="119"/>
      <c r="H41" s="10"/>
      <c r="I41" s="10"/>
      <c r="J41" s="10"/>
      <c r="K41" s="10"/>
      <c r="L41" s="119"/>
      <c r="M41" s="158">
        <f t="shared" si="13"/>
        <v>3034982477.8940377</v>
      </c>
      <c r="N41" s="10">
        <f t="shared" si="11"/>
        <v>5.9059452009044522</v>
      </c>
      <c r="O41" s="10">
        <f t="shared" si="12"/>
        <v>19.353795308893108</v>
      </c>
      <c r="Q41" s="159">
        <f t="shared" si="14"/>
        <v>6.2931691410267859E-2</v>
      </c>
    </row>
    <row r="42" spans="1:17">
      <c r="A42" t="str">
        <f>'GDP Durban'!A42</f>
        <v>2010q4</v>
      </c>
      <c r="B42" s="7">
        <v>39679.286244765506</v>
      </c>
      <c r="C42" s="7">
        <v>242968.67667019999</v>
      </c>
      <c r="D42" s="118">
        <f>'GDP Durban'!D42</f>
        <v>329091493000</v>
      </c>
      <c r="E42" s="118">
        <f>'GDP Durban'!E42</f>
        <v>52186667152.280159</v>
      </c>
      <c r="F42" s="119"/>
      <c r="G42" s="119"/>
      <c r="H42" s="10"/>
      <c r="I42" s="10"/>
      <c r="J42" s="10"/>
      <c r="K42" s="10"/>
      <c r="L42" s="119"/>
      <c r="M42" s="158">
        <f t="shared" si="13"/>
        <v>3199426867.2317071</v>
      </c>
      <c r="N42" s="10">
        <f t="shared" si="11"/>
        <v>5.4182978167233662</v>
      </c>
      <c r="O42" s="10">
        <f t="shared" si="12"/>
        <v>14.161697786895063</v>
      </c>
      <c r="Q42" s="159">
        <f t="shared" si="14"/>
        <v>6.1307361474067928E-2</v>
      </c>
    </row>
    <row r="43" spans="1:17">
      <c r="A43" t="str">
        <f>'GDP Durban'!A43</f>
        <v>2011q1</v>
      </c>
      <c r="B43" s="7">
        <v>39679.286244765506</v>
      </c>
      <c r="C43" s="7">
        <v>242968.67667019999</v>
      </c>
      <c r="D43" s="118">
        <f>'GDP Durban'!D43</f>
        <v>314059327000</v>
      </c>
      <c r="E43" s="118">
        <f>'GDP Durban'!E43</f>
        <v>49720627889.706879</v>
      </c>
      <c r="F43" s="119"/>
      <c r="G43" s="119"/>
      <c r="H43" s="10"/>
      <c r="I43" s="10"/>
      <c r="J43" s="10"/>
      <c r="K43" s="10"/>
      <c r="L43" s="119"/>
      <c r="M43" s="158">
        <f t="shared" si="13"/>
        <v>2978300237.2991471</v>
      </c>
      <c r="N43" s="10">
        <f t="shared" si="11"/>
        <v>-6.9114450527787499</v>
      </c>
      <c r="O43" s="10">
        <f t="shared" si="12"/>
        <v>9.9025516763820498</v>
      </c>
      <c r="Q43" s="159">
        <f t="shared" si="14"/>
        <v>5.9900696425350501E-2</v>
      </c>
    </row>
    <row r="44" spans="1:17">
      <c r="A44" t="str">
        <f>'GDP Durban'!A44</f>
        <v>2011q2</v>
      </c>
      <c r="B44" s="7">
        <v>39679.286244765506</v>
      </c>
      <c r="C44" s="7">
        <v>242968.67667019999</v>
      </c>
      <c r="D44" s="118">
        <f>'GDP Durban'!D44</f>
        <v>325530789000</v>
      </c>
      <c r="E44" s="118">
        <f>'GDP Durban'!E44</f>
        <v>51629573367.86615</v>
      </c>
      <c r="F44" s="119"/>
      <c r="G44" s="119"/>
      <c r="H44" s="10"/>
      <c r="I44" s="10"/>
      <c r="J44" s="10"/>
      <c r="K44" s="10"/>
      <c r="L44" s="119"/>
      <c r="M44" s="158">
        <f t="shared" si="13"/>
        <v>3219057516.4526143</v>
      </c>
      <c r="N44" s="10">
        <f t="shared" si="11"/>
        <v>8.0837141983978213</v>
      </c>
      <c r="O44" s="10">
        <f t="shared" si="12"/>
        <v>12.32925772031189</v>
      </c>
      <c r="Q44" s="159">
        <f t="shared" si="14"/>
        <v>6.2349101618882075E-2</v>
      </c>
    </row>
    <row r="45" spans="1:17">
      <c r="A45" t="str">
        <f>'GDP Durban'!A45</f>
        <v>2011q3</v>
      </c>
      <c r="B45" s="7">
        <v>39679.286244765506</v>
      </c>
      <c r="C45" s="7">
        <v>242968.67667019999</v>
      </c>
      <c r="D45" s="118">
        <f>'GDP Durban'!D45</f>
        <v>338803833000</v>
      </c>
      <c r="E45" s="118">
        <f>'GDP Durban'!E45</f>
        <v>53591328454.435074</v>
      </c>
      <c r="F45" s="119"/>
      <c r="G45" s="119"/>
      <c r="H45" s="10"/>
      <c r="I45" s="10"/>
      <c r="J45" s="10"/>
      <c r="K45" s="10"/>
      <c r="L45" s="119"/>
      <c r="M45" s="158">
        <f t="shared" si="13"/>
        <v>3389752686.7994666</v>
      </c>
      <c r="N45" s="10">
        <f t="shared" si="11"/>
        <v>5.3026443135740413</v>
      </c>
      <c r="O45" s="10">
        <f t="shared" si="12"/>
        <v>11.689365967990778</v>
      </c>
      <c r="Q45" s="159">
        <f t="shared" si="14"/>
        <v>6.3251887657189435E-2</v>
      </c>
    </row>
    <row r="46" spans="1:17">
      <c r="A46" t="str">
        <f>'GDP Durban'!A46</f>
        <v>2011q4</v>
      </c>
      <c r="B46" s="7">
        <v>39679.286244765506</v>
      </c>
      <c r="C46" s="7">
        <v>242968.67667019999</v>
      </c>
      <c r="D46" s="118">
        <f>'GDP Durban'!D46</f>
        <v>356201361000.00006</v>
      </c>
      <c r="E46" s="118">
        <f>'GDP Durban'!E46</f>
        <v>56800112254.548775</v>
      </c>
      <c r="F46" s="119"/>
      <c r="G46" s="119"/>
      <c r="H46" s="10"/>
      <c r="I46" s="10"/>
      <c r="J46" s="10"/>
      <c r="K46" s="10"/>
      <c r="L46" s="119"/>
      <c r="M46" s="158">
        <f t="shared" si="13"/>
        <v>3469698155.6210284</v>
      </c>
      <c r="N46" s="10">
        <f t="shared" si="11"/>
        <v>2.3584454739984184</v>
      </c>
      <c r="O46" s="10">
        <f t="shared" si="12"/>
        <v>8.4474907414643496</v>
      </c>
      <c r="Q46" s="159">
        <f t="shared" si="14"/>
        <v>6.1086114408922872E-2</v>
      </c>
    </row>
    <row r="47" spans="1:17">
      <c r="A47" t="str">
        <f>'GDP Durban'!A47</f>
        <v>2012q1</v>
      </c>
      <c r="B47" s="7">
        <v>39679.286244765506</v>
      </c>
      <c r="C47" s="7">
        <v>242968.67667019999</v>
      </c>
      <c r="D47" s="118">
        <f>'GDP Durban'!D47</f>
        <v>342517388999.99994</v>
      </c>
      <c r="E47" s="118">
        <f>'GDP Durban'!E47</f>
        <v>54104678305.14994</v>
      </c>
      <c r="F47" s="119"/>
      <c r="G47" s="119"/>
      <c r="H47" s="10"/>
      <c r="I47" s="10"/>
      <c r="J47" s="10"/>
      <c r="K47" s="10"/>
      <c r="L47" s="119"/>
      <c r="M47" s="158">
        <f t="shared" ref="M47:M48" si="15">E47*Q47</f>
        <v>3184211171.6203809</v>
      </c>
      <c r="N47" s="10">
        <f t="shared" ref="N47:N48" si="16">(M47-M46)/M46*100</f>
        <v>-8.2280063335811775</v>
      </c>
      <c r="O47" s="10">
        <f t="shared" ref="O47:O48" si="17">(M47-M43)/M43*100</f>
        <v>6.913706406845094</v>
      </c>
      <c r="Q47" s="159">
        <f t="shared" si="14"/>
        <v>5.8852788175940279E-2</v>
      </c>
    </row>
    <row r="48" spans="1:17">
      <c r="A48" t="str">
        <f>'GDP Durban'!A48</f>
        <v>2012q2</v>
      </c>
      <c r="B48" s="7">
        <v>39679.286244765506</v>
      </c>
      <c r="C48" s="7">
        <v>242968.67667019999</v>
      </c>
      <c r="D48" s="118">
        <f>'GDP Durban'!D48</f>
        <v>354541860000</v>
      </c>
      <c r="E48" s="118">
        <f>'GDP Durban'!E48</f>
        <v>56107899152.174843</v>
      </c>
      <c r="F48" s="119"/>
      <c r="G48" s="119"/>
      <c r="H48" s="10"/>
      <c r="I48" s="10"/>
      <c r="J48" s="10"/>
      <c r="K48" s="10"/>
      <c r="L48" s="119"/>
      <c r="M48" s="158">
        <f t="shared" si="15"/>
        <v>3386048683.8791771</v>
      </c>
      <c r="N48" s="10">
        <f t="shared" si="16"/>
        <v>6.3386974475089595</v>
      </c>
      <c r="O48" s="10">
        <f t="shared" si="17"/>
        <v>5.187579487880237</v>
      </c>
      <c r="Q48" s="159">
        <f t="shared" si="14"/>
        <v>6.0348876629573965E-2</v>
      </c>
    </row>
    <row r="49" spans="1:17">
      <c r="A49" t="str">
        <f>'GDP Durban'!A49</f>
        <v>2012q3</v>
      </c>
      <c r="B49" s="7">
        <v>39679.286244765506</v>
      </c>
      <c r="C49" s="7">
        <v>242968.67667019999</v>
      </c>
      <c r="D49" s="118">
        <f>'GDP Durban'!D49</f>
        <v>365014134000</v>
      </c>
      <c r="E49" s="118">
        <f>'GDP Durban'!E49</f>
        <v>57788104365.023674</v>
      </c>
      <c r="F49" s="119"/>
      <c r="G49" s="119"/>
      <c r="H49" s="10"/>
      <c r="I49" s="10"/>
      <c r="J49" s="10"/>
      <c r="K49" s="10"/>
      <c r="L49" s="119"/>
      <c r="M49" s="158">
        <f t="shared" ref="M49" si="18">E49*Q49</f>
        <v>3568681047.3932424</v>
      </c>
      <c r="N49" s="10">
        <f t="shared" ref="N49" si="19">(M49-M48)/M48*100</f>
        <v>5.3936721106099146</v>
      </c>
      <c r="O49" s="10">
        <f t="shared" ref="O49" si="20">(M49-M45)/M45*100</f>
        <v>5.2785078183009322</v>
      </c>
      <c r="Q49" s="159">
        <f t="shared" si="14"/>
        <v>6.1754596150989015E-2</v>
      </c>
    </row>
    <row r="50" spans="1:17">
      <c r="A50" t="str">
        <f>'GDP Durban'!A50</f>
        <v>2012q4</v>
      </c>
      <c r="B50" s="7">
        <v>39679.286244765506</v>
      </c>
      <c r="C50" s="7">
        <v>242968.67667019999</v>
      </c>
      <c r="D50" s="118">
        <f>'GDP Durban'!D50</f>
        <v>389528626000</v>
      </c>
      <c r="E50" s="118">
        <f>'GDP Durban'!E50</f>
        <v>62047315290.429932</v>
      </c>
      <c r="F50" s="119"/>
      <c r="G50" s="119"/>
      <c r="H50" s="10"/>
      <c r="I50" s="10"/>
      <c r="J50" s="10"/>
      <c r="K50" s="10"/>
      <c r="L50" s="119"/>
      <c r="M50" s="158">
        <f t="shared" ref="M50:M54" si="21">E50*Q50</f>
        <v>3757682597.990685</v>
      </c>
      <c r="N50" s="10">
        <f t="shared" ref="N50:N54" si="22">(M50-M49)/M49*100</f>
        <v>5.2961177557602008</v>
      </c>
      <c r="O50" s="10">
        <f t="shared" ref="O50:O54" si="23">(M50-M46)/M46*100</f>
        <v>8.2999854584789166</v>
      </c>
      <c r="Q50" s="159">
        <f t="shared" si="14"/>
        <v>6.0561566288594333E-2</v>
      </c>
    </row>
    <row r="51" spans="1:17">
      <c r="A51" t="str">
        <f>'GDP Durban'!A51</f>
        <v>2013q1</v>
      </c>
      <c r="B51" s="7">
        <v>39679.286244765506</v>
      </c>
      <c r="C51" s="7">
        <v>242968.67667019999</v>
      </c>
      <c r="D51" s="118">
        <f>'GDP Durban'!D51</f>
        <v>368483244000</v>
      </c>
      <c r="E51" s="118">
        <f>'GDP Durban'!E51</f>
        <v>58475855321.356949</v>
      </c>
      <c r="F51" s="119"/>
      <c r="G51" s="119"/>
      <c r="H51" s="10"/>
      <c r="I51" s="10"/>
      <c r="J51" s="10"/>
      <c r="K51" s="10"/>
      <c r="L51" s="119"/>
      <c r="M51" s="158">
        <f t="shared" si="21"/>
        <v>3492407745.422255</v>
      </c>
      <c r="N51" s="10">
        <f t="shared" si="22"/>
        <v>-7.0595332535610709</v>
      </c>
      <c r="O51" s="10">
        <f t="shared" si="23"/>
        <v>9.6788987033494749</v>
      </c>
      <c r="Q51" s="159">
        <f t="shared" si="14"/>
        <v>5.9723927529226478E-2</v>
      </c>
    </row>
    <row r="52" spans="1:17">
      <c r="A52" t="str">
        <f>'GDP Durban'!A52</f>
        <v>2013q2</v>
      </c>
      <c r="B52" s="7">
        <v>39679.286244765506</v>
      </c>
      <c r="C52" s="7">
        <v>242968.67667019999</v>
      </c>
      <c r="D52" s="118">
        <f>'GDP Durban'!D52</f>
        <v>389171504000</v>
      </c>
      <c r="E52" s="118">
        <f>'GDP Durban'!E52</f>
        <v>61706247598.614326</v>
      </c>
      <c r="F52" s="119"/>
      <c r="G52" s="119"/>
      <c r="H52" s="10"/>
      <c r="I52" s="10"/>
      <c r="J52" s="10"/>
      <c r="K52" s="10"/>
      <c r="L52" s="119"/>
      <c r="M52" s="158">
        <f t="shared" si="21"/>
        <v>3804243234.5013094</v>
      </c>
      <c r="N52" s="10">
        <f t="shared" si="22"/>
        <v>8.928954229007168</v>
      </c>
      <c r="O52" s="10">
        <f t="shared" si="23"/>
        <v>12.350517953659008</v>
      </c>
      <c r="Q52" s="159">
        <f t="shared" si="14"/>
        <v>6.1650860043331125E-2</v>
      </c>
    </row>
    <row r="53" spans="1:17">
      <c r="A53" t="str">
        <f>'GDP Durban'!A53</f>
        <v>2013q3</v>
      </c>
      <c r="B53" s="7">
        <v>39679.286244765506</v>
      </c>
      <c r="C53" s="7">
        <v>242968.67667019999</v>
      </c>
      <c r="D53" s="118">
        <f>'GDP Durban'!D53</f>
        <v>396605742777.13647</v>
      </c>
      <c r="E53" s="118">
        <f>'GDP Durban'!E53</f>
        <v>62968462339.682243</v>
      </c>
      <c r="F53" s="119"/>
      <c r="G53" s="119"/>
      <c r="H53" s="10"/>
      <c r="I53" s="10"/>
      <c r="J53" s="10"/>
      <c r="K53" s="10"/>
      <c r="L53" s="119"/>
      <c r="M53" s="158">
        <f t="shared" si="21"/>
        <v>3944725969.4771132</v>
      </c>
      <c r="N53" s="10">
        <f t="shared" si="22"/>
        <v>3.6927905582309446</v>
      </c>
      <c r="O53" s="10">
        <f t="shared" si="23"/>
        <v>10.537364283607088</v>
      </c>
      <c r="Q53" s="159">
        <f t="shared" si="14"/>
        <v>6.2646058406148772E-2</v>
      </c>
    </row>
    <row r="54" spans="1:17">
      <c r="A54" t="str">
        <f>'GDP Durban'!A54</f>
        <v>2013q4</v>
      </c>
      <c r="B54" s="7">
        <v>39679.286244765506</v>
      </c>
      <c r="C54" s="7">
        <v>242968.67667019999</v>
      </c>
      <c r="D54" s="118">
        <f>'GDP Durban'!D54</f>
        <v>422522000000</v>
      </c>
      <c r="E54" s="118">
        <f>'GDP Durban'!E54</f>
        <v>67500787565.253586</v>
      </c>
      <c r="F54" s="119"/>
      <c r="G54" s="119"/>
      <c r="H54" s="10"/>
      <c r="I54" s="10"/>
      <c r="J54" s="10"/>
      <c r="K54" s="10"/>
      <c r="L54" s="119"/>
      <c r="M54" s="158">
        <f t="shared" si="21"/>
        <v>4116536478.5387259</v>
      </c>
      <c r="N54" s="10">
        <f t="shared" si="22"/>
        <v>4.3554485252213011</v>
      </c>
      <c r="O54" s="10">
        <f t="shared" si="23"/>
        <v>9.5498720605068623</v>
      </c>
      <c r="Q54" s="159">
        <f t="shared" si="14"/>
        <v>6.0985014057195037E-2</v>
      </c>
    </row>
    <row r="55" spans="1:17">
      <c r="M55" s="10"/>
    </row>
    <row r="56" spans="1:17">
      <c r="M56" s="10"/>
    </row>
    <row r="57" spans="1:17">
      <c r="M57" s="10"/>
    </row>
    <row r="58" spans="1:17">
      <c r="M58" s="10"/>
    </row>
  </sheetData>
  <mergeCells count="2">
    <mergeCell ref="D1:O1"/>
    <mergeCell ref="R11:T11"/>
  </mergeCells>
  <pageMargins left="0.75" right="0.75" top="1" bottom="1" header="0.5" footer="0.5"/>
  <pageSetup paperSize="9" orientation="portrait" r:id="rId1"/>
  <headerFooter alignWithMargins="0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>
  <dimension ref="A1:T58"/>
  <sheetViews>
    <sheetView workbookViewId="0"/>
  </sheetViews>
  <sheetFormatPr defaultRowHeight="12.75"/>
  <cols>
    <col min="1" max="1" width="7.5" style="7" bestFit="1" customWidth="1"/>
    <col min="2" max="2" width="9" style="7" hidden="1" customWidth="1"/>
    <col min="3" max="3" width="16.5" style="7" hidden="1" customWidth="1"/>
    <col min="4" max="4" width="17.125" style="7" customWidth="1"/>
    <col min="5" max="5" width="15.5" style="7" bestFit="1" customWidth="1"/>
    <col min="6" max="6" width="13.75" style="7" hidden="1" customWidth="1"/>
    <col min="7" max="7" width="14.125" style="7" hidden="1" customWidth="1"/>
    <col min="8" max="8" width="10.375" style="7" hidden="1" customWidth="1"/>
    <col min="9" max="9" width="8" style="7" hidden="1" customWidth="1"/>
    <col min="10" max="10" width="7.875" style="7" hidden="1" customWidth="1"/>
    <col min="11" max="11" width="9.375" style="7" hidden="1" customWidth="1"/>
    <col min="12" max="12" width="11" hidden="1" customWidth="1"/>
    <col min="13" max="13" width="17.375" customWidth="1"/>
    <col min="14" max="14" width="15.75" customWidth="1"/>
    <col min="15" max="15" width="15" customWidth="1"/>
    <col min="16" max="16" width="8.375" customWidth="1"/>
    <col min="17" max="17" width="7.75" customWidth="1"/>
    <col min="19" max="19" width="15.5" bestFit="1" customWidth="1"/>
    <col min="21" max="21" width="8" customWidth="1"/>
  </cols>
  <sheetData>
    <row r="1" spans="1:20" ht="28.5" customHeight="1" thickBot="1">
      <c r="D1" s="223" t="s">
        <v>184</v>
      </c>
      <c r="E1" s="224"/>
      <c r="F1" s="224"/>
      <c r="G1" s="224"/>
      <c r="H1" s="224"/>
      <c r="I1" s="224"/>
      <c r="J1" s="224"/>
      <c r="K1" s="224"/>
      <c r="L1" s="224"/>
      <c r="M1" s="224"/>
      <c r="N1" s="224"/>
      <c r="O1" s="225"/>
    </row>
    <row r="2" spans="1:20" ht="39" thickBot="1">
      <c r="C2" s="117" t="s">
        <v>60</v>
      </c>
      <c r="D2" s="125" t="s">
        <v>182</v>
      </c>
      <c r="E2" s="123" t="s">
        <v>183</v>
      </c>
      <c r="F2" s="123" t="s">
        <v>59</v>
      </c>
      <c r="G2" s="123" t="s">
        <v>58</v>
      </c>
      <c r="H2" s="123" t="s">
        <v>61</v>
      </c>
      <c r="I2" s="123" t="s">
        <v>62</v>
      </c>
      <c r="J2" s="123" t="s">
        <v>63</v>
      </c>
      <c r="K2" s="123" t="s">
        <v>64</v>
      </c>
      <c r="L2" s="123" t="s">
        <v>82</v>
      </c>
      <c r="M2" s="123" t="s">
        <v>185</v>
      </c>
      <c r="N2" s="123" t="s">
        <v>83</v>
      </c>
      <c r="O2" s="124" t="s">
        <v>81</v>
      </c>
    </row>
    <row r="3" spans="1:20" hidden="1">
      <c r="A3" t="s">
        <v>53</v>
      </c>
      <c r="B3" s="7">
        <v>37676.73632361889</v>
      </c>
      <c r="C3" s="7">
        <v>228114.65100000001</v>
      </c>
      <c r="D3" s="118">
        <f>'GDP Durban'!D3</f>
        <v>114100598000</v>
      </c>
      <c r="E3" s="118">
        <f>'GDP Durban'!E3</f>
        <v>18509079103.642876</v>
      </c>
    </row>
    <row r="4" spans="1:20" hidden="1">
      <c r="A4" t="s">
        <v>54</v>
      </c>
      <c r="B4" s="7">
        <v>39785.998991779808</v>
      </c>
      <c r="C4" s="7">
        <v>237077.625</v>
      </c>
      <c r="D4" s="118">
        <f>'GDP Durban'!D4</f>
        <v>116343457000</v>
      </c>
      <c r="E4" s="118">
        <f>'GDP Durban'!E4</f>
        <v>18924379162.5578</v>
      </c>
    </row>
    <row r="5" spans="1:20" hidden="1">
      <c r="A5" t="s">
        <v>55</v>
      </c>
      <c r="B5" s="7">
        <v>40039.788367970163</v>
      </c>
      <c r="C5" s="7">
        <v>239764.666</v>
      </c>
      <c r="D5" s="118">
        <f>'GDP Durban'!D5</f>
        <v>118828396000.00002</v>
      </c>
      <c r="E5" s="118">
        <f>'GDP Durban'!E5</f>
        <v>19273539957.533134</v>
      </c>
    </row>
    <row r="6" spans="1:20" hidden="1">
      <c r="A6" t="s">
        <v>52</v>
      </c>
      <c r="B6" s="7">
        <v>40074.592176024802</v>
      </c>
      <c r="C6" s="7">
        <v>242416.25599999999</v>
      </c>
      <c r="D6" s="118">
        <f>'GDP Durban'!D6</f>
        <v>125723549000</v>
      </c>
      <c r="E6" s="118">
        <f>'GDP Durban'!E6</f>
        <v>20473834833.396473</v>
      </c>
    </row>
    <row r="7" spans="1:20" hidden="1">
      <c r="A7" t="s">
        <v>49</v>
      </c>
      <c r="B7" s="7">
        <v>38164.553783353913</v>
      </c>
      <c r="C7" s="7">
        <v>234422.22595000002</v>
      </c>
      <c r="D7" s="118">
        <f>'GDP Durban'!D7</f>
        <v>124995000000</v>
      </c>
      <c r="E7" s="118">
        <f>'GDP Durban'!E7</f>
        <v>20070237935.041279</v>
      </c>
      <c r="F7" s="119">
        <v>4118958622</v>
      </c>
      <c r="G7" s="119">
        <v>674878797</v>
      </c>
      <c r="H7" s="10">
        <f>E7/D7*100</f>
        <v>16.056832621337875</v>
      </c>
      <c r="I7" s="10">
        <f>G7/F7*100</f>
        <v>16.384694747729856</v>
      </c>
      <c r="J7" s="10">
        <f>D7/F7</f>
        <v>30.346262604431669</v>
      </c>
      <c r="K7" s="10">
        <f>E7/G7</f>
        <v>29.739025769157895</v>
      </c>
      <c r="M7" s="118">
        <f>E7*$L$26</f>
        <v>612893595.94689965</v>
      </c>
    </row>
    <row r="8" spans="1:20" hidden="1">
      <c r="A8" t="s">
        <v>50</v>
      </c>
      <c r="B8" s="7">
        <v>40899.509629239452</v>
      </c>
      <c r="C8" s="7">
        <v>246691.99999189001</v>
      </c>
      <c r="D8" s="118">
        <f>'GDP Durban'!D8</f>
        <v>129917900000</v>
      </c>
      <c r="E8" s="118">
        <f>'GDP Durban'!E8</f>
        <v>20979093657.466305</v>
      </c>
      <c r="F8" s="119">
        <v>4128329079</v>
      </c>
      <c r="G8" s="119">
        <v>697677279</v>
      </c>
      <c r="H8" s="10">
        <f t="shared" ref="H8:H38" si="0">E8/D8*100</f>
        <v>16.14796241123533</v>
      </c>
      <c r="I8" s="10">
        <f t="shared" ref="I8:I37" si="1">G8/F8*100</f>
        <v>16.899749648082743</v>
      </c>
      <c r="J8" s="10">
        <f t="shared" ref="J8:K36" si="2">D8/F8</f>
        <v>31.469850758958842</v>
      </c>
      <c r="K8" s="10">
        <f t="shared" si="2"/>
        <v>30.069910958740429</v>
      </c>
      <c r="M8" s="118">
        <f t="shared" ref="M8:M30" si="3">E8*$L$26</f>
        <v>640647718.92824459</v>
      </c>
      <c r="N8" s="10">
        <f>(M8-M7)/M7*100</f>
        <v>4.5283754251773125</v>
      </c>
    </row>
    <row r="9" spans="1:20" hidden="1">
      <c r="A9" t="s">
        <v>51</v>
      </c>
      <c r="B9" s="7">
        <v>40843.515709009815</v>
      </c>
      <c r="C9" s="7">
        <v>248774.73830440003</v>
      </c>
      <c r="D9" s="118">
        <f>'GDP Durban'!D9</f>
        <v>134099100000</v>
      </c>
      <c r="E9" s="118">
        <f>'GDP Durban'!E9</f>
        <v>21574100043.995609</v>
      </c>
      <c r="F9" s="119">
        <v>4479766142</v>
      </c>
      <c r="G9" s="119">
        <v>748604188</v>
      </c>
      <c r="H9" s="10">
        <f t="shared" si="0"/>
        <v>16.088176612666015</v>
      </c>
      <c r="I9" s="10">
        <f t="shared" si="1"/>
        <v>16.71078722126741</v>
      </c>
      <c r="J9" s="10">
        <f t="shared" si="2"/>
        <v>29.93439741033696</v>
      </c>
      <c r="K9" s="10">
        <f t="shared" si="2"/>
        <v>28.819101455515245</v>
      </c>
      <c r="M9" s="118">
        <f t="shared" si="3"/>
        <v>658817688.0652132</v>
      </c>
      <c r="N9" s="10">
        <f t="shared" ref="N9:N48" si="4">(M9-M8)/M8*100</f>
        <v>2.836187283608159</v>
      </c>
    </row>
    <row r="10" spans="1:20" ht="13.5" hidden="1" thickBot="1">
      <c r="A10" t="s">
        <v>48</v>
      </c>
      <c r="B10" s="7">
        <v>41049.652983244421</v>
      </c>
      <c r="C10" s="7">
        <v>252232.9458972</v>
      </c>
      <c r="D10" s="118">
        <f>'GDP Durban'!D10</f>
        <v>139852000000</v>
      </c>
      <c r="E10" s="118">
        <f>'GDP Durban'!E10</f>
        <v>22625786245.939098</v>
      </c>
      <c r="F10" s="119">
        <v>4393645140</v>
      </c>
      <c r="G10" s="119">
        <v>741841930</v>
      </c>
      <c r="H10" s="10">
        <f t="shared" si="0"/>
        <v>16.178378747489557</v>
      </c>
      <c r="I10" s="10">
        <f t="shared" si="1"/>
        <v>16.884429815376485</v>
      </c>
      <c r="J10" s="10">
        <f t="shared" si="2"/>
        <v>31.830517837405502</v>
      </c>
      <c r="K10" s="10">
        <f t="shared" si="2"/>
        <v>30.499470751052179</v>
      </c>
      <c r="M10" s="118">
        <f t="shared" si="3"/>
        <v>690933487.59898472</v>
      </c>
      <c r="N10" s="10">
        <f t="shared" si="4"/>
        <v>4.8747627933439039</v>
      </c>
    </row>
    <row r="11" spans="1:20" ht="15.75" thickBot="1">
      <c r="A11" t="str">
        <f>'GDP Durban'!A11</f>
        <v>2003q1</v>
      </c>
      <c r="B11" s="7">
        <v>39679.286244765506</v>
      </c>
      <c r="C11" s="7">
        <v>242968.67667019999</v>
      </c>
      <c r="D11" s="118">
        <f>'GDP Durban'!D11</f>
        <v>137333400000</v>
      </c>
      <c r="E11" s="118">
        <f>'GDP Durban'!E11</f>
        <v>22001488871.187424</v>
      </c>
      <c r="F11" s="119">
        <v>4324510166.1150007</v>
      </c>
      <c r="G11" s="119">
        <v>733454143.19999993</v>
      </c>
      <c r="H11" s="10">
        <f t="shared" si="0"/>
        <v>16.020493828294811</v>
      </c>
      <c r="I11" s="10">
        <f t="shared" si="1"/>
        <v>16.960398172885121</v>
      </c>
      <c r="J11" s="10">
        <f t="shared" si="2"/>
        <v>31.756983964585256</v>
      </c>
      <c r="K11" s="10">
        <f t="shared" si="2"/>
        <v>29.997088536710343</v>
      </c>
      <c r="M11" s="118">
        <f t="shared" si="3"/>
        <v>671869046.7991215</v>
      </c>
      <c r="N11" s="10">
        <f t="shared" si="4"/>
        <v>-2.7592295267251763</v>
      </c>
      <c r="O11" s="10">
        <f>(M11-M7)/M7*100</f>
        <v>9.6224615891289886</v>
      </c>
      <c r="R11" s="226" t="s">
        <v>162</v>
      </c>
      <c r="S11" s="227"/>
      <c r="T11" s="228"/>
    </row>
    <row r="12" spans="1:20">
      <c r="A12" t="str">
        <f>'GDP Durban'!A12</f>
        <v>2003q2</v>
      </c>
      <c r="B12" s="7">
        <v>39679.286244765506</v>
      </c>
      <c r="C12" s="7">
        <v>242968.67667019999</v>
      </c>
      <c r="D12" s="118">
        <f>'GDP Durban'!D12</f>
        <v>141947400000</v>
      </c>
      <c r="E12" s="118">
        <f>'GDP Durban'!E12</f>
        <v>22868849697.869461</v>
      </c>
      <c r="F12" s="119">
        <v>4344832650.1500006</v>
      </c>
      <c r="G12" s="119">
        <v>733104993.00000012</v>
      </c>
      <c r="H12" s="10">
        <f t="shared" si="0"/>
        <v>16.11079153113721</v>
      </c>
      <c r="I12" s="10">
        <f t="shared" si="1"/>
        <v>16.873031760491177</v>
      </c>
      <c r="J12" s="10">
        <f t="shared" si="2"/>
        <v>32.670395255637615</v>
      </c>
      <c r="K12" s="10">
        <f t="shared" si="2"/>
        <v>31.194508175815216</v>
      </c>
      <c r="M12" s="118">
        <f t="shared" si="3"/>
        <v>698356022.07909524</v>
      </c>
      <c r="N12" s="10">
        <f t="shared" si="4"/>
        <v>3.9422824144320114</v>
      </c>
      <c r="O12" s="10">
        <f t="shared" ref="O12:O48" si="5">(M12-M8)/M8*100</f>
        <v>9.0078059198263123</v>
      </c>
      <c r="R12" s="7">
        <v>2001</v>
      </c>
    </row>
    <row r="13" spans="1:20">
      <c r="A13" t="str">
        <f>'GDP Durban'!A13</f>
        <v>2003q3</v>
      </c>
      <c r="B13" s="7">
        <v>39679.286244765506</v>
      </c>
      <c r="C13" s="7">
        <v>242968.67667019999</v>
      </c>
      <c r="D13" s="118">
        <f>'GDP Durban'!D13</f>
        <v>145489200000</v>
      </c>
      <c r="E13" s="118">
        <f>'GDP Durban'!E13</f>
        <v>23362981349.285221</v>
      </c>
      <c r="F13" s="119">
        <v>4469507962.3999996</v>
      </c>
      <c r="G13" s="119">
        <v>755965791.00000012</v>
      </c>
      <c r="H13" s="10">
        <f t="shared" si="0"/>
        <v>16.058223805811856</v>
      </c>
      <c r="I13" s="10">
        <f t="shared" si="1"/>
        <v>16.913848176569036</v>
      </c>
      <c r="J13" s="10">
        <f t="shared" si="2"/>
        <v>32.551502586847704</v>
      </c>
      <c r="K13" s="10">
        <f t="shared" si="2"/>
        <v>30.904812925966404</v>
      </c>
      <c r="M13" s="118">
        <f t="shared" si="3"/>
        <v>713445535.50128686</v>
      </c>
      <c r="N13" s="10">
        <f t="shared" si="4"/>
        <v>2.160719310083159</v>
      </c>
      <c r="O13" s="10">
        <f t="shared" si="5"/>
        <v>8.2918003608103366</v>
      </c>
      <c r="R13" s="7">
        <f>R12+1</f>
        <v>2002</v>
      </c>
      <c r="S13" s="154">
        <f>SUM(M7:M10)</f>
        <v>2603292490.5393419</v>
      </c>
    </row>
    <row r="14" spans="1:20">
      <c r="A14" t="str">
        <f>'GDP Durban'!A14</f>
        <v>2003q4</v>
      </c>
      <c r="B14" s="7">
        <v>39679.286244765506</v>
      </c>
      <c r="C14" s="7">
        <v>242968.67667019999</v>
      </c>
      <c r="D14" s="118">
        <f>'GDP Durban'!D14</f>
        <v>154218000000</v>
      </c>
      <c r="E14" s="118">
        <f>'GDP Durban'!E14</f>
        <v>24884870289.023891</v>
      </c>
      <c r="F14" s="119">
        <v>4792454884.6540003</v>
      </c>
      <c r="G14" s="119">
        <v>792421454</v>
      </c>
      <c r="H14" s="10">
        <f t="shared" si="0"/>
        <v>16.136164578080308</v>
      </c>
      <c r="I14" s="10">
        <f t="shared" si="1"/>
        <v>16.534771282613971</v>
      </c>
      <c r="J14" s="10">
        <f t="shared" si="2"/>
        <v>32.179332661810555</v>
      </c>
      <c r="K14" s="10">
        <f t="shared" si="2"/>
        <v>31.403579702959295</v>
      </c>
      <c r="M14" s="118">
        <f t="shared" si="3"/>
        <v>759920120.80152988</v>
      </c>
      <c r="N14" s="10">
        <f t="shared" si="4"/>
        <v>6.5141041589935345</v>
      </c>
      <c r="O14" s="10">
        <f t="shared" si="5"/>
        <v>9.9845548726080509</v>
      </c>
      <c r="R14" s="7">
        <f t="shared" ref="R14:R24" si="6">R13+1</f>
        <v>2003</v>
      </c>
      <c r="S14" s="154">
        <f>SUM(M11:M14)</f>
        <v>2843590725.1810336</v>
      </c>
      <c r="T14" s="10">
        <f>(S14-S13)/S13*100</f>
        <v>9.2305507550520165</v>
      </c>
    </row>
    <row r="15" spans="1:20">
      <c r="A15" t="str">
        <f>'GDP Durban'!A15</f>
        <v>2004q1</v>
      </c>
      <c r="B15" s="7">
        <v>39679.286244765506</v>
      </c>
      <c r="C15" s="7">
        <v>242968.67667019999</v>
      </c>
      <c r="D15" s="118">
        <f>'GDP Durban'!D15</f>
        <v>151038350000</v>
      </c>
      <c r="E15" s="118">
        <f>'GDP Durban'!E15</f>
        <v>24019061636.832706</v>
      </c>
      <c r="F15" s="119">
        <v>4499340550.9499998</v>
      </c>
      <c r="G15" s="119">
        <v>735941631.61000013</v>
      </c>
      <c r="H15" s="10">
        <f t="shared" si="0"/>
        <v>15.902624490291842</v>
      </c>
      <c r="I15" s="10">
        <f t="shared" si="1"/>
        <v>16.356655453755593</v>
      </c>
      <c r="J15" s="10">
        <f t="shared" si="2"/>
        <v>33.568997120724603</v>
      </c>
      <c r="K15" s="10">
        <f t="shared" si="2"/>
        <v>32.637182903060989</v>
      </c>
      <c r="M15" s="118">
        <f t="shared" si="3"/>
        <v>733480544.94991934</v>
      </c>
      <c r="N15" s="10">
        <f t="shared" si="4"/>
        <v>-3.4792572440012846</v>
      </c>
      <c r="O15" s="10">
        <f t="shared" si="5"/>
        <v>9.1701646986602032</v>
      </c>
      <c r="R15" s="7">
        <f t="shared" si="6"/>
        <v>2004</v>
      </c>
      <c r="S15" s="154">
        <f>SUM(M15:M18)</f>
        <v>3109108863.2691793</v>
      </c>
      <c r="T15" s="10">
        <f t="shared" ref="T15:T21" si="7">(S15-S14)/S14*100</f>
        <v>9.3374245364104524</v>
      </c>
    </row>
    <row r="16" spans="1:20">
      <c r="A16" t="str">
        <f>'GDP Durban'!A16</f>
        <v>2004q2</v>
      </c>
      <c r="B16" s="7">
        <v>39679.286244765506</v>
      </c>
      <c r="C16" s="7">
        <v>242968.67667019999</v>
      </c>
      <c r="D16" s="118">
        <f>'GDP Durban'!D16</f>
        <v>155074150000</v>
      </c>
      <c r="E16" s="118">
        <f>'GDP Durban'!E16</f>
        <v>24769505620.647976</v>
      </c>
      <c r="F16" s="119">
        <v>4543677182.2600002</v>
      </c>
      <c r="G16" s="119">
        <v>765181765.9000001</v>
      </c>
      <c r="H16" s="10">
        <f t="shared" si="0"/>
        <v>15.972685080426348</v>
      </c>
      <c r="I16" s="10">
        <f t="shared" si="1"/>
        <v>16.8405838532614</v>
      </c>
      <c r="J16" s="10">
        <f t="shared" si="2"/>
        <v>34.129658375700664</v>
      </c>
      <c r="K16" s="10">
        <f t="shared" si="2"/>
        <v>32.370747349833017</v>
      </c>
      <c r="M16" s="118">
        <f t="shared" si="3"/>
        <v>756397179.68468893</v>
      </c>
      <c r="N16" s="10">
        <f t="shared" si="4"/>
        <v>3.1243684501999009</v>
      </c>
      <c r="O16" s="10">
        <f t="shared" si="5"/>
        <v>8.3111129238633517</v>
      </c>
      <c r="R16" s="7">
        <f t="shared" si="6"/>
        <v>2005</v>
      </c>
      <c r="S16" s="154">
        <f>SUM(M19:M22)</f>
        <v>3407068377.3466787</v>
      </c>
      <c r="T16" s="10">
        <f t="shared" si="7"/>
        <v>9.5834378010231394</v>
      </c>
    </row>
    <row r="17" spans="1:20">
      <c r="A17" t="str">
        <f>'GDP Durban'!A17</f>
        <v>2004q3</v>
      </c>
      <c r="B17" s="7">
        <v>39679.286244765506</v>
      </c>
      <c r="C17" s="7">
        <v>242968.67667019999</v>
      </c>
      <c r="D17" s="118">
        <f>'GDP Durban'!D17</f>
        <v>158525750000</v>
      </c>
      <c r="E17" s="118">
        <f>'GDP Durban'!E17</f>
        <v>25342120843.975063</v>
      </c>
      <c r="F17" s="119">
        <v>4775490888.2999992</v>
      </c>
      <c r="G17" s="119">
        <v>793665970.39999986</v>
      </c>
      <c r="H17" s="10">
        <f t="shared" si="0"/>
        <v>15.98612266081382</v>
      </c>
      <c r="I17" s="10">
        <f t="shared" si="1"/>
        <v>16.619568311699421</v>
      </c>
      <c r="J17" s="10">
        <f t="shared" si="2"/>
        <v>33.195697302740058</v>
      </c>
      <c r="K17" s="10">
        <f t="shared" si="2"/>
        <v>31.930461666641552</v>
      </c>
      <c r="M17" s="118">
        <f t="shared" si="3"/>
        <v>773883380.12011766</v>
      </c>
      <c r="N17" s="10">
        <f t="shared" si="4"/>
        <v>2.3117749384943531</v>
      </c>
      <c r="O17" s="10">
        <f t="shared" si="5"/>
        <v>8.4712625717624643</v>
      </c>
      <c r="R17" s="7">
        <f t="shared" si="6"/>
        <v>2006</v>
      </c>
      <c r="S17" s="154">
        <f>SUM(M23:M26)</f>
        <v>3763232102.0222874</v>
      </c>
      <c r="T17" s="10">
        <f t="shared" si="7"/>
        <v>10.453671169140964</v>
      </c>
    </row>
    <row r="18" spans="1:20">
      <c r="A18" t="str">
        <f>'GDP Durban'!A18</f>
        <v>2004q4</v>
      </c>
      <c r="B18" s="7">
        <v>39679.286244765506</v>
      </c>
      <c r="C18" s="7">
        <v>242968.67667019999</v>
      </c>
      <c r="D18" s="118">
        <f>'GDP Durban'!D18</f>
        <v>172315750000</v>
      </c>
      <c r="E18" s="118">
        <f>'GDP Durban'!E18</f>
        <v>27682342846.194199</v>
      </c>
      <c r="F18" s="119">
        <v>4830257034.4000006</v>
      </c>
      <c r="G18" s="119">
        <v>826240651</v>
      </c>
      <c r="H18" s="10">
        <f t="shared" si="0"/>
        <v>16.064894152852656</v>
      </c>
      <c r="I18" s="10">
        <f t="shared" si="1"/>
        <v>17.105521406328908</v>
      </c>
      <c r="J18" s="10">
        <f t="shared" si="2"/>
        <v>35.674240267713728</v>
      </c>
      <c r="K18" s="10">
        <f t="shared" si="2"/>
        <v>33.503971043654445</v>
      </c>
      <c r="M18" s="118">
        <f t="shared" si="3"/>
        <v>845347758.51445329</v>
      </c>
      <c r="N18" s="10">
        <f t="shared" si="4"/>
        <v>9.2345152034720464</v>
      </c>
      <c r="O18" s="10">
        <f t="shared" si="5"/>
        <v>11.241660192234171</v>
      </c>
      <c r="R18" s="7">
        <f t="shared" si="6"/>
        <v>2007</v>
      </c>
      <c r="S18" s="154">
        <f>SUM(M27:M30)</f>
        <v>4260290435.2692738</v>
      </c>
      <c r="T18" s="10">
        <f t="shared" si="7"/>
        <v>13.208282661594989</v>
      </c>
    </row>
    <row r="19" spans="1:20">
      <c r="A19" t="str">
        <f>'GDP Durban'!A19</f>
        <v>2005q1</v>
      </c>
      <c r="B19" s="7">
        <v>39679.286244765506</v>
      </c>
      <c r="C19" s="7">
        <v>242968.67667019999</v>
      </c>
      <c r="D19" s="118">
        <f>'GDP Durban'!D19</f>
        <v>162994450000</v>
      </c>
      <c r="E19" s="118">
        <f>'GDP Durban'!E19</f>
        <v>25969990679.730831</v>
      </c>
      <c r="F19" s="119">
        <v>4690209425</v>
      </c>
      <c r="G19" s="119">
        <v>774740717</v>
      </c>
      <c r="H19" s="10">
        <f t="shared" si="0"/>
        <v>15.933052125229313</v>
      </c>
      <c r="I19" s="10">
        <f t="shared" si="1"/>
        <v>16.51825423552382</v>
      </c>
      <c r="J19" s="10">
        <f t="shared" si="2"/>
        <v>34.752062270652232</v>
      </c>
      <c r="K19" s="10">
        <f t="shared" si="2"/>
        <v>33.520880095593107</v>
      </c>
      <c r="L19">
        <f t="shared" ref="L19:L24" si="8">M31/E31</f>
        <v>2.938203884344609E-2</v>
      </c>
      <c r="M19" s="118">
        <f t="shared" si="3"/>
        <v>793056914.71738696</v>
      </c>
      <c r="N19" s="10">
        <f t="shared" si="4"/>
        <v>-6.1857198141695067</v>
      </c>
      <c r="O19" s="10">
        <f t="shared" si="5"/>
        <v>8.1224199029758015</v>
      </c>
      <c r="R19" s="7">
        <f t="shared" si="6"/>
        <v>2008</v>
      </c>
      <c r="S19" s="154">
        <f>SUM(M31:M34)</f>
        <v>4637790917.0380678</v>
      </c>
      <c r="T19" s="10">
        <f t="shared" si="7"/>
        <v>8.8609095437159784</v>
      </c>
    </row>
    <row r="20" spans="1:20">
      <c r="A20" t="str">
        <f>'GDP Durban'!A20</f>
        <v>2005q2</v>
      </c>
      <c r="B20" s="7">
        <v>39679.286244765506</v>
      </c>
      <c r="C20" s="7">
        <v>242968.67667019999</v>
      </c>
      <c r="D20" s="118">
        <f>'GDP Durban'!D20</f>
        <v>169724450000</v>
      </c>
      <c r="E20" s="118">
        <f>'GDP Durban'!E20</f>
        <v>27141137372.733086</v>
      </c>
      <c r="F20" s="119">
        <v>4760343407</v>
      </c>
      <c r="G20" s="119">
        <v>805551748</v>
      </c>
      <c r="H20" s="10">
        <f t="shared" si="0"/>
        <v>15.991294932894515</v>
      </c>
      <c r="I20" s="10">
        <f t="shared" si="1"/>
        <v>16.922135214351357</v>
      </c>
      <c r="J20" s="10">
        <f t="shared" si="2"/>
        <v>35.653824837599579</v>
      </c>
      <c r="K20" s="10">
        <f t="shared" si="2"/>
        <v>33.692605645904557</v>
      </c>
      <c r="L20">
        <f t="shared" si="8"/>
        <v>2.8210020725452416E-2</v>
      </c>
      <c r="M20" s="118">
        <f t="shared" si="3"/>
        <v>828820731.28890169</v>
      </c>
      <c r="N20" s="10">
        <f t="shared" si="4"/>
        <v>4.5096153766289886</v>
      </c>
      <c r="O20" s="10">
        <f t="shared" si="5"/>
        <v>9.5748045536609716</v>
      </c>
      <c r="R20" s="7">
        <f t="shared" si="6"/>
        <v>2009</v>
      </c>
      <c r="S20" s="154">
        <f>SUM(M35:M38)</f>
        <v>5387730966.697485</v>
      </c>
      <c r="T20" s="10">
        <f t="shared" si="7"/>
        <v>16.170199628972657</v>
      </c>
    </row>
    <row r="21" spans="1:20">
      <c r="A21" t="str">
        <f>'GDP Durban'!A21</f>
        <v>2005q3</v>
      </c>
      <c r="B21" s="7">
        <v>39679.286244765506</v>
      </c>
      <c r="C21" s="7">
        <v>242968.67667019999</v>
      </c>
      <c r="D21" s="118">
        <f>'GDP Durban'!D21</f>
        <v>176822000000</v>
      </c>
      <c r="E21" s="118">
        <f>'GDP Durban'!E21</f>
        <v>28172266574.362953</v>
      </c>
      <c r="F21" s="119">
        <v>4824982237</v>
      </c>
      <c r="G21" s="119">
        <v>802738840</v>
      </c>
      <c r="H21" s="10">
        <f t="shared" si="0"/>
        <v>15.932557359583624</v>
      </c>
      <c r="I21" s="10">
        <f t="shared" si="1"/>
        <v>16.637135652941058</v>
      </c>
      <c r="J21" s="10">
        <f t="shared" si="2"/>
        <v>36.647181546919342</v>
      </c>
      <c r="K21" s="10">
        <f t="shared" si="2"/>
        <v>35.095183103838544</v>
      </c>
      <c r="L21">
        <f t="shared" si="8"/>
        <v>2.8348993266296842E-2</v>
      </c>
      <c r="M21" s="118">
        <f t="shared" si="3"/>
        <v>860308772.75199783</v>
      </c>
      <c r="N21" s="10">
        <f t="shared" si="4"/>
        <v>3.7991377718229842</v>
      </c>
      <c r="O21" s="10">
        <f t="shared" si="5"/>
        <v>11.167754063728015</v>
      </c>
      <c r="R21" s="7">
        <f t="shared" si="6"/>
        <v>2010</v>
      </c>
      <c r="S21" s="154">
        <f>SUM(M39:M42)</f>
        <v>5855320078.1324835</v>
      </c>
      <c r="T21" s="10">
        <f t="shared" si="7"/>
        <v>8.6787761735923574</v>
      </c>
    </row>
    <row r="22" spans="1:20">
      <c r="A22" t="str">
        <f>'GDP Durban'!A22</f>
        <v>2005q4</v>
      </c>
      <c r="B22" s="7">
        <v>39679.286244765506</v>
      </c>
      <c r="C22" s="7">
        <v>242968.67667019999</v>
      </c>
      <c r="D22" s="118">
        <f>'GDP Durban'!D22</f>
        <v>189477100000</v>
      </c>
      <c r="E22" s="118">
        <f>'GDP Durban'!E22</f>
        <v>30286824815.027542</v>
      </c>
      <c r="F22" s="119">
        <v>5011501336</v>
      </c>
      <c r="G22" s="119">
        <v>832010091</v>
      </c>
      <c r="H22" s="10">
        <f t="shared" si="0"/>
        <v>15.984424933159492</v>
      </c>
      <c r="I22" s="10">
        <f t="shared" si="1"/>
        <v>16.602012754606594</v>
      </c>
      <c r="J22" s="10">
        <f t="shared" si="2"/>
        <v>37.808450461520536</v>
      </c>
      <c r="K22" s="10">
        <f t="shared" si="2"/>
        <v>36.401992166495901</v>
      </c>
      <c r="L22">
        <f t="shared" si="8"/>
        <v>3.253326908844658E-2</v>
      </c>
      <c r="M22" s="118">
        <f t="shared" si="3"/>
        <v>924881958.58839202</v>
      </c>
      <c r="N22" s="10">
        <f t="shared" si="4"/>
        <v>7.5058151075031265</v>
      </c>
      <c r="O22" s="10">
        <f t="shared" si="5"/>
        <v>9.4084593320157115</v>
      </c>
      <c r="R22" s="7">
        <f t="shared" si="6"/>
        <v>2011</v>
      </c>
      <c r="S22" s="154">
        <f>SUM(M43:M46)</f>
        <v>6484478560.5928326</v>
      </c>
      <c r="T22" s="10">
        <f>(S22-S21)/S21*100</f>
        <v>10.745074121738108</v>
      </c>
    </row>
    <row r="23" spans="1:20">
      <c r="A23" t="str">
        <f>'GDP Durban'!A23</f>
        <v>2006q1</v>
      </c>
      <c r="B23" s="7">
        <v>39679.286244765506</v>
      </c>
      <c r="C23" s="7">
        <v>242968.67667019999</v>
      </c>
      <c r="D23" s="118">
        <f>'GDP Durban'!D23</f>
        <v>182102400000</v>
      </c>
      <c r="E23" s="118">
        <f>'GDP Durban'!E23</f>
        <v>28799051833.053688</v>
      </c>
      <c r="F23" s="119">
        <v>4675546289</v>
      </c>
      <c r="G23" s="119">
        <v>750919883</v>
      </c>
      <c r="H23" s="10">
        <f t="shared" si="0"/>
        <v>15.814756880224362</v>
      </c>
      <c r="I23" s="10">
        <f t="shared" si="1"/>
        <v>16.060580659134182</v>
      </c>
      <c r="J23" s="10">
        <f t="shared" si="2"/>
        <v>38.947833845304061</v>
      </c>
      <c r="K23" s="10">
        <f t="shared" si="2"/>
        <v>38.351697011935009</v>
      </c>
      <c r="L23">
        <f t="shared" si="8"/>
        <v>3.2067124197063895E-2</v>
      </c>
      <c r="M23" s="118">
        <f t="shared" si="3"/>
        <v>879449187.14712405</v>
      </c>
      <c r="N23" s="10">
        <f t="shared" si="4"/>
        <v>-4.912277833877317</v>
      </c>
      <c r="O23" s="10">
        <f t="shared" si="5"/>
        <v>10.893577853806843</v>
      </c>
      <c r="R23" s="7">
        <f t="shared" si="6"/>
        <v>2012</v>
      </c>
      <c r="S23" s="154">
        <f>SUM(M47:M50)</f>
        <v>7117868476.8422728</v>
      </c>
      <c r="T23" s="10">
        <f>(S23-S22)/S22*100</f>
        <v>9.7677848778566023</v>
      </c>
    </row>
    <row r="24" spans="1:20">
      <c r="A24" t="str">
        <f>'GDP Durban'!A24</f>
        <v>2006q2</v>
      </c>
      <c r="B24" s="7">
        <v>39679.286244765506</v>
      </c>
      <c r="C24" s="7">
        <v>242968.67667019999</v>
      </c>
      <c r="D24" s="118">
        <f>'GDP Durban'!D24</f>
        <v>186349400000</v>
      </c>
      <c r="E24" s="118">
        <f>'GDP Durban'!E24</f>
        <v>29647297003.968468</v>
      </c>
      <c r="F24" s="119">
        <v>4859349229</v>
      </c>
      <c r="G24" s="119">
        <v>811777848</v>
      </c>
      <c r="H24" s="10">
        <f t="shared" si="0"/>
        <v>15.909521041639238</v>
      </c>
      <c r="I24" s="10">
        <f t="shared" si="1"/>
        <v>16.705484824087335</v>
      </c>
      <c r="J24" s="10">
        <f t="shared" si="2"/>
        <v>38.348632958481282</v>
      </c>
      <c r="K24" s="10">
        <f t="shared" si="2"/>
        <v>36.521441274865225</v>
      </c>
      <c r="L24">
        <f t="shared" si="8"/>
        <v>3.1738317428494041E-2</v>
      </c>
      <c r="M24" s="118">
        <f t="shared" si="3"/>
        <v>905352419.3225069</v>
      </c>
      <c r="N24" s="10">
        <f t="shared" si="4"/>
        <v>2.9453927019264468</v>
      </c>
      <c r="O24" s="10">
        <f t="shared" si="5"/>
        <v>9.2338047474500975</v>
      </c>
      <c r="Q24" s="169"/>
      <c r="R24" s="7">
        <f t="shared" si="6"/>
        <v>2013</v>
      </c>
      <c r="S24" s="154">
        <f>SUM(M51:M54)</f>
        <v>7700692732.116107</v>
      </c>
      <c r="T24" s="10">
        <f>(S24-S23)/S23*100</f>
        <v>8.188185229469072</v>
      </c>
    </row>
    <row r="25" spans="1:20">
      <c r="A25" t="str">
        <f>'GDP Durban'!A25</f>
        <v>2006q3</v>
      </c>
      <c r="B25" s="7">
        <v>39679.286244765506</v>
      </c>
      <c r="C25" s="7">
        <v>242968.67667019999</v>
      </c>
      <c r="D25" s="118">
        <f>'GDP Durban'!D25</f>
        <v>197151200000</v>
      </c>
      <c r="E25" s="118">
        <f>'GDP Durban'!E25</f>
        <v>31142548988.348488</v>
      </c>
      <c r="F25" s="119">
        <v>4906222423</v>
      </c>
      <c r="G25" s="119">
        <v>827883368</v>
      </c>
      <c r="H25" s="10">
        <f t="shared" si="0"/>
        <v>15.796276658903668</v>
      </c>
      <c r="I25" s="10">
        <f t="shared" si="1"/>
        <v>16.874150754334849</v>
      </c>
      <c r="J25" s="10">
        <f t="shared" si="2"/>
        <v>40.183909941744602</v>
      </c>
      <c r="K25" s="10">
        <f t="shared" si="2"/>
        <v>37.617072877768557</v>
      </c>
      <c r="L25">
        <f>L37/G37</f>
        <v>3.1482284788941731E-2</v>
      </c>
      <c r="M25" s="118">
        <f t="shared" si="3"/>
        <v>951013580.31718469</v>
      </c>
      <c r="N25" s="10">
        <f t="shared" si="4"/>
        <v>5.0434681589349406</v>
      </c>
      <c r="O25" s="10">
        <f t="shared" si="5"/>
        <v>10.54328520619822</v>
      </c>
      <c r="Q25" s="169"/>
    </row>
    <row r="26" spans="1:20">
      <c r="A26" t="str">
        <f>'GDP Durban'!A26</f>
        <v>2006q4</v>
      </c>
      <c r="B26" s="7">
        <v>39679.286244765506</v>
      </c>
      <c r="C26" s="7">
        <v>242968.67667019999</v>
      </c>
      <c r="D26" s="118">
        <f>'GDP Durban'!D26</f>
        <v>211950000000</v>
      </c>
      <c r="E26" s="118">
        <f>'GDP Durban'!E26</f>
        <v>33644505479.624226</v>
      </c>
      <c r="F26" s="119">
        <v>5280826192</v>
      </c>
      <c r="G26" s="119">
        <v>873224453</v>
      </c>
      <c r="H26" s="10">
        <f t="shared" si="0"/>
        <v>15.873793573778826</v>
      </c>
      <c r="I26" s="10">
        <f t="shared" si="1"/>
        <v>16.535754468171294</v>
      </c>
      <c r="J26" s="10">
        <f t="shared" si="2"/>
        <v>40.135765180282988</v>
      </c>
      <c r="K26" s="10">
        <f t="shared" si="2"/>
        <v>38.529046414168874</v>
      </c>
      <c r="L26">
        <f>AVERAGE(L19:L25)</f>
        <v>3.0537435476877373E-2</v>
      </c>
      <c r="M26" s="118">
        <f t="shared" si="3"/>
        <v>1027416915.235472</v>
      </c>
      <c r="N26" s="10">
        <f t="shared" si="4"/>
        <v>8.0338847414571113</v>
      </c>
      <c r="O26" s="10">
        <f t="shared" si="5"/>
        <v>11.086274923512908</v>
      </c>
      <c r="Q26" s="159">
        <f>M26/E26</f>
        <v>3.0537435476877373E-2</v>
      </c>
    </row>
    <row r="27" spans="1:20">
      <c r="A27" t="str">
        <f>'GDP Durban'!A27</f>
        <v>2007q1</v>
      </c>
      <c r="B27" s="7">
        <v>39679.286244765506</v>
      </c>
      <c r="C27" s="7">
        <v>242968.67667019999</v>
      </c>
      <c r="D27" s="118">
        <f>'GDP Durban'!D27</f>
        <v>203461000000</v>
      </c>
      <c r="E27" s="118">
        <f>'GDP Durban'!E27</f>
        <v>32145057758.867138</v>
      </c>
      <c r="F27" s="119">
        <v>5154329343</v>
      </c>
      <c r="G27" s="119">
        <v>833477953</v>
      </c>
      <c r="H27" s="10">
        <f t="shared" si="0"/>
        <v>15.799125020946098</v>
      </c>
      <c r="I27" s="10">
        <f t="shared" si="1"/>
        <v>16.170444252498747</v>
      </c>
      <c r="J27" s="10">
        <f t="shared" si="2"/>
        <v>39.473806670176529</v>
      </c>
      <c r="K27" s="10">
        <f t="shared" si="2"/>
        <v>38.567376189334112</v>
      </c>
      <c r="M27" s="118">
        <f t="shared" si="3"/>
        <v>981627627.21190155</v>
      </c>
      <c r="N27" s="10">
        <f t="shared" si="4"/>
        <v>-4.4567387731859611</v>
      </c>
      <c r="O27" s="10">
        <f t="shared" si="5"/>
        <v>11.618458639576176</v>
      </c>
      <c r="Q27" s="159">
        <f t="shared" ref="Q27:Q38" si="9">M27/E27</f>
        <v>3.0537435476877373E-2</v>
      </c>
    </row>
    <row r="28" spans="1:20">
      <c r="A28" t="str">
        <f>'GDP Durban'!A28</f>
        <v>2007q2</v>
      </c>
      <c r="B28" s="7">
        <v>39679.286244765506</v>
      </c>
      <c r="C28" s="7">
        <v>242968.67667019999</v>
      </c>
      <c r="D28" s="118">
        <f>'GDP Durban'!D28</f>
        <v>213026150000</v>
      </c>
      <c r="E28" s="118">
        <f>'GDP Durban'!E28</f>
        <v>33735841820.309776</v>
      </c>
      <c r="F28" s="119">
        <v>5056692012</v>
      </c>
      <c r="G28" s="119">
        <v>821281896</v>
      </c>
      <c r="H28" s="10">
        <f t="shared" si="0"/>
        <v>15.836479146015536</v>
      </c>
      <c r="I28" s="10">
        <f t="shared" si="1"/>
        <v>16.241485422703654</v>
      </c>
      <c r="J28" s="10">
        <f t="shared" si="2"/>
        <v>42.12757065181529</v>
      </c>
      <c r="K28" s="10">
        <f t="shared" si="2"/>
        <v>41.077055253035525</v>
      </c>
      <c r="M28" s="118">
        <f t="shared" si="3"/>
        <v>1030206092.8458511</v>
      </c>
      <c r="N28" s="10">
        <f t="shared" si="4"/>
        <v>4.9487671584718962</v>
      </c>
      <c r="O28" s="10">
        <f t="shared" si="5"/>
        <v>13.790615771124203</v>
      </c>
      <c r="Q28" s="159">
        <f>M28/E28</f>
        <v>3.0537435476877373E-2</v>
      </c>
    </row>
    <row r="29" spans="1:20">
      <c r="A29" t="str">
        <f>'GDP Durban'!A29</f>
        <v>2007q3</v>
      </c>
      <c r="B29" s="7">
        <v>39679.286244765506</v>
      </c>
      <c r="C29" s="7">
        <v>242968.67667019999</v>
      </c>
      <c r="D29" s="118">
        <f>'GDP Durban'!D29</f>
        <v>223253000000</v>
      </c>
      <c r="E29" s="118">
        <f>'GDP Durban'!E29</f>
        <v>35218506534.974113</v>
      </c>
      <c r="F29" s="119">
        <v>5400223668</v>
      </c>
      <c r="G29" s="119">
        <v>898105429</v>
      </c>
      <c r="H29" s="10">
        <f t="shared" si="0"/>
        <v>15.775154884805181</v>
      </c>
      <c r="I29" s="10">
        <f t="shared" si="1"/>
        <v>16.630893166923542</v>
      </c>
      <c r="J29" s="10">
        <f t="shared" si="2"/>
        <v>41.341435785877898</v>
      </c>
      <c r="K29" s="10">
        <f t="shared" si="2"/>
        <v>39.214222960647653</v>
      </c>
      <c r="M29" s="118">
        <f t="shared" si="3"/>
        <v>1075482870.9037561</v>
      </c>
      <c r="N29" s="10">
        <f t="shared" si="4"/>
        <v>4.3949243139139353</v>
      </c>
      <c r="O29" s="10">
        <f t="shared" si="5"/>
        <v>13.088066581032221</v>
      </c>
      <c r="Q29" s="159">
        <f t="shared" si="9"/>
        <v>3.0537435476877376E-2</v>
      </c>
    </row>
    <row r="30" spans="1:20">
      <c r="A30" t="str">
        <f>'GDP Durban'!A30</f>
        <v>2007q4</v>
      </c>
      <c r="B30" s="7">
        <v>39679.286244765506</v>
      </c>
      <c r="C30" s="7">
        <v>242968.67667019999</v>
      </c>
      <c r="D30" s="118">
        <f>'GDP Durban'!D30</f>
        <v>242639030000</v>
      </c>
      <c r="E30" s="118">
        <f>'GDP Durban'!E30</f>
        <v>38411013432.870895</v>
      </c>
      <c r="F30" s="119">
        <v>5579296845</v>
      </c>
      <c r="G30" s="119">
        <v>902642355</v>
      </c>
      <c r="H30" s="10">
        <f t="shared" si="0"/>
        <v>15.830517222588178</v>
      </c>
      <c r="I30" s="10">
        <f t="shared" si="1"/>
        <v>16.178424989323183</v>
      </c>
      <c r="J30" s="10">
        <f t="shared" si="2"/>
        <v>43.489177353494981</v>
      </c>
      <c r="K30" s="10">
        <f t="shared" si="2"/>
        <v>42.553967493438634</v>
      </c>
      <c r="M30" s="118">
        <f t="shared" si="3"/>
        <v>1172973844.307765</v>
      </c>
      <c r="N30" s="10">
        <f t="shared" si="4"/>
        <v>9.0648559862310663</v>
      </c>
      <c r="O30" s="10">
        <f t="shared" si="5"/>
        <v>14.167270064746122</v>
      </c>
      <c r="Q30" s="159">
        <f t="shared" si="9"/>
        <v>3.0537435476877373E-2</v>
      </c>
    </row>
    <row r="31" spans="1:20">
      <c r="A31" t="str">
        <f>'GDP Durban'!A31</f>
        <v>2008q1</v>
      </c>
      <c r="B31" s="7">
        <v>39679.286244765506</v>
      </c>
      <c r="C31" s="7">
        <v>242968.67667019999</v>
      </c>
      <c r="D31" s="118">
        <f>'GDP Durban'!D31</f>
        <v>229576413000</v>
      </c>
      <c r="E31" s="118">
        <f>'GDP Durban'!E31</f>
        <v>36129743445.502342</v>
      </c>
      <c r="F31" s="119">
        <v>5543646776</v>
      </c>
      <c r="G31" s="119">
        <v>903654581</v>
      </c>
      <c r="H31" s="10">
        <f t="shared" si="0"/>
        <v>15.737567711497585</v>
      </c>
      <c r="I31" s="10">
        <f t="shared" si="1"/>
        <v>16.300724369961191</v>
      </c>
      <c r="J31" s="10">
        <f t="shared" si="2"/>
        <v>41.41252541447998</v>
      </c>
      <c r="K31" s="10">
        <f t="shared" si="2"/>
        <v>39.981807435226564</v>
      </c>
      <c r="L31" s="119">
        <v>26551214</v>
      </c>
      <c r="M31" s="118">
        <f t="shared" ref="M31:M38" si="10">L31*K31</f>
        <v>1061565525.3194916</v>
      </c>
      <c r="N31" s="10">
        <f t="shared" si="4"/>
        <v>-9.4979371900676455</v>
      </c>
      <c r="O31" s="10">
        <f t="shared" si="5"/>
        <v>8.1434034547943792</v>
      </c>
      <c r="Q31" s="159">
        <f t="shared" si="9"/>
        <v>2.938203884344609E-2</v>
      </c>
    </row>
    <row r="32" spans="1:20">
      <c r="A32" t="str">
        <f>'GDP Durban'!A32</f>
        <v>2008q2</v>
      </c>
      <c r="B32" s="7">
        <v>39679.286244765506</v>
      </c>
      <c r="C32" s="7">
        <v>242968.67667019999</v>
      </c>
      <c r="D32" s="118">
        <f>'GDP Durban'!D32</f>
        <v>239954449000</v>
      </c>
      <c r="E32" s="118">
        <f>'GDP Durban'!E32</f>
        <v>37833019975.797646</v>
      </c>
      <c r="F32" s="119">
        <v>5265926862</v>
      </c>
      <c r="G32" s="119">
        <v>890416751</v>
      </c>
      <c r="H32" s="10">
        <f t="shared" si="0"/>
        <v>15.766750786853571</v>
      </c>
      <c r="I32" s="10">
        <f t="shared" si="1"/>
        <v>16.909022368415872</v>
      </c>
      <c r="J32" s="10">
        <f t="shared" si="2"/>
        <v>45.567372143270759</v>
      </c>
      <c r="K32" s="10">
        <f t="shared" si="2"/>
        <v>42.489115274739085</v>
      </c>
      <c r="L32" s="119">
        <v>25118675</v>
      </c>
      <c r="M32" s="118">
        <f t="shared" si="10"/>
        <v>1067270277.6237068</v>
      </c>
      <c r="N32" s="10">
        <f t="shared" si="4"/>
        <v>0.53739050187206061</v>
      </c>
      <c r="O32" s="10">
        <f t="shared" si="5"/>
        <v>3.5977446682992622</v>
      </c>
      <c r="Q32" s="159">
        <f t="shared" si="9"/>
        <v>2.8210020725452416E-2</v>
      </c>
    </row>
    <row r="33" spans="1:17">
      <c r="A33" t="str">
        <f>'GDP Durban'!A33</f>
        <v>2008q3</v>
      </c>
      <c r="B33" s="7">
        <v>39679.286244765506</v>
      </c>
      <c r="C33" s="7">
        <v>242968.67667019999</v>
      </c>
      <c r="D33" s="118">
        <f>'GDP Durban'!D33</f>
        <v>253602122999.99997</v>
      </c>
      <c r="E33" s="118">
        <f>'GDP Durban'!E33</f>
        <v>39812235127.054474</v>
      </c>
      <c r="F33" s="119">
        <v>5202135900</v>
      </c>
      <c r="G33" s="119">
        <v>869415812</v>
      </c>
      <c r="H33" s="10">
        <f t="shared" si="0"/>
        <v>15.69869946516752</v>
      </c>
      <c r="I33" s="10">
        <f t="shared" si="1"/>
        <v>16.712670116903329</v>
      </c>
      <c r="J33" s="10">
        <f t="shared" si="2"/>
        <v>48.749615134045222</v>
      </c>
      <c r="K33" s="10">
        <f t="shared" si="2"/>
        <v>45.791938192923588</v>
      </c>
      <c r="L33" s="119">
        <v>24647063</v>
      </c>
      <c r="M33" s="118">
        <f t="shared" si="10"/>
        <v>1128636785.5330939</v>
      </c>
      <c r="N33" s="10">
        <f t="shared" si="4"/>
        <v>5.7498563574749371</v>
      </c>
      <c r="O33" s="10">
        <f t="shared" si="5"/>
        <v>4.9423301911513642</v>
      </c>
      <c r="Q33" s="159">
        <f t="shared" si="9"/>
        <v>2.8348993266296842E-2</v>
      </c>
    </row>
    <row r="34" spans="1:17">
      <c r="A34" t="str">
        <f>'GDP Durban'!A34</f>
        <v>2008q4</v>
      </c>
      <c r="B34" s="7">
        <v>39679.286244765506</v>
      </c>
      <c r="C34" s="7">
        <v>242968.67667019999</v>
      </c>
      <c r="D34" s="118">
        <f>'GDP Durban'!D34</f>
        <v>268739455000.00003</v>
      </c>
      <c r="E34" s="118">
        <f>'GDP Durban'!E34</f>
        <v>42427901260.373581</v>
      </c>
      <c r="F34" s="119">
        <v>5460259824</v>
      </c>
      <c r="G34" s="119">
        <v>899391940</v>
      </c>
      <c r="H34" s="10">
        <f t="shared" si="0"/>
        <v>15.787745517446844</v>
      </c>
      <c r="I34" s="10">
        <f t="shared" si="1"/>
        <v>16.47159602271703</v>
      </c>
      <c r="J34" s="10">
        <f t="shared" si="2"/>
        <v>49.217338306646859</v>
      </c>
      <c r="K34" s="10">
        <f t="shared" si="2"/>
        <v>47.173984303632494</v>
      </c>
      <c r="L34" s="119">
        <v>29260160</v>
      </c>
      <c r="M34" s="118">
        <f t="shared" si="10"/>
        <v>1380318328.5617754</v>
      </c>
      <c r="N34" s="10">
        <f t="shared" si="4"/>
        <v>22.29960482014625</v>
      </c>
      <c r="O34" s="10">
        <f t="shared" si="5"/>
        <v>17.676820779953161</v>
      </c>
      <c r="Q34" s="159">
        <f t="shared" si="9"/>
        <v>3.253326908844658E-2</v>
      </c>
    </row>
    <row r="35" spans="1:17">
      <c r="A35" t="str">
        <f>'GDP Durban'!A35</f>
        <v>2009q1</v>
      </c>
      <c r="B35" s="7">
        <v>39679.286244765506</v>
      </c>
      <c r="C35" s="7">
        <v>242968.67667019999</v>
      </c>
      <c r="D35" s="118">
        <f>'GDP Durban'!D35</f>
        <v>251142685000</v>
      </c>
      <c r="E35" s="118">
        <f>'GDP Durban'!E35</f>
        <v>39458289559.638443</v>
      </c>
      <c r="F35" s="119">
        <v>5206564996</v>
      </c>
      <c r="G35" s="119">
        <v>842784368</v>
      </c>
      <c r="H35" s="10">
        <f t="shared" si="0"/>
        <v>15.711502630322855</v>
      </c>
      <c r="I35" s="10">
        <f t="shared" si="1"/>
        <v>16.186955673221753</v>
      </c>
      <c r="J35" s="10">
        <f t="shared" si="2"/>
        <v>48.235772566546871</v>
      </c>
      <c r="K35" s="10">
        <f t="shared" si="2"/>
        <v>46.818962308563421</v>
      </c>
      <c r="L35" s="119">
        <v>27025671</v>
      </c>
      <c r="M35" s="118">
        <f t="shared" si="10"/>
        <v>1265313871.9126356</v>
      </c>
      <c r="N35" s="10">
        <f t="shared" si="4"/>
        <v>-8.3317343738359924</v>
      </c>
      <c r="O35" s="10">
        <f t="shared" si="5"/>
        <v>19.193195496040932</v>
      </c>
      <c r="Q35" s="159">
        <f t="shared" si="9"/>
        <v>3.2067124197063895E-2</v>
      </c>
    </row>
    <row r="36" spans="1:17">
      <c r="A36" t="str">
        <f>'GDP Durban'!A36</f>
        <v>2009q2</v>
      </c>
      <c r="B36" s="7">
        <v>39679.286244765506</v>
      </c>
      <c r="C36" s="7">
        <v>242968.67667019999</v>
      </c>
      <c r="D36" s="118">
        <f>'GDP Durban'!D36</f>
        <v>259238107000</v>
      </c>
      <c r="E36" s="118">
        <f>'GDP Durban'!E36</f>
        <v>40815940314.064285</v>
      </c>
      <c r="F36" s="119">
        <v>4994646966</v>
      </c>
      <c r="G36" s="119">
        <v>831381344</v>
      </c>
      <c r="H36" s="10">
        <f t="shared" si="0"/>
        <v>15.744575821202201</v>
      </c>
      <c r="I36" s="10">
        <f t="shared" si="1"/>
        <v>16.645447609399667</v>
      </c>
      <c r="J36" s="10">
        <f t="shared" si="2"/>
        <v>51.903189307414202</v>
      </c>
      <c r="K36" s="10">
        <f t="shared" si="2"/>
        <v>49.094125828813745</v>
      </c>
      <c r="L36" s="119">
        <v>26386645</v>
      </c>
      <c r="M36" s="118">
        <f t="shared" si="10"/>
        <v>1295429269.8302391</v>
      </c>
      <c r="N36" s="10">
        <f t="shared" si="4"/>
        <v>2.3800733229994044</v>
      </c>
      <c r="O36" s="10">
        <f t="shared" si="5"/>
        <v>21.37780813258771</v>
      </c>
      <c r="Q36" s="159">
        <f t="shared" si="9"/>
        <v>3.1738317428494041E-2</v>
      </c>
    </row>
    <row r="37" spans="1:17">
      <c r="A37" t="str">
        <f>'GDP Durban'!A37</f>
        <v>2009q3</v>
      </c>
      <c r="B37" s="7">
        <v>39679.286244765506</v>
      </c>
      <c r="C37" s="7">
        <v>242968.67667019999</v>
      </c>
      <c r="D37" s="118">
        <f>'GDP Durban'!D37</f>
        <v>273323506000</v>
      </c>
      <c r="E37" s="118">
        <f>'GDP Durban'!E37</f>
        <v>43040561520.914551</v>
      </c>
      <c r="F37" s="119">
        <v>5002707417</v>
      </c>
      <c r="G37" s="119">
        <v>835393434</v>
      </c>
      <c r="H37" s="10">
        <f t="shared" si="0"/>
        <v>15.747113064221615</v>
      </c>
      <c r="I37" s="10">
        <f t="shared" si="1"/>
        <v>16.698826542627685</v>
      </c>
      <c r="J37" s="10">
        <f>D37/F37</f>
        <v>54.635117190984026</v>
      </c>
      <c r="K37" s="10">
        <f>E37/G37</f>
        <v>51.521306930591159</v>
      </c>
      <c r="L37" s="119">
        <v>26300094</v>
      </c>
      <c r="M37" s="118">
        <f t="shared" si="10"/>
        <v>1355015215.2773991</v>
      </c>
      <c r="N37" s="10">
        <f t="shared" si="4"/>
        <v>4.599706586448252</v>
      </c>
      <c r="O37" s="10">
        <f t="shared" si="5"/>
        <v>20.057686639850111</v>
      </c>
      <c r="Q37" s="159">
        <f t="shared" si="9"/>
        <v>3.1482284788941731E-2</v>
      </c>
    </row>
    <row r="38" spans="1:17">
      <c r="A38" t="str">
        <f>'GDP Durban'!A38</f>
        <v>2009q4</v>
      </c>
      <c r="B38" s="7">
        <v>39679.286244765506</v>
      </c>
      <c r="C38" s="7">
        <v>242968.67667019999</v>
      </c>
      <c r="D38" s="118">
        <f>'GDP Durban'!D38</f>
        <v>299610191000</v>
      </c>
      <c r="E38" s="118">
        <f>'GDP Durban'!E38</f>
        <v>47267361473.883537</v>
      </c>
      <c r="F38" s="119">
        <v>5074816265</v>
      </c>
      <c r="G38" s="119">
        <v>901763015</v>
      </c>
      <c r="H38" s="10">
        <f t="shared" si="0"/>
        <v>15.776286285897243</v>
      </c>
      <c r="I38" s="10">
        <f>G38/F38*100</f>
        <v>17.769372680924043</v>
      </c>
      <c r="J38" s="10">
        <f>D38/F38</f>
        <v>59.038628268446288</v>
      </c>
      <c r="K38" s="10">
        <f>E38/G38</f>
        <v>52.416611335388971</v>
      </c>
      <c r="L38" s="119">
        <v>28082178</v>
      </c>
      <c r="M38" s="118">
        <f t="shared" si="10"/>
        <v>1471972609.6772108</v>
      </c>
      <c r="N38" s="10">
        <f t="shared" si="4"/>
        <v>8.6314450997414216</v>
      </c>
      <c r="O38" s="10">
        <f t="shared" si="5"/>
        <v>6.6400828866001262</v>
      </c>
      <c r="Q38" s="159">
        <f t="shared" si="9"/>
        <v>3.1141416905416108E-2</v>
      </c>
    </row>
    <row r="39" spans="1:17">
      <c r="A39" t="str">
        <f>'GDP Durban'!A39</f>
        <v>2010q1</v>
      </c>
      <c r="B39" s="7">
        <v>39679.286244765506</v>
      </c>
      <c r="C39" s="7">
        <v>242968.67667019999</v>
      </c>
      <c r="D39" s="118">
        <f>'GDP Durban'!D39</f>
        <v>285241185000</v>
      </c>
      <c r="E39" s="118">
        <f>'GDP Durban'!E39</f>
        <v>44853074075.84761</v>
      </c>
      <c r="F39" s="119"/>
      <c r="G39" s="119"/>
      <c r="H39" s="10"/>
      <c r="I39" s="10"/>
      <c r="J39" s="10"/>
      <c r="K39" s="10"/>
      <c r="L39" s="119"/>
      <c r="M39" s="158">
        <f t="shared" ref="M39:M45" si="11">E39*Q39</f>
        <v>1375293905.7618763</v>
      </c>
      <c r="N39" s="10">
        <f t="shared" si="4"/>
        <v>-6.5679689472302849</v>
      </c>
      <c r="O39" s="10">
        <f t="shared" si="5"/>
        <v>8.6919171828090427</v>
      </c>
      <c r="Q39" s="159">
        <f>(Q27+Q31+Q35)/3</f>
        <v>3.0662199505795785E-2</v>
      </c>
    </row>
    <row r="40" spans="1:17">
      <c r="A40" t="str">
        <f>'GDP Durban'!A40</f>
        <v>2010q2</v>
      </c>
      <c r="B40" s="7">
        <v>39679.286244765506</v>
      </c>
      <c r="C40" s="7">
        <v>242968.67667019999</v>
      </c>
      <c r="D40" s="118">
        <f>'GDP Durban'!D40</f>
        <v>291748145999.99994</v>
      </c>
      <c r="E40" s="118">
        <f>'GDP Durban'!E40</f>
        <v>46032481501.596321</v>
      </c>
      <c r="F40" s="119"/>
      <c r="G40" s="119"/>
      <c r="H40" s="10"/>
      <c r="I40" s="10"/>
      <c r="J40" s="10"/>
      <c r="K40" s="10"/>
      <c r="L40" s="119"/>
      <c r="M40" s="158">
        <f t="shared" si="11"/>
        <v>1388428233.6061766</v>
      </c>
      <c r="N40" s="10">
        <f t="shared" si="4"/>
        <v>0.95501970809826287</v>
      </c>
      <c r="O40" s="10">
        <f t="shared" si="5"/>
        <v>7.1790074488686448</v>
      </c>
      <c r="Q40" s="159">
        <f t="shared" ref="Q40:Q54" si="12">(Q28+Q32+Q36)/3</f>
        <v>3.0161924543607943E-2</v>
      </c>
    </row>
    <row r="41" spans="1:17">
      <c r="A41" t="str">
        <f>'GDP Durban'!A41</f>
        <v>2010q3</v>
      </c>
      <c r="B41" s="7">
        <v>39679.286244765506</v>
      </c>
      <c r="C41" s="7">
        <v>242968.67667019999</v>
      </c>
      <c r="D41" s="118">
        <f>'GDP Durban'!D41</f>
        <v>306929627000</v>
      </c>
      <c r="E41" s="118">
        <f>'GDP Durban'!E41</f>
        <v>48226615396.497253</v>
      </c>
      <c r="F41" s="119"/>
      <c r="G41" s="119"/>
      <c r="H41" s="10"/>
      <c r="I41" s="10"/>
      <c r="J41" s="10"/>
      <c r="K41" s="10"/>
      <c r="L41" s="119"/>
      <c r="M41" s="158">
        <f t="shared" si="11"/>
        <v>1452725730.4631977</v>
      </c>
      <c r="N41" s="10">
        <f t="shared" si="4"/>
        <v>4.6309557311450407</v>
      </c>
      <c r="O41" s="10">
        <f t="shared" si="5"/>
        <v>7.2110271592629545</v>
      </c>
      <c r="Q41" s="159">
        <f t="shared" si="12"/>
        <v>3.0122904510705317E-2</v>
      </c>
    </row>
    <row r="42" spans="1:17">
      <c r="A42" t="str">
        <f>'GDP Durban'!A42</f>
        <v>2010q4</v>
      </c>
      <c r="B42" s="7">
        <v>39679.286244765506</v>
      </c>
      <c r="C42" s="7">
        <v>242968.67667019999</v>
      </c>
      <c r="D42" s="118">
        <f>'GDP Durban'!D42</f>
        <v>329091493000</v>
      </c>
      <c r="E42" s="118">
        <f>'GDP Durban'!E42</f>
        <v>52186667152.280159</v>
      </c>
      <c r="F42" s="119"/>
      <c r="G42" s="119"/>
      <c r="H42" s="10"/>
      <c r="I42" s="10"/>
      <c r="J42" s="10"/>
      <c r="K42" s="10"/>
      <c r="L42" s="119"/>
      <c r="M42" s="158">
        <f t="shared" si="11"/>
        <v>1638872208.3012331</v>
      </c>
      <c r="N42" s="10">
        <f t="shared" si="4"/>
        <v>12.81360093888356</v>
      </c>
      <c r="O42" s="10">
        <f t="shared" si="5"/>
        <v>11.338498931758091</v>
      </c>
      <c r="Q42" s="159">
        <f t="shared" si="12"/>
        <v>3.1404040490246692E-2</v>
      </c>
    </row>
    <row r="43" spans="1:17">
      <c r="A43" t="str">
        <f>'GDP Durban'!A43</f>
        <v>2011q1</v>
      </c>
      <c r="B43" s="7">
        <v>39679.286244765506</v>
      </c>
      <c r="C43" s="7">
        <v>242968.67667019999</v>
      </c>
      <c r="D43" s="118">
        <f>'GDP Durban'!D43</f>
        <v>314059327000</v>
      </c>
      <c r="E43" s="118">
        <f>'GDP Durban'!E43</f>
        <v>49720627889.706879</v>
      </c>
      <c r="F43" s="119"/>
      <c r="G43" s="119"/>
      <c r="H43" s="10"/>
      <c r="I43" s="10"/>
      <c r="J43" s="10"/>
      <c r="K43" s="10"/>
      <c r="L43" s="119"/>
      <c r="M43" s="158">
        <f t="shared" si="11"/>
        <v>1526611593.8595841</v>
      </c>
      <c r="N43" s="10">
        <f t="shared" si="4"/>
        <v>-6.849869921097282</v>
      </c>
      <c r="O43" s="10">
        <f t="shared" si="5"/>
        <v>11.002570975102355</v>
      </c>
      <c r="Q43" s="159">
        <f t="shared" si="12"/>
        <v>3.0703787515435257E-2</v>
      </c>
    </row>
    <row r="44" spans="1:17">
      <c r="A44" t="str">
        <f>'GDP Durban'!A44</f>
        <v>2011q2</v>
      </c>
      <c r="B44" s="7">
        <v>39679.286244765506</v>
      </c>
      <c r="C44" s="7">
        <v>242968.67667019999</v>
      </c>
      <c r="D44" s="118">
        <f>'GDP Durban'!D44</f>
        <v>325530789000</v>
      </c>
      <c r="E44" s="118">
        <f>'GDP Durban'!E44</f>
        <v>51629573367.86615</v>
      </c>
      <c r="F44" s="119"/>
      <c r="G44" s="119"/>
      <c r="H44" s="10"/>
      <c r="I44" s="10"/>
      <c r="J44" s="10"/>
      <c r="K44" s="10"/>
      <c r="L44" s="119"/>
      <c r="M44" s="158">
        <f t="shared" si="11"/>
        <v>1550784806.3803589</v>
      </c>
      <c r="N44" s="10">
        <f t="shared" si="4"/>
        <v>1.5834553214455847</v>
      </c>
      <c r="O44" s="10">
        <f t="shared" si="5"/>
        <v>11.693551661110506</v>
      </c>
      <c r="Q44" s="159">
        <f t="shared" si="12"/>
        <v>3.0036754232518132E-2</v>
      </c>
    </row>
    <row r="45" spans="1:17">
      <c r="A45" t="str">
        <f>'GDP Durban'!A45</f>
        <v>2011q3</v>
      </c>
      <c r="B45" s="7">
        <v>39679.286244765506</v>
      </c>
      <c r="C45" s="7">
        <v>242968.67667019999</v>
      </c>
      <c r="D45" s="118">
        <f>'GDP Durban'!D45</f>
        <v>338803833000</v>
      </c>
      <c r="E45" s="118">
        <f>'GDP Durban'!E45</f>
        <v>53591328454.435074</v>
      </c>
      <c r="F45" s="119"/>
      <c r="G45" s="119"/>
      <c r="H45" s="10"/>
      <c r="I45" s="10"/>
      <c r="J45" s="10"/>
      <c r="K45" s="10"/>
      <c r="L45" s="119"/>
      <c r="M45" s="158">
        <f t="shared" si="11"/>
        <v>1606921381.2472389</v>
      </c>
      <c r="N45" s="10">
        <f t="shared" si="4"/>
        <v>3.619881664813744</v>
      </c>
      <c r="O45" s="10">
        <f t="shared" si="5"/>
        <v>10.614230033282077</v>
      </c>
      <c r="Q45" s="159">
        <f t="shared" si="12"/>
        <v>2.9984727521981298E-2</v>
      </c>
    </row>
    <row r="46" spans="1:17">
      <c r="A46" t="str">
        <f>'GDP Durban'!A46</f>
        <v>2011q4</v>
      </c>
      <c r="B46" s="7">
        <v>39679.286244765506</v>
      </c>
      <c r="C46" s="7">
        <v>242968.67667019999</v>
      </c>
      <c r="D46" s="118">
        <f>'GDP Durban'!D46</f>
        <v>356201361000.00006</v>
      </c>
      <c r="E46" s="118">
        <f>'GDP Durban'!E46</f>
        <v>56800112254.548775</v>
      </c>
      <c r="F46" s="119"/>
      <c r="G46" s="119"/>
      <c r="H46" s="10"/>
      <c r="I46" s="10"/>
      <c r="J46" s="10"/>
      <c r="K46" s="10"/>
      <c r="L46" s="119"/>
      <c r="M46" s="158">
        <f t="shared" ref="M46:M48" si="13">E46*Q46</f>
        <v>1800160779.1056511</v>
      </c>
      <c r="N46" s="10">
        <f t="shared" si="4"/>
        <v>12.025441948406106</v>
      </c>
      <c r="O46" s="10">
        <f t="shared" si="5"/>
        <v>9.8414366896611885</v>
      </c>
      <c r="Q46" s="159">
        <f t="shared" si="12"/>
        <v>3.1692908828036465E-2</v>
      </c>
    </row>
    <row r="47" spans="1:17">
      <c r="A47" t="str">
        <f>'GDP Durban'!A47</f>
        <v>2012q1</v>
      </c>
      <c r="B47" s="7">
        <v>39679.286244765506</v>
      </c>
      <c r="C47" s="7">
        <v>242968.67667019999</v>
      </c>
      <c r="D47" s="118">
        <f>'GDP Durban'!D47</f>
        <v>342517388999.99994</v>
      </c>
      <c r="E47" s="118">
        <f>'GDP Durban'!E47</f>
        <v>54104678305.14994</v>
      </c>
      <c r="F47" s="119"/>
      <c r="G47" s="119"/>
      <c r="H47" s="10"/>
      <c r="I47" s="10"/>
      <c r="J47" s="10"/>
      <c r="K47" s="10"/>
      <c r="L47" s="119"/>
      <c r="M47" s="158">
        <f t="shared" si="13"/>
        <v>1685056141.8383813</v>
      </c>
      <c r="N47" s="10">
        <f t="shared" si="4"/>
        <v>-6.3941309355965243</v>
      </c>
      <c r="O47" s="10">
        <f t="shared" si="5"/>
        <v>10.3788382464866</v>
      </c>
      <c r="Q47" s="159">
        <f t="shared" si="12"/>
        <v>3.1144370406098312E-2</v>
      </c>
    </row>
    <row r="48" spans="1:17">
      <c r="A48" t="str">
        <f>'GDP Durban'!A48</f>
        <v>2012q2</v>
      </c>
      <c r="B48" s="7">
        <v>39679.286244765506</v>
      </c>
      <c r="C48" s="7">
        <v>242968.67667019999</v>
      </c>
      <c r="D48" s="118">
        <f>'GDP Durban'!D48</f>
        <v>354541860000</v>
      </c>
      <c r="E48" s="118">
        <f>'GDP Durban'!E48</f>
        <v>56107899152.174843</v>
      </c>
      <c r="F48" s="119"/>
      <c r="G48" s="119"/>
      <c r="H48" s="10"/>
      <c r="I48" s="10"/>
      <c r="J48" s="10"/>
      <c r="K48" s="10"/>
      <c r="L48" s="119"/>
      <c r="M48" s="158">
        <f t="shared" si="13"/>
        <v>1719463903.8009024</v>
      </c>
      <c r="N48" s="10">
        <f t="shared" si="4"/>
        <v>2.0419356428672168</v>
      </c>
      <c r="O48" s="10">
        <f t="shared" si="5"/>
        <v>10.877015091104248</v>
      </c>
      <c r="Q48" s="159">
        <f t="shared" si="12"/>
        <v>3.064566540154004E-2</v>
      </c>
    </row>
    <row r="49" spans="1:17">
      <c r="A49" t="str">
        <f>'GDP Durban'!A49</f>
        <v>2012q3</v>
      </c>
      <c r="B49" s="7">
        <v>39679.286244765506</v>
      </c>
      <c r="C49" s="7">
        <v>242968.67667019999</v>
      </c>
      <c r="D49" s="118">
        <f>'GDP Durban'!D49</f>
        <v>365014134000</v>
      </c>
      <c r="E49" s="118">
        <f>'GDP Durban'!E49</f>
        <v>57788104365.023674</v>
      </c>
      <c r="F49" s="119"/>
      <c r="G49" s="119"/>
      <c r="H49" s="10"/>
      <c r="I49" s="10"/>
      <c r="J49" s="10"/>
      <c r="K49" s="10"/>
      <c r="L49" s="119"/>
      <c r="M49" s="158">
        <f t="shared" ref="M49:M54" si="14">E49*Q49</f>
        <v>1764269224.0240321</v>
      </c>
      <c r="N49" s="10">
        <f t="shared" ref="N49:N54" si="15">(M49-M48)/M48*100</f>
        <v>2.6057726553076734</v>
      </c>
      <c r="O49" s="10">
        <f t="shared" ref="O49:O54" si="16">(M49-M45)/M45*100</f>
        <v>9.7918818314972622</v>
      </c>
      <c r="Q49" s="159">
        <f t="shared" si="12"/>
        <v>3.0529972273876115E-2</v>
      </c>
    </row>
    <row r="50" spans="1:17">
      <c r="A50" t="str">
        <f>'GDP Durban'!A50</f>
        <v>2012q4</v>
      </c>
      <c r="B50" s="7">
        <v>39679.286244765506</v>
      </c>
      <c r="C50" s="7">
        <v>242968.67667019999</v>
      </c>
      <c r="D50" s="118">
        <f>'GDP Durban'!D50</f>
        <v>389528626000</v>
      </c>
      <c r="E50" s="118">
        <f>'GDP Durban'!E50</f>
        <v>62047315290.429932</v>
      </c>
      <c r="F50" s="119"/>
      <c r="G50" s="119"/>
      <c r="H50" s="10"/>
      <c r="I50" s="10"/>
      <c r="J50" s="10"/>
      <c r="K50" s="10"/>
      <c r="L50" s="119"/>
      <c r="M50" s="158">
        <f t="shared" si="14"/>
        <v>1949079207.1789572</v>
      </c>
      <c r="N50" s="10">
        <f t="shared" si="15"/>
        <v>10.475157682193277</v>
      </c>
      <c r="O50" s="10">
        <f t="shared" si="16"/>
        <v>8.2725070894662611</v>
      </c>
      <c r="Q50" s="159">
        <f t="shared" si="12"/>
        <v>3.1412788741233093E-2</v>
      </c>
    </row>
    <row r="51" spans="1:17">
      <c r="A51" t="str">
        <f>'GDP Durban'!A51</f>
        <v>2013q1</v>
      </c>
      <c r="B51" s="7">
        <v>39679.286244765506</v>
      </c>
      <c r="C51" s="7">
        <v>242968.67667019999</v>
      </c>
      <c r="D51" s="118">
        <f>'GDP Durban'!D51</f>
        <v>368483244000</v>
      </c>
      <c r="E51" s="118">
        <f>'GDP Durban'!E51</f>
        <v>58475855321.356949</v>
      </c>
      <c r="F51" s="119"/>
      <c r="G51" s="119"/>
      <c r="H51" s="10"/>
      <c r="I51" s="10"/>
      <c r="J51" s="10"/>
      <c r="K51" s="10"/>
      <c r="L51" s="119"/>
      <c r="M51" s="158">
        <f t="shared" si="14"/>
        <v>1803207425.5491769</v>
      </c>
      <c r="N51" s="10">
        <f t="shared" si="15"/>
        <v>-7.4841382070311564</v>
      </c>
      <c r="O51" s="10">
        <f t="shared" si="16"/>
        <v>7.0117120004021736</v>
      </c>
      <c r="Q51" s="159">
        <f t="shared" si="12"/>
        <v>3.0836785809109785E-2</v>
      </c>
    </row>
    <row r="52" spans="1:17">
      <c r="A52" t="str">
        <f>'GDP Durban'!A52</f>
        <v>2013q2</v>
      </c>
      <c r="B52" s="7">
        <v>39679.286244765506</v>
      </c>
      <c r="C52" s="7">
        <v>242968.67667019999</v>
      </c>
      <c r="D52" s="118">
        <f>'GDP Durban'!D52</f>
        <v>389171504000</v>
      </c>
      <c r="E52" s="118">
        <f>'GDP Durban'!E52</f>
        <v>61706247598.614326</v>
      </c>
      <c r="F52" s="119"/>
      <c r="G52" s="119"/>
      <c r="H52" s="10"/>
      <c r="I52" s="10"/>
      <c r="J52" s="10"/>
      <c r="K52" s="10"/>
      <c r="L52" s="119"/>
      <c r="M52" s="158">
        <f t="shared" si="14"/>
        <v>1868554531.5869343</v>
      </c>
      <c r="N52" s="10">
        <f t="shared" si="15"/>
        <v>3.6239372748731653</v>
      </c>
      <c r="O52" s="10">
        <f t="shared" si="16"/>
        <v>8.670762291459841</v>
      </c>
      <c r="Q52" s="159">
        <f t="shared" si="12"/>
        <v>3.0281448059222036E-2</v>
      </c>
    </row>
    <row r="53" spans="1:17">
      <c r="A53" t="str">
        <f>'GDP Durban'!A53</f>
        <v>2013q3</v>
      </c>
      <c r="B53" s="7">
        <v>39679.286244765506</v>
      </c>
      <c r="C53" s="7">
        <v>242968.67667019999</v>
      </c>
      <c r="D53" s="118">
        <f>'GDP Durban'!D53</f>
        <v>396605742777.13647</v>
      </c>
      <c r="E53" s="118">
        <f>'GDP Durban'!E53</f>
        <v>62968462339.682243</v>
      </c>
      <c r="F53" s="119"/>
      <c r="G53" s="119"/>
      <c r="H53" s="10"/>
      <c r="I53" s="10"/>
      <c r="J53" s="10"/>
      <c r="K53" s="10"/>
      <c r="L53" s="119"/>
      <c r="M53" s="158">
        <f t="shared" si="14"/>
        <v>1902436857.7789388</v>
      </c>
      <c r="N53" s="10">
        <f t="shared" si="15"/>
        <v>1.8132907345887683</v>
      </c>
      <c r="O53" s="10">
        <f t="shared" si="16"/>
        <v>7.8314370547011594</v>
      </c>
      <c r="Q53" s="159">
        <f t="shared" si="12"/>
        <v>3.0212534768854243E-2</v>
      </c>
    </row>
    <row r="54" spans="1:17">
      <c r="A54" t="str">
        <f>'GDP Durban'!A54</f>
        <v>2013q4</v>
      </c>
      <c r="B54" s="7">
        <v>39679.286244765506</v>
      </c>
      <c r="C54" s="7">
        <v>242968.67667019999</v>
      </c>
      <c r="D54" s="118">
        <f>'GDP Durban'!D54</f>
        <v>422522000000</v>
      </c>
      <c r="E54" s="118">
        <f>'GDP Durban'!E54</f>
        <v>67500787565.253586</v>
      </c>
      <c r="F54" s="119"/>
      <c r="G54" s="119"/>
      <c r="H54" s="10"/>
      <c r="I54" s="10"/>
      <c r="J54" s="10"/>
      <c r="K54" s="10"/>
      <c r="L54" s="119"/>
      <c r="M54" s="158">
        <f t="shared" si="14"/>
        <v>2126493917.2010562</v>
      </c>
      <c r="N54" s="10">
        <f t="shared" si="15"/>
        <v>11.77737166445041</v>
      </c>
      <c r="O54" s="10">
        <f t="shared" si="16"/>
        <v>9.1024884657655409</v>
      </c>
      <c r="Q54" s="159">
        <f t="shared" si="12"/>
        <v>3.1503246019838754E-2</v>
      </c>
    </row>
    <row r="55" spans="1:17">
      <c r="M55" s="10"/>
    </row>
    <row r="56" spans="1:17">
      <c r="M56" s="10"/>
    </row>
    <row r="57" spans="1:17">
      <c r="M57" s="10"/>
    </row>
    <row r="58" spans="1:17">
      <c r="M58" s="10"/>
    </row>
  </sheetData>
  <mergeCells count="2">
    <mergeCell ref="D1:O1"/>
    <mergeCell ref="R11:T11"/>
  </mergeCells>
  <pageMargins left="0.75" right="0.75" top="1" bottom="1" header="0.5" footer="0.5"/>
  <pageSetup paperSize="9" orientation="portrait" r:id="rId1"/>
  <headerFooter alignWithMargins="0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>
  <dimension ref="A1:T58"/>
  <sheetViews>
    <sheetView workbookViewId="0"/>
  </sheetViews>
  <sheetFormatPr defaultRowHeight="12.75"/>
  <cols>
    <col min="1" max="1" width="7.5" style="7" bestFit="1" customWidth="1"/>
    <col min="2" max="2" width="9" style="7" hidden="1" customWidth="1"/>
    <col min="3" max="3" width="16.5" style="7" hidden="1" customWidth="1"/>
    <col min="4" max="4" width="17.125" style="7" customWidth="1"/>
    <col min="5" max="5" width="15.5" style="7" bestFit="1" customWidth="1"/>
    <col min="6" max="6" width="13.75" style="7" hidden="1" customWidth="1"/>
    <col min="7" max="7" width="14.125" style="7" hidden="1" customWidth="1"/>
    <col min="8" max="8" width="10.375" style="7" hidden="1" customWidth="1"/>
    <col min="9" max="9" width="8" style="7" hidden="1" customWidth="1"/>
    <col min="10" max="10" width="7.875" style="7" hidden="1" customWidth="1"/>
    <col min="11" max="11" width="9.375" style="7" hidden="1" customWidth="1"/>
    <col min="12" max="12" width="11" hidden="1" customWidth="1"/>
    <col min="13" max="13" width="17.875" customWidth="1"/>
    <col min="14" max="14" width="15.75" customWidth="1"/>
    <col min="15" max="15" width="13.5" customWidth="1"/>
    <col min="16" max="16" width="11.375" customWidth="1"/>
    <col min="17" max="17" width="8" customWidth="1"/>
    <col min="19" max="19" width="14.5" bestFit="1" customWidth="1"/>
  </cols>
  <sheetData>
    <row r="1" spans="1:20" ht="28.5" customHeight="1" thickBot="1">
      <c r="D1" s="223" t="s">
        <v>206</v>
      </c>
      <c r="E1" s="224"/>
      <c r="F1" s="224"/>
      <c r="G1" s="224"/>
      <c r="H1" s="224"/>
      <c r="I1" s="224"/>
      <c r="J1" s="224"/>
      <c r="K1" s="224"/>
      <c r="L1" s="224"/>
      <c r="M1" s="224"/>
      <c r="N1" s="224"/>
      <c r="O1" s="225"/>
    </row>
    <row r="2" spans="1:20" ht="39" thickBot="1">
      <c r="C2" s="117" t="s">
        <v>60</v>
      </c>
      <c r="D2" s="125" t="s">
        <v>207</v>
      </c>
      <c r="E2" s="123" t="s">
        <v>208</v>
      </c>
      <c r="F2" s="123" t="s">
        <v>59</v>
      </c>
      <c r="G2" s="123" t="s">
        <v>58</v>
      </c>
      <c r="H2" s="123" t="s">
        <v>61</v>
      </c>
      <c r="I2" s="123" t="s">
        <v>62</v>
      </c>
      <c r="J2" s="123" t="s">
        <v>63</v>
      </c>
      <c r="K2" s="123" t="s">
        <v>64</v>
      </c>
      <c r="L2" s="123" t="s">
        <v>82</v>
      </c>
      <c r="M2" s="123" t="s">
        <v>209</v>
      </c>
      <c r="N2" s="123" t="s">
        <v>84</v>
      </c>
      <c r="O2" s="124" t="s">
        <v>85</v>
      </c>
    </row>
    <row r="3" spans="1:20" hidden="1">
      <c r="A3" t="s">
        <v>53</v>
      </c>
      <c r="B3" s="7">
        <v>37676.73632361889</v>
      </c>
      <c r="C3" s="7">
        <v>228114.65100000001</v>
      </c>
      <c r="D3" s="118">
        <f>'GDP Durban'!D3</f>
        <v>114100598000</v>
      </c>
      <c r="E3" s="118">
        <f>'GDP Durban'!E3</f>
        <v>18509079103.642876</v>
      </c>
    </row>
    <row r="4" spans="1:20" hidden="1">
      <c r="A4" t="s">
        <v>54</v>
      </c>
      <c r="B4" s="7">
        <v>39785.998991779808</v>
      </c>
      <c r="C4" s="7">
        <v>237077.625</v>
      </c>
      <c r="D4" s="118">
        <f>'GDP Durban'!D4</f>
        <v>116343457000</v>
      </c>
      <c r="E4" s="118">
        <f>'GDP Durban'!E4</f>
        <v>18924379162.5578</v>
      </c>
    </row>
    <row r="5" spans="1:20" hidden="1">
      <c r="A5" t="s">
        <v>55</v>
      </c>
      <c r="B5" s="7">
        <v>40039.788367970163</v>
      </c>
      <c r="C5" s="7">
        <v>239764.666</v>
      </c>
      <c r="D5" s="118">
        <f>'GDP Durban'!D5</f>
        <v>118828396000.00002</v>
      </c>
      <c r="E5" s="118">
        <f>'GDP Durban'!E5</f>
        <v>19273539957.533134</v>
      </c>
    </row>
    <row r="6" spans="1:20" hidden="1">
      <c r="A6" t="s">
        <v>52</v>
      </c>
      <c r="B6" s="7">
        <v>40074.592176024802</v>
      </c>
      <c r="C6" s="7">
        <v>242416.25599999999</v>
      </c>
      <c r="D6" s="118">
        <f>'GDP Durban'!D6</f>
        <v>125723549000</v>
      </c>
      <c r="E6" s="118">
        <f>'GDP Durban'!E6</f>
        <v>20473834833.396473</v>
      </c>
    </row>
    <row r="7" spans="1:20" hidden="1">
      <c r="A7" t="s">
        <v>49</v>
      </c>
      <c r="B7" s="7">
        <v>38164.553783353913</v>
      </c>
      <c r="C7" s="7">
        <v>234422.22595000002</v>
      </c>
      <c r="D7" s="118">
        <f>'GDP Durban'!D7</f>
        <v>124995000000</v>
      </c>
      <c r="E7" s="118">
        <f>'GDP Durban'!E7</f>
        <v>20070237935.041279</v>
      </c>
      <c r="F7" s="119">
        <v>4118958622</v>
      </c>
      <c r="G7" s="119">
        <v>674878797</v>
      </c>
      <c r="H7" s="10">
        <f>E7/D7*100</f>
        <v>16.056832621337875</v>
      </c>
      <c r="I7" s="10">
        <f>G7/F7*100</f>
        <v>16.384694747729856</v>
      </c>
      <c r="J7" s="10">
        <f>D7/F7</f>
        <v>30.346262604431669</v>
      </c>
      <c r="K7" s="10">
        <f>E7/G7</f>
        <v>29.739025769157895</v>
      </c>
      <c r="M7" s="118">
        <f>E7*$L$26</f>
        <v>568971348.54171288</v>
      </c>
    </row>
    <row r="8" spans="1:20" hidden="1">
      <c r="A8" t="s">
        <v>50</v>
      </c>
      <c r="B8" s="7">
        <v>40899.509629239452</v>
      </c>
      <c r="C8" s="7">
        <v>246691.99999189001</v>
      </c>
      <c r="D8" s="118">
        <f>'GDP Durban'!D8</f>
        <v>129917900000</v>
      </c>
      <c r="E8" s="118">
        <f>'GDP Durban'!E8</f>
        <v>20979093657.466305</v>
      </c>
      <c r="F8" s="119">
        <v>4128329079</v>
      </c>
      <c r="G8" s="119">
        <v>697677279</v>
      </c>
      <c r="H8" s="10">
        <f t="shared" ref="H8:H38" si="0">E8/D8*100</f>
        <v>16.14796241123533</v>
      </c>
      <c r="I8" s="10">
        <f t="shared" ref="I8:I37" si="1">G8/F8*100</f>
        <v>16.899749648082743</v>
      </c>
      <c r="J8" s="10">
        <f t="shared" ref="J8:K36" si="2">D8/F8</f>
        <v>31.469850758958842</v>
      </c>
      <c r="K8" s="10">
        <f t="shared" si="2"/>
        <v>30.069910958740429</v>
      </c>
      <c r="M8" s="118">
        <f t="shared" ref="M8:M30" si="3">E8*$L$26</f>
        <v>594736507.26537585</v>
      </c>
      <c r="N8" s="10">
        <f>(M8-M7)/M7*100</f>
        <v>4.5283754251773294</v>
      </c>
    </row>
    <row r="9" spans="1:20" hidden="1">
      <c r="A9" t="s">
        <v>51</v>
      </c>
      <c r="B9" s="7">
        <v>40843.515709009815</v>
      </c>
      <c r="C9" s="7">
        <v>248774.73830440003</v>
      </c>
      <c r="D9" s="118">
        <f>'GDP Durban'!D9</f>
        <v>134099100000</v>
      </c>
      <c r="E9" s="118">
        <f>'GDP Durban'!E9</f>
        <v>21574100043.995609</v>
      </c>
      <c r="F9" s="119">
        <v>4479766142</v>
      </c>
      <c r="G9" s="119">
        <v>748604188</v>
      </c>
      <c r="H9" s="10">
        <f t="shared" si="0"/>
        <v>16.088176612666015</v>
      </c>
      <c r="I9" s="10">
        <f t="shared" si="1"/>
        <v>16.71078722126741</v>
      </c>
      <c r="J9" s="10">
        <f t="shared" si="2"/>
        <v>29.93439741033696</v>
      </c>
      <c r="K9" s="10">
        <f t="shared" si="2"/>
        <v>28.819101455515245</v>
      </c>
      <c r="M9" s="118">
        <f t="shared" si="3"/>
        <v>611604348.45541167</v>
      </c>
      <c r="N9" s="10">
        <f t="shared" ref="N9:N36" si="4">(M9-M8)/M8*100</f>
        <v>2.8361872836081448</v>
      </c>
    </row>
    <row r="10" spans="1:20" ht="13.5" hidden="1" thickBot="1">
      <c r="A10" t="s">
        <v>48</v>
      </c>
      <c r="B10" s="7">
        <v>41049.652983244421</v>
      </c>
      <c r="C10" s="7">
        <v>252232.9458972</v>
      </c>
      <c r="D10" s="118">
        <f>'GDP Durban'!D10</f>
        <v>139852000000</v>
      </c>
      <c r="E10" s="118">
        <f>'GDP Durban'!E10</f>
        <v>22625786245.939098</v>
      </c>
      <c r="F10" s="119">
        <v>4393645140</v>
      </c>
      <c r="G10" s="119">
        <v>741841930</v>
      </c>
      <c r="H10" s="10">
        <f t="shared" si="0"/>
        <v>16.178378747489557</v>
      </c>
      <c r="I10" s="10">
        <f t="shared" si="1"/>
        <v>16.884429815376485</v>
      </c>
      <c r="J10" s="10">
        <f t="shared" si="2"/>
        <v>31.830517837405502</v>
      </c>
      <c r="K10" s="10">
        <f t="shared" si="2"/>
        <v>30.499470751052179</v>
      </c>
      <c r="M10" s="118">
        <f t="shared" si="3"/>
        <v>641418609.67638958</v>
      </c>
      <c r="N10" s="10">
        <f t="shared" si="4"/>
        <v>4.874762793343919</v>
      </c>
    </row>
    <row r="11" spans="1:20" ht="15.75" thickBot="1">
      <c r="A11" t="str">
        <f>'GDP Durban'!A11</f>
        <v>2003q1</v>
      </c>
      <c r="B11" s="7">
        <v>39679.286244765506</v>
      </c>
      <c r="C11" s="7">
        <v>242968.67667019999</v>
      </c>
      <c r="D11" s="118">
        <f>'GDP Durban'!D11</f>
        <v>137333400000</v>
      </c>
      <c r="E11" s="118">
        <f>'GDP Durban'!E11</f>
        <v>22001488871.187424</v>
      </c>
      <c r="F11" s="119">
        <v>4324510166.1150007</v>
      </c>
      <c r="G11" s="119">
        <v>733454143.19999993</v>
      </c>
      <c r="H11" s="10">
        <f t="shared" si="0"/>
        <v>16.020493828294811</v>
      </c>
      <c r="I11" s="10">
        <f t="shared" si="1"/>
        <v>16.960398172885121</v>
      </c>
      <c r="J11" s="10">
        <f t="shared" si="2"/>
        <v>31.756983964585256</v>
      </c>
      <c r="K11" s="10">
        <f t="shared" si="2"/>
        <v>29.997088536710343</v>
      </c>
      <c r="M11" s="118">
        <f t="shared" si="3"/>
        <v>623720398.0082885</v>
      </c>
      <c r="N11" s="10">
        <f t="shared" si="4"/>
        <v>-2.7592295267251798</v>
      </c>
      <c r="O11" s="10">
        <f>(M11-M7)/M7*100</f>
        <v>9.6224615891290028</v>
      </c>
      <c r="R11" s="226" t="s">
        <v>162</v>
      </c>
      <c r="S11" s="227"/>
      <c r="T11" s="228"/>
    </row>
    <row r="12" spans="1:20">
      <c r="A12" t="str">
        <f>'GDP Durban'!A12</f>
        <v>2003q2</v>
      </c>
      <c r="B12" s="7">
        <v>39679.286244765506</v>
      </c>
      <c r="C12" s="7">
        <v>242968.67667019999</v>
      </c>
      <c r="D12" s="118">
        <f>'GDP Durban'!D12</f>
        <v>141947400000</v>
      </c>
      <c r="E12" s="118">
        <f>'GDP Durban'!E12</f>
        <v>22868849697.869461</v>
      </c>
      <c r="F12" s="119">
        <v>4344832650.1500006</v>
      </c>
      <c r="G12" s="119">
        <v>733104993.00000012</v>
      </c>
      <c r="H12" s="10">
        <f t="shared" si="0"/>
        <v>16.11079153113721</v>
      </c>
      <c r="I12" s="10">
        <f t="shared" si="1"/>
        <v>16.873031760491177</v>
      </c>
      <c r="J12" s="10">
        <f t="shared" si="2"/>
        <v>32.670395255637615</v>
      </c>
      <c r="K12" s="10">
        <f t="shared" si="2"/>
        <v>31.194508175815216</v>
      </c>
      <c r="M12" s="118">
        <f t="shared" si="3"/>
        <v>648309217.57419455</v>
      </c>
      <c r="N12" s="10">
        <f t="shared" si="4"/>
        <v>3.9422824144320017</v>
      </c>
      <c r="O12" s="10">
        <f t="shared" ref="O12:O36" si="5">(M12-M8)/M8*100</f>
        <v>9.0078059198262999</v>
      </c>
      <c r="R12" s="7">
        <v>2001</v>
      </c>
    </row>
    <row r="13" spans="1:20">
      <c r="A13" t="str">
        <f>'GDP Durban'!A13</f>
        <v>2003q3</v>
      </c>
      <c r="B13" s="7">
        <v>39679.286244765506</v>
      </c>
      <c r="C13" s="7">
        <v>242968.67667019999</v>
      </c>
      <c r="D13" s="118">
        <f>'GDP Durban'!D13</f>
        <v>145489200000</v>
      </c>
      <c r="E13" s="118">
        <f>'GDP Durban'!E13</f>
        <v>23362981349.285221</v>
      </c>
      <c r="F13" s="119">
        <v>4469507962.3999996</v>
      </c>
      <c r="G13" s="119">
        <v>755965791.00000012</v>
      </c>
      <c r="H13" s="10">
        <f t="shared" si="0"/>
        <v>16.058223805811856</v>
      </c>
      <c r="I13" s="10">
        <f t="shared" si="1"/>
        <v>16.913848176569036</v>
      </c>
      <c r="J13" s="10">
        <f t="shared" si="2"/>
        <v>32.551502586847704</v>
      </c>
      <c r="K13" s="10">
        <f t="shared" si="2"/>
        <v>30.904812925966404</v>
      </c>
      <c r="M13" s="118">
        <f t="shared" si="3"/>
        <v>662317360.02736926</v>
      </c>
      <c r="N13" s="10">
        <f t="shared" si="4"/>
        <v>2.1607193100831661</v>
      </c>
      <c r="O13" s="10">
        <f t="shared" si="5"/>
        <v>8.2918003608103454</v>
      </c>
      <c r="R13" s="7">
        <f>R12+1</f>
        <v>2002</v>
      </c>
      <c r="S13" s="154">
        <f>SUM(M7:M10)</f>
        <v>2416730813.93889</v>
      </c>
    </row>
    <row r="14" spans="1:20">
      <c r="A14" t="str">
        <f>'GDP Durban'!A14</f>
        <v>2003q4</v>
      </c>
      <c r="B14" s="7">
        <v>39679.286244765506</v>
      </c>
      <c r="C14" s="7">
        <v>242968.67667019999</v>
      </c>
      <c r="D14" s="118">
        <f>'GDP Durban'!D14</f>
        <v>154218000000</v>
      </c>
      <c r="E14" s="118">
        <f>'GDP Durban'!E14</f>
        <v>24884870289.023891</v>
      </c>
      <c r="F14" s="119">
        <v>4792454884.6540003</v>
      </c>
      <c r="G14" s="119">
        <v>792421454</v>
      </c>
      <c r="H14" s="10">
        <f t="shared" si="0"/>
        <v>16.136164578080308</v>
      </c>
      <c r="I14" s="10">
        <f t="shared" si="1"/>
        <v>16.534771282613971</v>
      </c>
      <c r="J14" s="10">
        <f t="shared" si="2"/>
        <v>32.179332661810555</v>
      </c>
      <c r="K14" s="10">
        <f t="shared" si="2"/>
        <v>31.403579702959295</v>
      </c>
      <c r="M14" s="118">
        <f t="shared" si="3"/>
        <v>705461402.72264826</v>
      </c>
      <c r="N14" s="10">
        <f t="shared" si="4"/>
        <v>6.5141041589935273</v>
      </c>
      <c r="O14" s="10">
        <f t="shared" si="5"/>
        <v>9.9845548726080384</v>
      </c>
      <c r="R14" s="7">
        <f t="shared" ref="R14:R24" si="6">R13+1</f>
        <v>2003</v>
      </c>
      <c r="S14" s="154">
        <f>SUM(M11:M14)</f>
        <v>2639808378.3325005</v>
      </c>
      <c r="T14" s="10">
        <f>(S14-S13)/S13*100</f>
        <v>9.230550755051997</v>
      </c>
    </row>
    <row r="15" spans="1:20">
      <c r="A15" t="str">
        <f>'GDP Durban'!A15</f>
        <v>2004q1</v>
      </c>
      <c r="B15" s="7">
        <v>39679.286244765506</v>
      </c>
      <c r="C15" s="7">
        <v>242968.67667019999</v>
      </c>
      <c r="D15" s="118">
        <f>'GDP Durban'!D15</f>
        <v>151038350000</v>
      </c>
      <c r="E15" s="118">
        <f>'GDP Durban'!E15</f>
        <v>24019061636.832706</v>
      </c>
      <c r="F15" s="119">
        <v>4499340550.9499998</v>
      </c>
      <c r="G15" s="119">
        <v>735941631.61000013</v>
      </c>
      <c r="H15" s="10">
        <f t="shared" si="0"/>
        <v>15.902624490291842</v>
      </c>
      <c r="I15" s="10">
        <f t="shared" si="1"/>
        <v>16.356655453755593</v>
      </c>
      <c r="J15" s="10">
        <f t="shared" si="2"/>
        <v>33.568997120724603</v>
      </c>
      <c r="K15" s="10">
        <f t="shared" si="2"/>
        <v>32.637182903060989</v>
      </c>
      <c r="M15" s="118">
        <f t="shared" si="3"/>
        <v>680916585.76478755</v>
      </c>
      <c r="N15" s="10">
        <f t="shared" si="4"/>
        <v>-3.4792572440012695</v>
      </c>
      <c r="O15" s="10">
        <f t="shared" si="5"/>
        <v>9.1701646986602139</v>
      </c>
      <c r="R15" s="7">
        <f t="shared" si="6"/>
        <v>2004</v>
      </c>
      <c r="S15" s="154">
        <f>SUM(M15:M18)</f>
        <v>2886298493.5651388</v>
      </c>
      <c r="T15" s="10">
        <f t="shared" ref="T15:T21" si="7">(S15-S14)/S14*100</f>
        <v>9.3374245364104755</v>
      </c>
    </row>
    <row r="16" spans="1:20">
      <c r="A16" t="str">
        <f>'GDP Durban'!A16</f>
        <v>2004q2</v>
      </c>
      <c r="B16" s="7">
        <v>39679.286244765506</v>
      </c>
      <c r="C16" s="7">
        <v>242968.67667019999</v>
      </c>
      <c r="D16" s="118">
        <f>'GDP Durban'!D16</f>
        <v>155074150000</v>
      </c>
      <c r="E16" s="118">
        <f>'GDP Durban'!E16</f>
        <v>24769505620.647976</v>
      </c>
      <c r="F16" s="119">
        <v>4543677182.2600002</v>
      </c>
      <c r="G16" s="119">
        <v>765181765.9000001</v>
      </c>
      <c r="H16" s="10">
        <f t="shared" si="0"/>
        <v>15.972685080426348</v>
      </c>
      <c r="I16" s="10">
        <f t="shared" si="1"/>
        <v>16.8405838532614</v>
      </c>
      <c r="J16" s="10">
        <f t="shared" si="2"/>
        <v>34.129658375700664</v>
      </c>
      <c r="K16" s="10">
        <f t="shared" si="2"/>
        <v>32.370747349833017</v>
      </c>
      <c r="M16" s="118">
        <f t="shared" si="3"/>
        <v>702190928.74260092</v>
      </c>
      <c r="N16" s="10">
        <f t="shared" si="4"/>
        <v>3.1243684501998996</v>
      </c>
      <c r="O16" s="10">
        <f t="shared" si="5"/>
        <v>8.3111129238633694</v>
      </c>
      <c r="R16" s="7">
        <f t="shared" si="6"/>
        <v>2005</v>
      </c>
      <c r="S16" s="154">
        <f>SUM(M19:M22)</f>
        <v>3162905114.4478211</v>
      </c>
      <c r="T16" s="10">
        <f t="shared" si="7"/>
        <v>9.583437801023118</v>
      </c>
    </row>
    <row r="17" spans="1:20">
      <c r="A17" t="str">
        <f>'GDP Durban'!A17</f>
        <v>2004q3</v>
      </c>
      <c r="B17" s="7">
        <v>39679.286244765506</v>
      </c>
      <c r="C17" s="7">
        <v>242968.67667019999</v>
      </c>
      <c r="D17" s="118">
        <f>'GDP Durban'!D17</f>
        <v>158525750000</v>
      </c>
      <c r="E17" s="118">
        <f>'GDP Durban'!E17</f>
        <v>25342120843.975063</v>
      </c>
      <c r="F17" s="119">
        <v>4775490888.2999992</v>
      </c>
      <c r="G17" s="119">
        <v>793665970.39999986</v>
      </c>
      <c r="H17" s="10">
        <f t="shared" si="0"/>
        <v>15.98612266081382</v>
      </c>
      <c r="I17" s="10">
        <f t="shared" si="1"/>
        <v>16.619568311699421</v>
      </c>
      <c r="J17" s="10">
        <f t="shared" si="2"/>
        <v>33.195697302740058</v>
      </c>
      <c r="K17" s="10">
        <f t="shared" si="2"/>
        <v>31.930461666641552</v>
      </c>
      <c r="M17" s="118">
        <f t="shared" si="3"/>
        <v>718424002.65365303</v>
      </c>
      <c r="N17" s="10">
        <f t="shared" si="4"/>
        <v>2.3117749384943416</v>
      </c>
      <c r="O17" s="10">
        <f t="shared" si="5"/>
        <v>8.4712625717624608</v>
      </c>
      <c r="R17" s="7">
        <f t="shared" si="6"/>
        <v>2006</v>
      </c>
      <c r="S17" s="154">
        <f>SUM(M23:M26)</f>
        <v>3493544814.5041385</v>
      </c>
      <c r="T17" s="10">
        <f t="shared" si="7"/>
        <v>10.453671169140978</v>
      </c>
    </row>
    <row r="18" spans="1:20">
      <c r="A18" t="str">
        <f>'GDP Durban'!A18</f>
        <v>2004q4</v>
      </c>
      <c r="B18" s="7">
        <v>39679.286244765506</v>
      </c>
      <c r="C18" s="7">
        <v>242968.67667019999</v>
      </c>
      <c r="D18" s="118">
        <f>'GDP Durban'!D18</f>
        <v>172315750000</v>
      </c>
      <c r="E18" s="118">
        <f>'GDP Durban'!E18</f>
        <v>27682342846.194199</v>
      </c>
      <c r="F18" s="119">
        <v>4830257034.4000006</v>
      </c>
      <c r="G18" s="119">
        <v>826240651</v>
      </c>
      <c r="H18" s="10">
        <f t="shared" si="0"/>
        <v>16.064894152852656</v>
      </c>
      <c r="I18" s="10">
        <f t="shared" si="1"/>
        <v>17.105521406328908</v>
      </c>
      <c r="J18" s="10">
        <f t="shared" si="2"/>
        <v>35.674240267713728</v>
      </c>
      <c r="K18" s="10">
        <f t="shared" si="2"/>
        <v>33.503971043654445</v>
      </c>
      <c r="M18" s="118">
        <f t="shared" si="3"/>
        <v>784766976.40409696</v>
      </c>
      <c r="N18" s="10">
        <f t="shared" si="4"/>
        <v>9.2345152034720357</v>
      </c>
      <c r="O18" s="10">
        <f t="shared" si="5"/>
        <v>11.241660192234166</v>
      </c>
      <c r="R18" s="7">
        <f t="shared" si="6"/>
        <v>2007</v>
      </c>
      <c r="S18" s="154">
        <f>SUM(M27:M30)</f>
        <v>3954982088.513339</v>
      </c>
      <c r="T18" s="10">
        <f t="shared" si="7"/>
        <v>13.208282661594978</v>
      </c>
    </row>
    <row r="19" spans="1:20">
      <c r="A19" t="str">
        <f>'GDP Durban'!A19</f>
        <v>2005q1</v>
      </c>
      <c r="B19" s="7">
        <v>39679.286244765506</v>
      </c>
      <c r="C19" s="7">
        <v>242968.67667019999</v>
      </c>
      <c r="D19" s="118">
        <f>'GDP Durban'!D19</f>
        <v>162994450000</v>
      </c>
      <c r="E19" s="118">
        <f>'GDP Durban'!E19</f>
        <v>25969990679.730831</v>
      </c>
      <c r="F19" s="119">
        <v>4690209425</v>
      </c>
      <c r="G19" s="119">
        <v>774740717</v>
      </c>
      <c r="H19" s="10">
        <f t="shared" si="0"/>
        <v>15.933052125229313</v>
      </c>
      <c r="I19" s="10">
        <f t="shared" si="1"/>
        <v>16.51825423552382</v>
      </c>
      <c r="J19" s="10">
        <f t="shared" si="2"/>
        <v>34.752062270652232</v>
      </c>
      <c r="K19" s="10">
        <f t="shared" si="2"/>
        <v>33.520880095593107</v>
      </c>
      <c r="L19">
        <f t="shared" ref="L19:L24" si="8">M31/E31</f>
        <v>2.8514810350969717E-2</v>
      </c>
      <c r="M19" s="118">
        <f t="shared" si="3"/>
        <v>736223490.0496099</v>
      </c>
      <c r="N19" s="10">
        <f t="shared" si="4"/>
        <v>-6.1857198141694933</v>
      </c>
      <c r="O19" s="10">
        <f t="shared" si="5"/>
        <v>8.1224199029757944</v>
      </c>
      <c r="R19" s="7">
        <f t="shared" si="6"/>
        <v>2008</v>
      </c>
      <c r="S19" s="154">
        <f>SUM(M31:M34)</f>
        <v>4415666192.0899496</v>
      </c>
      <c r="T19" s="10">
        <f t="shared" si="7"/>
        <v>11.648196964395856</v>
      </c>
    </row>
    <row r="20" spans="1:20">
      <c r="A20" t="str">
        <f>'GDP Durban'!A20</f>
        <v>2005q2</v>
      </c>
      <c r="B20" s="7">
        <v>39679.286244765506</v>
      </c>
      <c r="C20" s="7">
        <v>242968.67667019999</v>
      </c>
      <c r="D20" s="118">
        <f>'GDP Durban'!D20</f>
        <v>169724450000</v>
      </c>
      <c r="E20" s="118">
        <f>'GDP Durban'!E20</f>
        <v>27141137372.733086</v>
      </c>
      <c r="F20" s="119">
        <v>4760343407</v>
      </c>
      <c r="G20" s="119">
        <v>805551748</v>
      </c>
      <c r="H20" s="10">
        <f t="shared" si="0"/>
        <v>15.991294932894515</v>
      </c>
      <c r="I20" s="10">
        <f t="shared" si="1"/>
        <v>16.922135214351357</v>
      </c>
      <c r="J20" s="10">
        <f t="shared" si="2"/>
        <v>35.653824837599579</v>
      </c>
      <c r="K20" s="10">
        <f t="shared" si="2"/>
        <v>33.692605645904557</v>
      </c>
      <c r="L20">
        <f t="shared" si="8"/>
        <v>2.7565614609602065E-2</v>
      </c>
      <c r="M20" s="118">
        <f t="shared" si="3"/>
        <v>769424337.76324165</v>
      </c>
      <c r="N20" s="10">
        <f t="shared" si="4"/>
        <v>4.5096153766289815</v>
      </c>
      <c r="O20" s="10">
        <f t="shared" si="5"/>
        <v>9.5748045536609592</v>
      </c>
      <c r="R20" s="7">
        <f t="shared" si="6"/>
        <v>2009</v>
      </c>
      <c r="S20" s="154">
        <f>SUM(M35:M38)</f>
        <v>4832011552.082099</v>
      </c>
      <c r="T20" s="10">
        <f t="shared" si="7"/>
        <v>9.4288232370910183</v>
      </c>
    </row>
    <row r="21" spans="1:20">
      <c r="A21" t="str">
        <f>'GDP Durban'!A21</f>
        <v>2005q3</v>
      </c>
      <c r="B21" s="7">
        <v>39679.286244765506</v>
      </c>
      <c r="C21" s="7">
        <v>242968.67667019999</v>
      </c>
      <c r="D21" s="118">
        <f>'GDP Durban'!D21</f>
        <v>176822000000</v>
      </c>
      <c r="E21" s="118">
        <f>'GDP Durban'!E21</f>
        <v>28172266574.362953</v>
      </c>
      <c r="F21" s="119">
        <v>4824982237</v>
      </c>
      <c r="G21" s="119">
        <v>802738840</v>
      </c>
      <c r="H21" s="10">
        <f t="shared" si="0"/>
        <v>15.932557359583624</v>
      </c>
      <c r="I21" s="10">
        <f t="shared" si="1"/>
        <v>16.637135652941058</v>
      </c>
      <c r="J21" s="10">
        <f t="shared" si="2"/>
        <v>36.647181546919342</v>
      </c>
      <c r="K21" s="10">
        <f t="shared" si="2"/>
        <v>35.095183103838544</v>
      </c>
      <c r="L21">
        <f t="shared" si="8"/>
        <v>2.776823893329421E-2</v>
      </c>
      <c r="M21" s="118">
        <f t="shared" si="3"/>
        <v>798655828.40480375</v>
      </c>
      <c r="N21" s="10">
        <f t="shared" si="4"/>
        <v>3.7991377718229753</v>
      </c>
      <c r="O21" s="10">
        <f t="shared" si="5"/>
        <v>11.167754063728005</v>
      </c>
      <c r="R21" s="7">
        <f t="shared" si="6"/>
        <v>2010</v>
      </c>
      <c r="S21" s="154">
        <f>SUM(M39:M42)</f>
        <v>5416965357.9328995</v>
      </c>
      <c r="T21" s="10">
        <f t="shared" si="7"/>
        <v>12.105803132832861</v>
      </c>
    </row>
    <row r="22" spans="1:20">
      <c r="A22" t="str">
        <f>'GDP Durban'!A22</f>
        <v>2005q4</v>
      </c>
      <c r="B22" s="7">
        <v>39679.286244765506</v>
      </c>
      <c r="C22" s="7">
        <v>242968.67667019999</v>
      </c>
      <c r="D22" s="118">
        <f>'GDP Durban'!D22</f>
        <v>189477100000</v>
      </c>
      <c r="E22" s="118">
        <f>'GDP Durban'!E22</f>
        <v>30286824815.027542</v>
      </c>
      <c r="F22" s="119">
        <v>5011501336</v>
      </c>
      <c r="G22" s="119">
        <v>832010091</v>
      </c>
      <c r="H22" s="10">
        <f t="shared" si="0"/>
        <v>15.984424933159492</v>
      </c>
      <c r="I22" s="10">
        <f t="shared" si="1"/>
        <v>16.602012754606594</v>
      </c>
      <c r="J22" s="10">
        <f t="shared" si="2"/>
        <v>37.808450461520536</v>
      </c>
      <c r="K22" s="10">
        <f t="shared" si="2"/>
        <v>36.401992166495901</v>
      </c>
      <c r="L22">
        <f t="shared" si="8"/>
        <v>2.9155986209972038E-2</v>
      </c>
      <c r="M22" s="118">
        <f t="shared" si="3"/>
        <v>858601458.23016584</v>
      </c>
      <c r="N22" s="10">
        <f t="shared" si="4"/>
        <v>7.5058151075031363</v>
      </c>
      <c r="O22" s="10">
        <f t="shared" si="5"/>
        <v>9.4084593320157222</v>
      </c>
      <c r="R22" s="7">
        <f t="shared" si="6"/>
        <v>2011</v>
      </c>
      <c r="S22" s="154">
        <f>SUM(M43:M46)</f>
        <v>5993432002.9991789</v>
      </c>
      <c r="T22" s="10">
        <f>(S22-S21)/S21*100</f>
        <v>10.641874314777928</v>
      </c>
    </row>
    <row r="23" spans="1:20">
      <c r="A23" t="str">
        <f>'GDP Durban'!A23</f>
        <v>2006q1</v>
      </c>
      <c r="B23" s="7">
        <v>39679.286244765506</v>
      </c>
      <c r="C23" s="7">
        <v>242968.67667019999</v>
      </c>
      <c r="D23" s="118">
        <f>'GDP Durban'!D23</f>
        <v>182102400000</v>
      </c>
      <c r="E23" s="118">
        <f>'GDP Durban'!E23</f>
        <v>28799051833.053688</v>
      </c>
      <c r="F23" s="119">
        <v>4675546289</v>
      </c>
      <c r="G23" s="119">
        <v>750919883</v>
      </c>
      <c r="H23" s="10">
        <f t="shared" si="0"/>
        <v>15.814756880224362</v>
      </c>
      <c r="I23" s="10">
        <f t="shared" si="1"/>
        <v>16.060580659134182</v>
      </c>
      <c r="J23" s="10">
        <f t="shared" si="2"/>
        <v>38.947833845304061</v>
      </c>
      <c r="K23" s="10">
        <f t="shared" si="2"/>
        <v>38.351697011935009</v>
      </c>
      <c r="L23">
        <f t="shared" si="8"/>
        <v>2.7758558284033102E-2</v>
      </c>
      <c r="M23" s="118">
        <f t="shared" si="3"/>
        <v>816424569.11617792</v>
      </c>
      <c r="N23" s="10">
        <f t="shared" si="4"/>
        <v>-4.9122778338773259</v>
      </c>
      <c r="O23" s="10">
        <f t="shared" si="5"/>
        <v>10.893577853806828</v>
      </c>
      <c r="R23" s="7">
        <f t="shared" si="6"/>
        <v>2012</v>
      </c>
      <c r="S23" s="154">
        <f>SUM(M47:M50)</f>
        <v>6514671859.2207594</v>
      </c>
      <c r="T23" s="10">
        <f>(S23-S22)/S22*100</f>
        <v>8.6968510856675501</v>
      </c>
    </row>
    <row r="24" spans="1:20">
      <c r="A24" t="str">
        <f>'GDP Durban'!A24</f>
        <v>2006q2</v>
      </c>
      <c r="B24" s="7">
        <v>39679.286244765506</v>
      </c>
      <c r="C24" s="7">
        <v>242968.67667019999</v>
      </c>
      <c r="D24" s="118">
        <f>'GDP Durban'!D24</f>
        <v>186349400000</v>
      </c>
      <c r="E24" s="118">
        <f>'GDP Durban'!E24</f>
        <v>29647297003.968468</v>
      </c>
      <c r="F24" s="119">
        <v>4859349229</v>
      </c>
      <c r="G24" s="119">
        <v>811777848</v>
      </c>
      <c r="H24" s="10">
        <f t="shared" si="0"/>
        <v>15.909521041639238</v>
      </c>
      <c r="I24" s="10">
        <f t="shared" si="1"/>
        <v>16.705484824087335</v>
      </c>
      <c r="J24" s="10">
        <f t="shared" si="2"/>
        <v>38.348632958481282</v>
      </c>
      <c r="K24" s="10">
        <f t="shared" si="2"/>
        <v>36.521441274865225</v>
      </c>
      <c r="L24">
        <f t="shared" si="8"/>
        <v>2.9520196931433668E-2</v>
      </c>
      <c r="M24" s="118">
        <f t="shared" si="3"/>
        <v>840471478.79166031</v>
      </c>
      <c r="N24" s="10">
        <f t="shared" si="4"/>
        <v>2.945392701926453</v>
      </c>
      <c r="O24" s="10">
        <f t="shared" si="5"/>
        <v>9.2338047474500939</v>
      </c>
      <c r="R24" s="7">
        <f t="shared" si="6"/>
        <v>2013</v>
      </c>
      <c r="S24" s="154">
        <f>SUM(M51:M54)</f>
        <v>7097177829.9050093</v>
      </c>
      <c r="T24" s="10">
        <f>(S24-S23)/S23*100</f>
        <v>8.9414476012292248</v>
      </c>
    </row>
    <row r="25" spans="1:20">
      <c r="A25" t="str">
        <f>'GDP Durban'!A25</f>
        <v>2006q3</v>
      </c>
      <c r="B25" s="7">
        <v>39679.286244765506</v>
      </c>
      <c r="C25" s="7">
        <v>242968.67667019999</v>
      </c>
      <c r="D25" s="118">
        <f>'GDP Durban'!D25</f>
        <v>197151200000</v>
      </c>
      <c r="E25" s="118">
        <f>'GDP Durban'!E25</f>
        <v>31142548988.348488</v>
      </c>
      <c r="F25" s="119">
        <v>4906222423</v>
      </c>
      <c r="G25" s="119">
        <v>827883368</v>
      </c>
      <c r="H25" s="10">
        <f t="shared" si="0"/>
        <v>15.796276658903668</v>
      </c>
      <c r="I25" s="10">
        <f t="shared" si="1"/>
        <v>16.874150754334849</v>
      </c>
      <c r="J25" s="10">
        <f t="shared" si="2"/>
        <v>40.183909941744602</v>
      </c>
      <c r="K25" s="10">
        <f t="shared" si="2"/>
        <v>37.617072877768557</v>
      </c>
      <c r="L25">
        <f>L37/G37</f>
        <v>2.8159655130830248E-2</v>
      </c>
      <c r="M25" s="118">
        <f t="shared" si="3"/>
        <v>882860390.20944726</v>
      </c>
      <c r="N25" s="10">
        <f t="shared" si="4"/>
        <v>5.0434681589349326</v>
      </c>
      <c r="O25" s="10">
        <f t="shared" si="5"/>
        <v>10.543285206198219</v>
      </c>
    </row>
    <row r="26" spans="1:20">
      <c r="A26" t="str">
        <f>'GDP Durban'!A26</f>
        <v>2006q4</v>
      </c>
      <c r="B26" s="7">
        <v>39679.286244765506</v>
      </c>
      <c r="C26" s="7">
        <v>242968.67667019999</v>
      </c>
      <c r="D26" s="118">
        <f>'GDP Durban'!D26</f>
        <v>211950000000</v>
      </c>
      <c r="E26" s="118">
        <f>'GDP Durban'!E26</f>
        <v>33644505479.624226</v>
      </c>
      <c r="F26" s="119">
        <v>5280826192</v>
      </c>
      <c r="G26" s="119">
        <v>873224453</v>
      </c>
      <c r="H26" s="10">
        <f t="shared" si="0"/>
        <v>15.873793573778826</v>
      </c>
      <c r="I26" s="10">
        <f t="shared" si="1"/>
        <v>16.535754468171294</v>
      </c>
      <c r="J26" s="10">
        <f t="shared" si="2"/>
        <v>40.135765180282988</v>
      </c>
      <c r="K26" s="10">
        <f t="shared" si="2"/>
        <v>38.529046414168874</v>
      </c>
      <c r="L26">
        <f>AVERAGE(L19:L25)</f>
        <v>2.8349008635733579E-2</v>
      </c>
      <c r="M26" s="118">
        <f t="shared" si="3"/>
        <v>953788376.38685286</v>
      </c>
      <c r="N26" s="10">
        <f t="shared" si="4"/>
        <v>8.0338847414571237</v>
      </c>
      <c r="O26" s="10">
        <f t="shared" si="5"/>
        <v>11.086274923512907</v>
      </c>
      <c r="Q26" s="159">
        <f>M26/E26</f>
        <v>2.8349008635733579E-2</v>
      </c>
    </row>
    <row r="27" spans="1:20">
      <c r="A27" t="str">
        <f>'GDP Durban'!A27</f>
        <v>2007q1</v>
      </c>
      <c r="B27" s="7">
        <v>39679.286244765506</v>
      </c>
      <c r="C27" s="7">
        <v>242968.67667019999</v>
      </c>
      <c r="D27" s="118">
        <f>'GDP Durban'!D27</f>
        <v>203461000000</v>
      </c>
      <c r="E27" s="118">
        <f>'GDP Durban'!E27</f>
        <v>32145057758.867138</v>
      </c>
      <c r="F27" s="119">
        <v>5154329343</v>
      </c>
      <c r="G27" s="119">
        <v>833477953</v>
      </c>
      <c r="H27" s="10">
        <f t="shared" si="0"/>
        <v>15.799125020946098</v>
      </c>
      <c r="I27" s="10">
        <f t="shared" si="1"/>
        <v>16.170444252498747</v>
      </c>
      <c r="J27" s="10">
        <f t="shared" si="2"/>
        <v>39.473806670176529</v>
      </c>
      <c r="K27" s="10">
        <f t="shared" si="2"/>
        <v>38.567376189334112</v>
      </c>
      <c r="M27" s="118">
        <f t="shared" si="3"/>
        <v>911280520.00227916</v>
      </c>
      <c r="N27" s="10">
        <f t="shared" si="4"/>
        <v>-4.4567387731859585</v>
      </c>
      <c r="O27" s="10">
        <f t="shared" si="5"/>
        <v>11.618458639576188</v>
      </c>
      <c r="Q27" s="159">
        <f t="shared" ref="Q27:Q38" si="9">M27/E27</f>
        <v>2.8349008635733579E-2</v>
      </c>
    </row>
    <row r="28" spans="1:20">
      <c r="A28" t="str">
        <f>'GDP Durban'!A28</f>
        <v>2007q2</v>
      </c>
      <c r="B28" s="7">
        <v>39679.286244765506</v>
      </c>
      <c r="C28" s="7">
        <v>242968.67667019999</v>
      </c>
      <c r="D28" s="118">
        <f>'GDP Durban'!D28</f>
        <v>213026150000</v>
      </c>
      <c r="E28" s="118">
        <f>'GDP Durban'!E28</f>
        <v>33735841820.309776</v>
      </c>
      <c r="F28" s="119">
        <v>5056692012</v>
      </c>
      <c r="G28" s="119">
        <v>821281896</v>
      </c>
      <c r="H28" s="10">
        <f t="shared" si="0"/>
        <v>15.836479146015536</v>
      </c>
      <c r="I28" s="10">
        <f t="shared" si="1"/>
        <v>16.241485422703654</v>
      </c>
      <c r="J28" s="10">
        <f t="shared" si="2"/>
        <v>42.12757065181529</v>
      </c>
      <c r="K28" s="10">
        <f t="shared" si="2"/>
        <v>41.077055253035525</v>
      </c>
      <c r="M28" s="118">
        <f t="shared" si="3"/>
        <v>956377671.09770381</v>
      </c>
      <c r="N28" s="10">
        <f t="shared" si="4"/>
        <v>4.94876715847189</v>
      </c>
      <c r="O28" s="10">
        <f t="shared" si="5"/>
        <v>13.790615771124202</v>
      </c>
      <c r="Q28" s="159">
        <f>M28/E28</f>
        <v>2.8349008635733579E-2</v>
      </c>
    </row>
    <row r="29" spans="1:20">
      <c r="A29" t="str">
        <f>'GDP Durban'!A29</f>
        <v>2007q3</v>
      </c>
      <c r="B29" s="7">
        <v>39679.286244765506</v>
      </c>
      <c r="C29" s="7">
        <v>242968.67667019999</v>
      </c>
      <c r="D29" s="118">
        <f>'GDP Durban'!D29</f>
        <v>223253000000</v>
      </c>
      <c r="E29" s="118">
        <f>'GDP Durban'!E29</f>
        <v>35218506534.974113</v>
      </c>
      <c r="F29" s="119">
        <v>5400223668</v>
      </c>
      <c r="G29" s="119">
        <v>898105429</v>
      </c>
      <c r="H29" s="10">
        <f t="shared" si="0"/>
        <v>15.775154884805181</v>
      </c>
      <c r="I29" s="10">
        <f t="shared" si="1"/>
        <v>16.630893166923542</v>
      </c>
      <c r="J29" s="10">
        <f t="shared" si="2"/>
        <v>41.341435785877898</v>
      </c>
      <c r="K29" s="10">
        <f t="shared" si="2"/>
        <v>39.214222960647653</v>
      </c>
      <c r="M29" s="118">
        <f t="shared" si="3"/>
        <v>998409745.89762068</v>
      </c>
      <c r="N29" s="10">
        <f t="shared" si="4"/>
        <v>4.3949243139139389</v>
      </c>
      <c r="O29" s="10">
        <f t="shared" si="5"/>
        <v>13.088066581032232</v>
      </c>
      <c r="Q29" s="159">
        <f t="shared" si="9"/>
        <v>2.8349008635733579E-2</v>
      </c>
    </row>
    <row r="30" spans="1:20">
      <c r="A30" t="str">
        <f>'GDP Durban'!A30</f>
        <v>2007q4</v>
      </c>
      <c r="B30" s="7">
        <v>39679.286244765506</v>
      </c>
      <c r="C30" s="7">
        <v>242968.67667019999</v>
      </c>
      <c r="D30" s="118">
        <f>'GDP Durban'!D30</f>
        <v>242639030000</v>
      </c>
      <c r="E30" s="118">
        <f>'GDP Durban'!E30</f>
        <v>38411013432.870895</v>
      </c>
      <c r="F30" s="119">
        <v>5579296845</v>
      </c>
      <c r="G30" s="119">
        <v>902642355</v>
      </c>
      <c r="H30" s="10">
        <f t="shared" si="0"/>
        <v>15.830517222588178</v>
      </c>
      <c r="I30" s="10">
        <f t="shared" si="1"/>
        <v>16.178424989323183</v>
      </c>
      <c r="J30" s="10">
        <f t="shared" si="2"/>
        <v>43.489177353494981</v>
      </c>
      <c r="K30" s="10">
        <f t="shared" si="2"/>
        <v>42.553967493438634</v>
      </c>
      <c r="M30" s="118">
        <f t="shared" si="3"/>
        <v>1088914151.5157356</v>
      </c>
      <c r="N30" s="10">
        <f t="shared" si="4"/>
        <v>9.0648559862310769</v>
      </c>
      <c r="O30" s="10">
        <f t="shared" si="5"/>
        <v>14.167270064746132</v>
      </c>
      <c r="Q30" s="159">
        <f t="shared" si="9"/>
        <v>2.8349008635733582E-2</v>
      </c>
    </row>
    <row r="31" spans="1:20">
      <c r="A31" t="str">
        <f>'GDP Durban'!A31</f>
        <v>2008q1</v>
      </c>
      <c r="B31" s="7">
        <v>39679.286244765506</v>
      </c>
      <c r="C31" s="7">
        <v>242968.67667019999</v>
      </c>
      <c r="D31" s="118">
        <f>'GDP Durban'!D31</f>
        <v>229576413000</v>
      </c>
      <c r="E31" s="118">
        <f>'GDP Durban'!E31</f>
        <v>36129743445.502342</v>
      </c>
      <c r="F31" s="119">
        <v>5543646776</v>
      </c>
      <c r="G31" s="119">
        <v>903654581</v>
      </c>
      <c r="H31" s="10">
        <f t="shared" si="0"/>
        <v>15.737567711497585</v>
      </c>
      <c r="I31" s="10">
        <f t="shared" si="1"/>
        <v>16.300724369961191</v>
      </c>
      <c r="J31" s="10">
        <f t="shared" si="2"/>
        <v>41.41252541447998</v>
      </c>
      <c r="K31" s="10">
        <f t="shared" si="2"/>
        <v>39.981807435226564</v>
      </c>
      <c r="L31" s="119">
        <v>25767539</v>
      </c>
      <c r="M31" s="118">
        <f t="shared" ref="M31:M38" si="10">L31*K31</f>
        <v>1030232782.3776904</v>
      </c>
      <c r="N31" s="10">
        <f t="shared" si="4"/>
        <v>-5.3889803026586165</v>
      </c>
      <c r="O31" s="10">
        <f t="shared" si="5"/>
        <v>13.053309026633617</v>
      </c>
      <c r="P31" s="129"/>
      <c r="Q31" s="159">
        <f t="shared" si="9"/>
        <v>2.8514810350969717E-2</v>
      </c>
      <c r="R31" s="10"/>
      <c r="S31" s="10"/>
    </row>
    <row r="32" spans="1:20">
      <c r="A32" t="str">
        <f>'GDP Durban'!A32</f>
        <v>2008q2</v>
      </c>
      <c r="B32" s="7">
        <v>39679.286244765506</v>
      </c>
      <c r="C32" s="7">
        <v>242968.67667019999</v>
      </c>
      <c r="D32" s="118">
        <f>'GDP Durban'!D32</f>
        <v>239954449000</v>
      </c>
      <c r="E32" s="118">
        <f>'GDP Durban'!E32</f>
        <v>37833019975.797646</v>
      </c>
      <c r="F32" s="119">
        <v>5265926862</v>
      </c>
      <c r="G32" s="119">
        <v>890416751</v>
      </c>
      <c r="H32" s="10">
        <f t="shared" si="0"/>
        <v>15.766750786853571</v>
      </c>
      <c r="I32" s="10">
        <f t="shared" si="1"/>
        <v>16.909022368415872</v>
      </c>
      <c r="J32" s="10">
        <f t="shared" si="2"/>
        <v>45.567372143270759</v>
      </c>
      <c r="K32" s="10">
        <f t="shared" si="2"/>
        <v>42.489115274739085</v>
      </c>
      <c r="L32" s="119">
        <v>24544885</v>
      </c>
      <c r="M32" s="118">
        <f t="shared" si="10"/>
        <v>1042890448.1702143</v>
      </c>
      <c r="N32" s="10">
        <f t="shared" si="4"/>
        <v>1.2286219201170279</v>
      </c>
      <c r="O32" s="10">
        <f t="shared" si="5"/>
        <v>9.0458800625503439</v>
      </c>
      <c r="P32" s="129"/>
      <c r="Q32" s="159">
        <f t="shared" si="9"/>
        <v>2.7565614609602065E-2</v>
      </c>
      <c r="R32" s="10"/>
      <c r="S32" s="10"/>
    </row>
    <row r="33" spans="1:19">
      <c r="A33" t="str">
        <f>'GDP Durban'!A33</f>
        <v>2008q3</v>
      </c>
      <c r="B33" s="7">
        <v>39679.286244765506</v>
      </c>
      <c r="C33" s="7">
        <v>242968.67667019999</v>
      </c>
      <c r="D33" s="118">
        <f>'GDP Durban'!D33</f>
        <v>253602122999.99997</v>
      </c>
      <c r="E33" s="118">
        <f>'GDP Durban'!E33</f>
        <v>39812235127.054474</v>
      </c>
      <c r="F33" s="119">
        <v>5202135900</v>
      </c>
      <c r="G33" s="119">
        <v>869415812</v>
      </c>
      <c r="H33" s="10">
        <f t="shared" si="0"/>
        <v>15.69869946516752</v>
      </c>
      <c r="I33" s="10">
        <f t="shared" si="1"/>
        <v>16.712670116903329</v>
      </c>
      <c r="J33" s="10">
        <f t="shared" si="2"/>
        <v>48.749615134045222</v>
      </c>
      <c r="K33" s="10">
        <f t="shared" si="2"/>
        <v>45.791938192923588</v>
      </c>
      <c r="L33" s="119">
        <v>24142146</v>
      </c>
      <c r="M33" s="118">
        <f t="shared" si="10"/>
        <v>1105515657.4765375</v>
      </c>
      <c r="N33" s="10">
        <f t="shared" si="4"/>
        <v>6.0049652785871395</v>
      </c>
      <c r="O33" s="10">
        <f t="shared" si="5"/>
        <v>10.727650848662657</v>
      </c>
      <c r="P33" s="129"/>
      <c r="Q33" s="159">
        <f t="shared" si="9"/>
        <v>2.776823893329421E-2</v>
      </c>
      <c r="R33" s="10"/>
      <c r="S33" s="10"/>
    </row>
    <row r="34" spans="1:19">
      <c r="A34" t="str">
        <f>'GDP Durban'!A34</f>
        <v>2008q4</v>
      </c>
      <c r="B34" s="7">
        <v>39679.286244765506</v>
      </c>
      <c r="C34" s="7">
        <v>242968.67667019999</v>
      </c>
      <c r="D34" s="118">
        <f>'GDP Durban'!D34</f>
        <v>268739455000.00003</v>
      </c>
      <c r="E34" s="118">
        <f>'GDP Durban'!E34</f>
        <v>42427901260.373581</v>
      </c>
      <c r="F34" s="119">
        <v>5460259824</v>
      </c>
      <c r="G34" s="119">
        <v>899391940</v>
      </c>
      <c r="H34" s="10">
        <f t="shared" si="0"/>
        <v>15.787745517446844</v>
      </c>
      <c r="I34" s="10">
        <f t="shared" si="1"/>
        <v>16.47159602271703</v>
      </c>
      <c r="J34" s="10">
        <f t="shared" si="2"/>
        <v>49.217338306646859</v>
      </c>
      <c r="K34" s="10">
        <f t="shared" si="2"/>
        <v>47.173984303632494</v>
      </c>
      <c r="L34" s="119">
        <v>26222659</v>
      </c>
      <c r="M34" s="118">
        <f t="shared" si="10"/>
        <v>1237027304.0655074</v>
      </c>
      <c r="N34" s="10">
        <f t="shared" si="4"/>
        <v>11.8959551318486</v>
      </c>
      <c r="O34" s="10">
        <f t="shared" si="5"/>
        <v>13.601912725957574</v>
      </c>
      <c r="P34" s="129"/>
      <c r="Q34" s="159">
        <f t="shared" si="9"/>
        <v>2.9155986209972038E-2</v>
      </c>
      <c r="R34" s="10"/>
      <c r="S34" s="10"/>
    </row>
    <row r="35" spans="1:19">
      <c r="A35" t="str">
        <f>'GDP Durban'!A35</f>
        <v>2009q1</v>
      </c>
      <c r="B35" s="7">
        <v>39679.286244765506</v>
      </c>
      <c r="C35" s="7">
        <v>242968.67667019999</v>
      </c>
      <c r="D35" s="118">
        <f>'GDP Durban'!D35</f>
        <v>251142685000</v>
      </c>
      <c r="E35" s="118">
        <f>'GDP Durban'!E35</f>
        <v>39458289559.638443</v>
      </c>
      <c r="F35" s="119">
        <v>5206564996</v>
      </c>
      <c r="G35" s="119">
        <v>842784368</v>
      </c>
      <c r="H35" s="10">
        <f t="shared" si="0"/>
        <v>15.711502630322855</v>
      </c>
      <c r="I35" s="10">
        <f t="shared" si="1"/>
        <v>16.186955673221753</v>
      </c>
      <c r="J35" s="10">
        <f t="shared" si="2"/>
        <v>48.235772566546871</v>
      </c>
      <c r="K35" s="10">
        <f t="shared" si="2"/>
        <v>46.818962308563421</v>
      </c>
      <c r="L35" s="119">
        <v>23394479</v>
      </c>
      <c r="M35" s="118">
        <f t="shared" si="10"/>
        <v>1095305230.5294785</v>
      </c>
      <c r="N35" s="10">
        <f t="shared" si="4"/>
        <v>-11.456664947512257</v>
      </c>
      <c r="O35" s="10">
        <f t="shared" si="5"/>
        <v>6.3162859175968356</v>
      </c>
      <c r="P35" s="129"/>
      <c r="Q35" s="159">
        <f t="shared" si="9"/>
        <v>2.7758558284033102E-2</v>
      </c>
      <c r="R35" s="10"/>
      <c r="S35" s="10"/>
    </row>
    <row r="36" spans="1:19">
      <c r="A36" t="str">
        <f>'GDP Durban'!A36</f>
        <v>2009q2</v>
      </c>
      <c r="B36" s="7">
        <v>39679.286244765506</v>
      </c>
      <c r="C36" s="7">
        <v>242968.67667019999</v>
      </c>
      <c r="D36" s="118">
        <f>'GDP Durban'!D36</f>
        <v>259238107000</v>
      </c>
      <c r="E36" s="118">
        <f>'GDP Durban'!E36</f>
        <v>40815940314.064285</v>
      </c>
      <c r="F36" s="119">
        <v>4994646966</v>
      </c>
      <c r="G36" s="119">
        <v>831381344</v>
      </c>
      <c r="H36" s="10">
        <f t="shared" si="0"/>
        <v>15.744575821202201</v>
      </c>
      <c r="I36" s="10">
        <f t="shared" si="1"/>
        <v>16.645447609399667</v>
      </c>
      <c r="J36" s="10">
        <f t="shared" si="2"/>
        <v>51.903189307414202</v>
      </c>
      <c r="K36" s="10">
        <f t="shared" si="2"/>
        <v>49.094125828813745</v>
      </c>
      <c r="L36" s="119">
        <v>24542541</v>
      </c>
      <c r="M36" s="118">
        <f t="shared" si="10"/>
        <v>1204894596.0128202</v>
      </c>
      <c r="N36" s="10">
        <f t="shared" si="4"/>
        <v>10.005372240427027</v>
      </c>
      <c r="O36" s="10">
        <f t="shared" si="5"/>
        <v>15.534148205772484</v>
      </c>
      <c r="P36" s="129"/>
      <c r="Q36" s="159">
        <f t="shared" si="9"/>
        <v>2.9520196931433668E-2</v>
      </c>
      <c r="R36" s="10"/>
      <c r="S36" s="10"/>
    </row>
    <row r="37" spans="1:19">
      <c r="A37" t="str">
        <f>'GDP Durban'!A37</f>
        <v>2009q3</v>
      </c>
      <c r="B37" s="7">
        <v>39679.286244765506</v>
      </c>
      <c r="C37" s="7">
        <v>242968.67667019999</v>
      </c>
      <c r="D37" s="118">
        <f>'GDP Durban'!D37</f>
        <v>273323506000</v>
      </c>
      <c r="E37" s="118">
        <f>'GDP Durban'!E37</f>
        <v>43040561520.914551</v>
      </c>
      <c r="F37" s="119">
        <v>5002707417</v>
      </c>
      <c r="G37" s="119">
        <v>835393434</v>
      </c>
      <c r="H37" s="10">
        <f t="shared" si="0"/>
        <v>15.747113064221615</v>
      </c>
      <c r="I37" s="10">
        <f t="shared" si="1"/>
        <v>16.698826542627685</v>
      </c>
      <c r="J37" s="10">
        <f>D37/F37</f>
        <v>54.635117190984026</v>
      </c>
      <c r="K37" s="10">
        <f>E37/G37</f>
        <v>51.521306930591159</v>
      </c>
      <c r="L37" s="119">
        <v>23524391</v>
      </c>
      <c r="M37" s="118">
        <f t="shared" si="10"/>
        <v>1212007369.0662363</v>
      </c>
      <c r="N37" s="10">
        <f t="shared" ref="N37:N45" si="11">(M37-M36)/M36*100</f>
        <v>0.5903232595575798</v>
      </c>
      <c r="O37" s="10">
        <f t="shared" ref="O37:O45" si="12">(M37-M33)/M33*100</f>
        <v>9.632763757754276</v>
      </c>
      <c r="Q37" s="159">
        <f t="shared" si="9"/>
        <v>2.8159655130830245E-2</v>
      </c>
    </row>
    <row r="38" spans="1:19">
      <c r="A38" t="str">
        <f>'GDP Durban'!A38</f>
        <v>2009q4</v>
      </c>
      <c r="B38" s="7">
        <v>39679.286244765506</v>
      </c>
      <c r="C38" s="7">
        <v>242968.67667019999</v>
      </c>
      <c r="D38" s="118">
        <f>'GDP Durban'!D38</f>
        <v>299610191000</v>
      </c>
      <c r="E38" s="118">
        <f>'GDP Durban'!E38</f>
        <v>47267361473.883537</v>
      </c>
      <c r="F38" s="119">
        <v>5074816265</v>
      </c>
      <c r="G38" s="119">
        <v>901763015</v>
      </c>
      <c r="H38" s="10">
        <f t="shared" si="0"/>
        <v>15.776286285897243</v>
      </c>
      <c r="I38" s="10">
        <f>G38/F38*100</f>
        <v>17.769372680924043</v>
      </c>
      <c r="J38" s="10">
        <f>D38/F38</f>
        <v>59.038628268446288</v>
      </c>
      <c r="K38" s="10">
        <f>E38/G38</f>
        <v>52.416611335388971</v>
      </c>
      <c r="L38" s="119">
        <v>25179124</v>
      </c>
      <c r="M38" s="118">
        <f t="shared" si="10"/>
        <v>1319804356.4735644</v>
      </c>
      <c r="N38" s="10">
        <f t="shared" si="11"/>
        <v>8.8940867983647554</v>
      </c>
      <c r="O38" s="10">
        <f t="shared" si="12"/>
        <v>6.6916107781945513</v>
      </c>
      <c r="Q38" s="159">
        <f t="shared" si="9"/>
        <v>2.7922107672601761E-2</v>
      </c>
    </row>
    <row r="39" spans="1:19">
      <c r="A39" t="str">
        <f>'GDP Durban'!A39</f>
        <v>2010q1</v>
      </c>
      <c r="B39" s="7">
        <v>39679.286244765506</v>
      </c>
      <c r="C39" s="7">
        <v>242968.67667019999</v>
      </c>
      <c r="D39" s="118">
        <f>'GDP Durban'!D39</f>
        <v>285241185000</v>
      </c>
      <c r="E39" s="118">
        <f>'GDP Durban'!E39</f>
        <v>44853074075.84761</v>
      </c>
      <c r="F39" s="119"/>
      <c r="G39" s="119"/>
      <c r="H39" s="10"/>
      <c r="I39" s="10"/>
      <c r="J39" s="10"/>
      <c r="K39" s="10"/>
      <c r="L39" s="119"/>
      <c r="M39" s="158">
        <f t="shared" ref="M39:M45" si="13">E39*Q39</f>
        <v>1265191252.066221</v>
      </c>
      <c r="N39" s="10">
        <f t="shared" si="11"/>
        <v>-4.1379697028176379</v>
      </c>
      <c r="O39" s="10">
        <f t="shared" si="12"/>
        <v>15.51038165449263</v>
      </c>
      <c r="Q39" s="159">
        <f>(Q27+Q31+Q35)/3</f>
        <v>2.8207459090245468E-2</v>
      </c>
    </row>
    <row r="40" spans="1:19">
      <c r="A40" t="str">
        <f>'GDP Durban'!A40</f>
        <v>2010q2</v>
      </c>
      <c r="B40" s="7">
        <v>39679.286244765506</v>
      </c>
      <c r="C40" s="7">
        <v>242968.67667019999</v>
      </c>
      <c r="D40" s="118">
        <f>'GDP Durban'!D40</f>
        <v>291748145999.99994</v>
      </c>
      <c r="E40" s="118">
        <f>'GDP Durban'!E40</f>
        <v>46032481501.596321</v>
      </c>
      <c r="F40" s="119"/>
      <c r="G40" s="119"/>
      <c r="H40" s="10"/>
      <c r="I40" s="10"/>
      <c r="J40" s="10"/>
      <c r="K40" s="10"/>
      <c r="L40" s="119"/>
      <c r="M40" s="158">
        <f t="shared" si="13"/>
        <v>1310925593.1264472</v>
      </c>
      <c r="N40" s="10">
        <f t="shared" si="11"/>
        <v>3.614816414951977</v>
      </c>
      <c r="O40" s="10">
        <f t="shared" si="12"/>
        <v>8.8000226297387076</v>
      </c>
      <c r="Q40" s="159">
        <f t="shared" ref="Q40:Q54" si="14">(Q28+Q32+Q36)/3</f>
        <v>2.8478273392256438E-2</v>
      </c>
    </row>
    <row r="41" spans="1:19">
      <c r="A41" t="str">
        <f>'GDP Durban'!A41</f>
        <v>2010q3</v>
      </c>
      <c r="B41" s="7">
        <v>39679.286244765506</v>
      </c>
      <c r="C41" s="7">
        <v>242968.67667019999</v>
      </c>
      <c r="D41" s="118">
        <f>'GDP Durban'!D41</f>
        <v>306929627000</v>
      </c>
      <c r="E41" s="118">
        <f>'GDP Durban'!E41</f>
        <v>48226615396.497253</v>
      </c>
      <c r="F41" s="119"/>
      <c r="G41" s="119"/>
      <c r="H41" s="10"/>
      <c r="I41" s="10"/>
      <c r="J41" s="10"/>
      <c r="K41" s="10"/>
      <c r="L41" s="119"/>
      <c r="M41" s="158">
        <f t="shared" si="13"/>
        <v>1354796591.1046915</v>
      </c>
      <c r="N41" s="10">
        <f t="shared" si="11"/>
        <v>3.3465665944941749</v>
      </c>
      <c r="O41" s="10">
        <f t="shared" si="12"/>
        <v>11.781217316233315</v>
      </c>
      <c r="Q41" s="159">
        <f t="shared" si="14"/>
        <v>2.8092300899952679E-2</v>
      </c>
    </row>
    <row r="42" spans="1:19">
      <c r="A42" t="str">
        <f>'GDP Durban'!A42</f>
        <v>2010q4</v>
      </c>
      <c r="B42" s="7">
        <v>39679.286244765506</v>
      </c>
      <c r="C42" s="7">
        <v>242968.67667019999</v>
      </c>
      <c r="D42" s="118">
        <f>'GDP Durban'!D42</f>
        <v>329091493000</v>
      </c>
      <c r="E42" s="118">
        <f>'GDP Durban'!E42</f>
        <v>52186667152.280159</v>
      </c>
      <c r="F42" s="119"/>
      <c r="G42" s="119"/>
      <c r="H42" s="10"/>
      <c r="I42" s="10"/>
      <c r="J42" s="10"/>
      <c r="K42" s="10"/>
      <c r="L42" s="119"/>
      <c r="M42" s="158">
        <f t="shared" si="13"/>
        <v>1486051921.6355402</v>
      </c>
      <c r="N42" s="10">
        <f t="shared" si="11"/>
        <v>9.6881946258680856</v>
      </c>
      <c r="O42" s="10">
        <f t="shared" si="12"/>
        <v>12.596379482045283</v>
      </c>
      <c r="Q42" s="159">
        <f t="shared" si="14"/>
        <v>2.8475700839435791E-2</v>
      </c>
    </row>
    <row r="43" spans="1:19">
      <c r="A43" t="str">
        <f>'GDP Durban'!A43</f>
        <v>2011q1</v>
      </c>
      <c r="B43" s="7">
        <v>39679.286244765506</v>
      </c>
      <c r="C43" s="7">
        <v>242968.67667019999</v>
      </c>
      <c r="D43" s="118">
        <f>'GDP Durban'!D43</f>
        <v>314059327000</v>
      </c>
      <c r="E43" s="118">
        <f>'GDP Durban'!E43</f>
        <v>49720627889.706879</v>
      </c>
      <c r="F43" s="119"/>
      <c r="G43" s="119"/>
      <c r="H43" s="10"/>
      <c r="I43" s="10"/>
      <c r="J43" s="10"/>
      <c r="K43" s="10"/>
      <c r="L43" s="119"/>
      <c r="M43" s="158">
        <f t="shared" si="13"/>
        <v>1400146599.713834</v>
      </c>
      <c r="N43" s="10">
        <f t="shared" si="11"/>
        <v>-5.7807752657228351</v>
      </c>
      <c r="O43" s="10">
        <f t="shared" si="12"/>
        <v>10.666794243732994</v>
      </c>
      <c r="Q43" s="159">
        <f t="shared" si="14"/>
        <v>2.8160275908416094E-2</v>
      </c>
    </row>
    <row r="44" spans="1:19">
      <c r="A44" t="str">
        <f>'GDP Durban'!A44</f>
        <v>2011q2</v>
      </c>
      <c r="B44" s="7">
        <v>39679.286244765506</v>
      </c>
      <c r="C44" s="7">
        <v>242968.67667019999</v>
      </c>
      <c r="D44" s="118">
        <f>'GDP Durban'!D44</f>
        <v>325530789000</v>
      </c>
      <c r="E44" s="118">
        <f>'GDP Durban'!E44</f>
        <v>51629573367.86615</v>
      </c>
      <c r="F44" s="119"/>
      <c r="G44" s="119"/>
      <c r="H44" s="10"/>
      <c r="I44" s="10"/>
      <c r="J44" s="10"/>
      <c r="K44" s="10"/>
      <c r="L44" s="119"/>
      <c r="M44" s="158">
        <f t="shared" si="13"/>
        <v>1472545733.5725796</v>
      </c>
      <c r="N44" s="10">
        <f t="shared" si="11"/>
        <v>5.1708252459808648</v>
      </c>
      <c r="O44" s="10">
        <f t="shared" si="12"/>
        <v>12.328704336352301</v>
      </c>
      <c r="Q44" s="159">
        <f t="shared" si="14"/>
        <v>2.8521361644430723E-2</v>
      </c>
    </row>
    <row r="45" spans="1:19">
      <c r="A45" t="str">
        <f>'GDP Durban'!A45</f>
        <v>2011q3</v>
      </c>
      <c r="B45" s="7">
        <v>39679.286244765506</v>
      </c>
      <c r="C45" s="7">
        <v>242968.67667019999</v>
      </c>
      <c r="D45" s="118">
        <f>'GDP Durban'!D45</f>
        <v>338803833000</v>
      </c>
      <c r="E45" s="118">
        <f>'GDP Durban'!E45</f>
        <v>53591328454.435074</v>
      </c>
      <c r="F45" s="119"/>
      <c r="G45" s="119"/>
      <c r="H45" s="10"/>
      <c r="I45" s="10"/>
      <c r="J45" s="10"/>
      <c r="K45" s="10"/>
      <c r="L45" s="119"/>
      <c r="M45" s="158">
        <f t="shared" si="13"/>
        <v>1500917955.0418432</v>
      </c>
      <c r="N45" s="10">
        <f t="shared" si="11"/>
        <v>1.9267463700722562</v>
      </c>
      <c r="O45" s="10">
        <f t="shared" si="12"/>
        <v>10.785483584513992</v>
      </c>
      <c r="Q45" s="159">
        <f t="shared" si="14"/>
        <v>2.8006731654692377E-2</v>
      </c>
    </row>
    <row r="46" spans="1:19">
      <c r="A46" t="str">
        <f>'GDP Durban'!A46</f>
        <v>2011q4</v>
      </c>
      <c r="B46" s="7">
        <v>39679.286244765506</v>
      </c>
      <c r="C46" s="7">
        <v>242968.67667019999</v>
      </c>
      <c r="D46" s="118">
        <f>'GDP Durban'!D46</f>
        <v>356201361000.00006</v>
      </c>
      <c r="E46" s="118">
        <f>'GDP Durban'!E46</f>
        <v>56800112254.548775</v>
      </c>
      <c r="F46" s="119"/>
      <c r="G46" s="119"/>
      <c r="H46" s="10"/>
      <c r="I46" s="10"/>
      <c r="J46" s="10"/>
      <c r="K46" s="10"/>
      <c r="L46" s="119"/>
      <c r="M46" s="158">
        <f t="shared" ref="M46:M48" si="15">E46*Q46</f>
        <v>1619821714.6709225</v>
      </c>
      <c r="N46" s="10">
        <f t="shared" ref="N46:N48" si="16">(M46-M45)/M45*100</f>
        <v>7.9220692396716972</v>
      </c>
      <c r="O46" s="10">
        <f t="shared" ref="O46:O48" si="17">(M46-M42)/M42*100</f>
        <v>9.0016903910164867</v>
      </c>
      <c r="Q46" s="159">
        <f t="shared" si="14"/>
        <v>2.8517931574003199E-2</v>
      </c>
    </row>
    <row r="47" spans="1:19">
      <c r="A47" t="str">
        <f>'GDP Durban'!A47</f>
        <v>2012q1</v>
      </c>
      <c r="B47" s="7">
        <v>39679.286244765506</v>
      </c>
      <c r="C47" s="7">
        <v>242968.67667019999</v>
      </c>
      <c r="D47" s="118">
        <f>'GDP Durban'!D47</f>
        <v>342517388999.99994</v>
      </c>
      <c r="E47" s="118">
        <f>'GDP Durban'!E47</f>
        <v>54104678305.14994</v>
      </c>
      <c r="F47" s="119"/>
      <c r="G47" s="119"/>
      <c r="H47" s="10"/>
      <c r="I47" s="10"/>
      <c r="J47" s="10"/>
      <c r="K47" s="10"/>
      <c r="L47" s="119"/>
      <c r="M47" s="158">
        <f t="shared" si="15"/>
        <v>1517208678.3549638</v>
      </c>
      <c r="N47" s="10">
        <f t="shared" si="16"/>
        <v>-6.3348352097382055</v>
      </c>
      <c r="O47" s="10">
        <f t="shared" si="17"/>
        <v>8.3607015626117445</v>
      </c>
      <c r="Q47" s="159">
        <f t="shared" si="14"/>
        <v>2.8042097760898221E-2</v>
      </c>
    </row>
    <row r="48" spans="1:19">
      <c r="A48" t="str">
        <f>'GDP Durban'!A48</f>
        <v>2012q2</v>
      </c>
      <c r="B48" s="7">
        <v>39679.286244765506</v>
      </c>
      <c r="C48" s="7">
        <v>242968.67667019999</v>
      </c>
      <c r="D48" s="118">
        <f>'GDP Durban'!D48</f>
        <v>354541860000</v>
      </c>
      <c r="E48" s="118">
        <f>'GDP Durban'!E48</f>
        <v>56107899152.174843</v>
      </c>
      <c r="F48" s="119"/>
      <c r="G48" s="119"/>
      <c r="H48" s="10"/>
      <c r="I48" s="10"/>
      <c r="J48" s="10"/>
      <c r="K48" s="10"/>
      <c r="L48" s="119"/>
      <c r="M48" s="158">
        <f t="shared" si="15"/>
        <v>1618148668.9101453</v>
      </c>
      <c r="N48" s="10">
        <f t="shared" si="16"/>
        <v>6.653006405462027</v>
      </c>
      <c r="O48" s="10">
        <f t="shared" si="17"/>
        <v>9.8878379134829846</v>
      </c>
      <c r="Q48" s="159">
        <f t="shared" si="14"/>
        <v>2.8839943989373607E-2</v>
      </c>
    </row>
    <row r="49" spans="1:17">
      <c r="A49" t="str">
        <f>'GDP Durban'!A49</f>
        <v>2012q3</v>
      </c>
      <c r="B49" s="7">
        <v>39679.286244765506</v>
      </c>
      <c r="C49" s="7">
        <v>242968.67667019999</v>
      </c>
      <c r="D49" s="118">
        <f>'GDP Durban'!D49</f>
        <v>365014134000</v>
      </c>
      <c r="E49" s="118">
        <f>'GDP Durban'!E49</f>
        <v>57788104365.023674</v>
      </c>
      <c r="F49" s="119"/>
      <c r="G49" s="119"/>
      <c r="H49" s="10"/>
      <c r="I49" s="10"/>
      <c r="J49" s="10"/>
      <c r="K49" s="10"/>
      <c r="L49" s="119"/>
      <c r="M49" s="158">
        <f t="shared" ref="M49:M54" si="18">E49*Q49</f>
        <v>1623049945.8760607</v>
      </c>
      <c r="N49" s="10">
        <f t="shared" ref="N49:N54" si="19">(M49-M48)/M48*100</f>
        <v>0.30289410732677285</v>
      </c>
      <c r="O49" s="10">
        <f t="shared" ref="O49:O54" si="20">(M49-M45)/M45*100</f>
        <v>8.1371530285153213</v>
      </c>
      <c r="Q49" s="159">
        <f t="shared" si="14"/>
        <v>2.8086229228491768E-2</v>
      </c>
    </row>
    <row r="50" spans="1:17">
      <c r="A50" t="str">
        <f>'GDP Durban'!A50</f>
        <v>2012q4</v>
      </c>
      <c r="B50" s="7">
        <v>39679.286244765506</v>
      </c>
      <c r="C50" s="7">
        <v>242968.67667019999</v>
      </c>
      <c r="D50" s="118">
        <f>'GDP Durban'!D50</f>
        <v>389528626000</v>
      </c>
      <c r="E50" s="118">
        <f>'GDP Durban'!E50</f>
        <v>62047315290.429932</v>
      </c>
      <c r="F50" s="119"/>
      <c r="G50" s="119"/>
      <c r="H50" s="10"/>
      <c r="I50" s="10"/>
      <c r="J50" s="10"/>
      <c r="K50" s="10"/>
      <c r="L50" s="119"/>
      <c r="M50" s="158">
        <f t="shared" si="18"/>
        <v>1756264566.0795898</v>
      </c>
      <c r="N50" s="10">
        <f t="shared" si="19"/>
        <v>8.2076722618431148</v>
      </c>
      <c r="O50" s="10">
        <f t="shared" si="20"/>
        <v>8.4233252445554854</v>
      </c>
      <c r="Q50" s="159">
        <f t="shared" si="14"/>
        <v>2.8305246695346915E-2</v>
      </c>
    </row>
    <row r="51" spans="1:17">
      <c r="A51" t="str">
        <f>'GDP Durban'!A51</f>
        <v>2013q1</v>
      </c>
      <c r="B51" s="7">
        <v>39679.286244765506</v>
      </c>
      <c r="C51" s="7">
        <v>242968.67667019999</v>
      </c>
      <c r="D51" s="118">
        <f>'GDP Durban'!D51</f>
        <v>368483244000</v>
      </c>
      <c r="E51" s="118">
        <f>'GDP Durban'!E51</f>
        <v>58475855321.356949</v>
      </c>
      <c r="F51" s="119"/>
      <c r="G51" s="119"/>
      <c r="H51" s="10"/>
      <c r="I51" s="10"/>
      <c r="J51" s="10"/>
      <c r="K51" s="10"/>
      <c r="L51" s="119"/>
      <c r="M51" s="158">
        <f t="shared" si="18"/>
        <v>1645312389.3826513</v>
      </c>
      <c r="N51" s="10">
        <f t="shared" si="19"/>
        <v>-6.3175092659650236</v>
      </c>
      <c r="O51" s="10">
        <f t="shared" si="20"/>
        <v>8.4433811152849607</v>
      </c>
      <c r="Q51" s="159">
        <f t="shared" si="14"/>
        <v>2.8136610919853259E-2</v>
      </c>
    </row>
    <row r="52" spans="1:17">
      <c r="A52" t="str">
        <f>'GDP Durban'!A52</f>
        <v>2013q2</v>
      </c>
      <c r="B52" s="7">
        <v>39679.286244765506</v>
      </c>
      <c r="C52" s="7">
        <v>242968.67667019999</v>
      </c>
      <c r="D52" s="118">
        <f>'GDP Durban'!D52</f>
        <v>389171504000</v>
      </c>
      <c r="E52" s="118">
        <f>'GDP Durban'!E52</f>
        <v>61706247598.614326</v>
      </c>
      <c r="F52" s="119"/>
      <c r="G52" s="119"/>
      <c r="H52" s="10"/>
      <c r="I52" s="10"/>
      <c r="J52" s="10"/>
      <c r="K52" s="10"/>
      <c r="L52" s="119"/>
      <c r="M52" s="158">
        <f t="shared" si="18"/>
        <v>1765612772.3809755</v>
      </c>
      <c r="N52" s="10">
        <f t="shared" si="19"/>
        <v>7.3117046814108573</v>
      </c>
      <c r="O52" s="10">
        <f t="shared" si="20"/>
        <v>9.1131369017007664</v>
      </c>
      <c r="Q52" s="159">
        <f t="shared" si="14"/>
        <v>2.8613193008686921E-2</v>
      </c>
    </row>
    <row r="53" spans="1:17">
      <c r="A53" t="str">
        <f>'GDP Durban'!A53</f>
        <v>2013q3</v>
      </c>
      <c r="B53" s="7">
        <v>39679.286244765506</v>
      </c>
      <c r="C53" s="7">
        <v>242968.67667019999</v>
      </c>
      <c r="D53" s="118">
        <f>'GDP Durban'!D53</f>
        <v>396605742777.13647</v>
      </c>
      <c r="E53" s="118">
        <f>'GDP Durban'!E53</f>
        <v>62968462339.682243</v>
      </c>
      <c r="F53" s="119"/>
      <c r="G53" s="119"/>
      <c r="H53" s="10"/>
      <c r="I53" s="10"/>
      <c r="J53" s="10"/>
      <c r="K53" s="10"/>
      <c r="L53" s="119"/>
      <c r="M53" s="158">
        <f t="shared" si="18"/>
        <v>1767005495.3825808</v>
      </c>
      <c r="N53" s="10">
        <f t="shared" si="19"/>
        <v>7.8880433093330454E-2</v>
      </c>
      <c r="O53" s="10">
        <f t="shared" si="20"/>
        <v>8.8694466779836709</v>
      </c>
      <c r="Q53" s="159">
        <f t="shared" si="14"/>
        <v>2.8061753927712277E-2</v>
      </c>
    </row>
    <row r="54" spans="1:17">
      <c r="A54" t="str">
        <f>'GDP Durban'!A54</f>
        <v>2013q4</v>
      </c>
      <c r="B54" s="7">
        <v>39679.286244765506</v>
      </c>
      <c r="C54" s="7">
        <v>242968.67667019999</v>
      </c>
      <c r="D54" s="118">
        <f>'GDP Durban'!D54</f>
        <v>422522000000</v>
      </c>
      <c r="E54" s="118">
        <f>'GDP Durban'!E54</f>
        <v>67500787565.253586</v>
      </c>
      <c r="F54" s="119"/>
      <c r="G54" s="119"/>
      <c r="H54" s="10"/>
      <c r="I54" s="10"/>
      <c r="J54" s="10"/>
      <c r="K54" s="10"/>
      <c r="L54" s="119"/>
      <c r="M54" s="158">
        <f t="shared" si="18"/>
        <v>1919247172.7588015</v>
      </c>
      <c r="N54" s="10">
        <f t="shared" si="19"/>
        <v>8.6158010132989595</v>
      </c>
      <c r="O54" s="10">
        <f t="shared" si="20"/>
        <v>9.2800714554657606</v>
      </c>
      <c r="Q54" s="159">
        <f t="shared" si="14"/>
        <v>2.8432959702928636E-2</v>
      </c>
    </row>
    <row r="55" spans="1:17">
      <c r="M55" s="10"/>
    </row>
    <row r="56" spans="1:17">
      <c r="M56" s="10"/>
    </row>
    <row r="57" spans="1:17">
      <c r="M57" s="10"/>
    </row>
    <row r="58" spans="1:17">
      <c r="M58" s="10"/>
    </row>
  </sheetData>
  <mergeCells count="2">
    <mergeCell ref="D1:O1"/>
    <mergeCell ref="R11:T11"/>
  </mergeCells>
  <pageMargins left="0.75" right="0.75" top="1" bottom="1" header="0.5" footer="0.5"/>
  <pageSetup paperSize="9" orientation="portrait" r:id="rId1"/>
  <headerFooter alignWithMargins="0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>
  <dimension ref="A1:H51"/>
  <sheetViews>
    <sheetView workbookViewId="0">
      <selection sqref="A1:H1"/>
    </sheetView>
  </sheetViews>
  <sheetFormatPr defaultRowHeight="12.75"/>
  <cols>
    <col min="2" max="3" width="9" style="7"/>
    <col min="4" max="4" width="9.5" style="7" customWidth="1"/>
    <col min="5" max="5" width="19.125" style="7" customWidth="1"/>
    <col min="6" max="6" width="15.375" style="7" customWidth="1"/>
    <col min="7" max="7" width="18" style="7" customWidth="1"/>
    <col min="8" max="8" width="12.25" style="7" customWidth="1"/>
  </cols>
  <sheetData>
    <row r="1" spans="1:8" ht="40.5" customHeight="1" thickBot="1">
      <c r="A1" s="229" t="s">
        <v>93</v>
      </c>
      <c r="B1" s="230"/>
      <c r="C1" s="230"/>
      <c r="D1" s="230"/>
      <c r="E1" s="230"/>
      <c r="F1" s="230"/>
      <c r="G1" s="230"/>
      <c r="H1" s="231"/>
    </row>
    <row r="2" spans="1:8" ht="21" customHeight="1" thickBot="1">
      <c r="B2" s="170" t="s">
        <v>86</v>
      </c>
      <c r="C2" s="171" t="s">
        <v>87</v>
      </c>
      <c r="D2" s="171" t="s">
        <v>88</v>
      </c>
      <c r="E2" s="171" t="s">
        <v>89</v>
      </c>
      <c r="F2" s="171" t="s">
        <v>90</v>
      </c>
      <c r="G2" s="171" t="s">
        <v>91</v>
      </c>
      <c r="H2" s="172" t="s">
        <v>92</v>
      </c>
    </row>
    <row r="3" spans="1:8" hidden="1">
      <c r="A3" t="s">
        <v>45</v>
      </c>
      <c r="B3" s="10">
        <v>3.6457510313134045</v>
      </c>
      <c r="C3" s="10">
        <v>3.9689510586450725</v>
      </c>
      <c r="D3" s="126">
        <f>'GDP Durban'!O11</f>
        <v>9.6224615891290064</v>
      </c>
      <c r="E3" s="126">
        <f>'GDP PMB'!O11</f>
        <v>9.6224615891290064</v>
      </c>
      <c r="F3" s="126">
        <f>'GDP RBay'!O11</f>
        <v>9.6224615891289869</v>
      </c>
      <c r="G3" s="126">
        <f>'GDP Port Shepstone'!O11</f>
        <v>9.6224615891289886</v>
      </c>
      <c r="H3" s="126">
        <f>'GDP Newcastle'!O11</f>
        <v>9.6224615891290028</v>
      </c>
    </row>
    <row r="4" spans="1:8" hidden="1">
      <c r="A4" t="s">
        <v>46</v>
      </c>
      <c r="B4" s="10">
        <v>3.2248674843819538</v>
      </c>
      <c r="C4" s="10">
        <v>3.7394053940001082</v>
      </c>
      <c r="D4" s="126">
        <f>'GDP Durban'!O12</f>
        <v>9.0078059198263194</v>
      </c>
      <c r="E4" s="126">
        <f>'GDP PMB'!O12</f>
        <v>9.0078059198263123</v>
      </c>
      <c r="F4" s="126">
        <f>'GDP RBay'!O12</f>
        <v>9.0078059198262999</v>
      </c>
      <c r="G4" s="126">
        <f>'GDP Port Shepstone'!O12</f>
        <v>9.0078059198263123</v>
      </c>
      <c r="H4" s="126">
        <f>'GDP Newcastle'!O12</f>
        <v>9.0078059198262999</v>
      </c>
    </row>
    <row r="5" spans="1:8" hidden="1">
      <c r="A5" t="s">
        <v>47</v>
      </c>
      <c r="B5" s="10">
        <v>3.0148947252122542</v>
      </c>
      <c r="C5" s="10">
        <v>3.1974859322725937</v>
      </c>
      <c r="D5" s="126">
        <f>'GDP Durban'!O13</f>
        <v>8.2918003608103348</v>
      </c>
      <c r="E5" s="126">
        <f>'GDP PMB'!O13</f>
        <v>8.2918003608103312</v>
      </c>
      <c r="F5" s="126">
        <f>'GDP RBay'!O13</f>
        <v>8.2918003608103454</v>
      </c>
      <c r="G5" s="126">
        <f>'GDP Port Shepstone'!O13</f>
        <v>8.2918003608103366</v>
      </c>
      <c r="H5" s="126">
        <f>'GDP Newcastle'!O13</f>
        <v>8.2918003608103454</v>
      </c>
    </row>
    <row r="6" spans="1:8" hidden="1">
      <c r="A6" t="s">
        <v>44</v>
      </c>
      <c r="B6" s="10">
        <v>2.6323663627217297</v>
      </c>
      <c r="C6" s="10">
        <v>2.5595685221363147</v>
      </c>
      <c r="D6" s="126">
        <f>'GDP Durban'!O14</f>
        <v>9.9845548726080491</v>
      </c>
      <c r="E6" s="126">
        <f>'GDP PMB'!O14</f>
        <v>9.9845548726080473</v>
      </c>
      <c r="F6" s="126">
        <f>'GDP RBay'!O14</f>
        <v>9.9845548726080349</v>
      </c>
      <c r="G6" s="126">
        <f>'GDP Port Shepstone'!O14</f>
        <v>9.9845548726080509</v>
      </c>
      <c r="H6" s="126">
        <f>'GDP Newcastle'!O14</f>
        <v>9.9845548726080384</v>
      </c>
    </row>
    <row r="7" spans="1:8" hidden="1">
      <c r="A7" t="s">
        <v>40</v>
      </c>
      <c r="B7" s="10">
        <v>3.4883927203936307</v>
      </c>
      <c r="C7" s="10">
        <v>2.8880730557693979</v>
      </c>
      <c r="D7" s="126">
        <f>'GDP Durban'!O15</f>
        <v>9.1701646986601979</v>
      </c>
      <c r="E7" s="126">
        <f>'GDP PMB'!O15</f>
        <v>9.1701646986601926</v>
      </c>
      <c r="F7" s="126">
        <f>'GDP RBay'!O15</f>
        <v>9.1701646986602068</v>
      </c>
      <c r="G7" s="126">
        <f>'GDP Port Shepstone'!O15</f>
        <v>9.1701646986602032</v>
      </c>
      <c r="H7" s="126">
        <f>'GDP Newcastle'!O15</f>
        <v>9.1701646986602139</v>
      </c>
    </row>
    <row r="8" spans="1:8" hidden="1">
      <c r="A8" t="s">
        <v>42</v>
      </c>
      <c r="B8" s="10">
        <v>3.9786200957136599</v>
      </c>
      <c r="C8" s="10">
        <v>3.3240007089239834</v>
      </c>
      <c r="D8" s="126">
        <f>'GDP Durban'!O16</f>
        <v>8.3111129238633605</v>
      </c>
      <c r="E8" s="126">
        <f>'GDP PMB'!O16</f>
        <v>8.3111129238633499</v>
      </c>
      <c r="F8" s="126">
        <f>'GDP RBay'!O16</f>
        <v>8.3111129238633712</v>
      </c>
      <c r="G8" s="126">
        <f>'GDP Port Shepstone'!O16</f>
        <v>8.3111129238633517</v>
      </c>
      <c r="H8" s="126">
        <f>'GDP Newcastle'!O16</f>
        <v>8.3111129238633694</v>
      </c>
    </row>
    <row r="9" spans="1:8" hidden="1">
      <c r="A9" t="s">
        <v>43</v>
      </c>
      <c r="B9" s="10">
        <v>5.5693266247199791</v>
      </c>
      <c r="C9" s="10">
        <v>5.6802013461114367</v>
      </c>
      <c r="D9" s="126">
        <f>'GDP Durban'!O17</f>
        <v>8.4712625717624555</v>
      </c>
      <c r="E9" s="126">
        <f>'GDP PMB'!O17</f>
        <v>8.4712625717624626</v>
      </c>
      <c r="F9" s="126">
        <f>'GDP RBay'!O17</f>
        <v>8.4712625717624519</v>
      </c>
      <c r="G9" s="126">
        <f>'GDP Port Shepstone'!O17</f>
        <v>8.4712625717624643</v>
      </c>
      <c r="H9" s="126">
        <f>'GDP Newcastle'!O17</f>
        <v>8.4712625717624608</v>
      </c>
    </row>
    <row r="10" spans="1:8" hidden="1">
      <c r="A10" t="s">
        <v>41</v>
      </c>
      <c r="B10" s="10">
        <v>6.3290770737185902</v>
      </c>
      <c r="C10" s="10">
        <v>6.7089674765058751</v>
      </c>
      <c r="D10" s="126">
        <f>'GDP Durban'!O18</f>
        <v>11.241660192234168</v>
      </c>
      <c r="E10" s="126">
        <f>'GDP PMB'!O18</f>
        <v>11.241660192234185</v>
      </c>
      <c r="F10" s="126">
        <f>'GDP RBay'!O18</f>
        <v>11.24166019223418</v>
      </c>
      <c r="G10" s="126">
        <f>'GDP Port Shepstone'!O18</f>
        <v>11.241660192234171</v>
      </c>
      <c r="H10" s="126">
        <f>'GDP Newcastle'!O18</f>
        <v>11.241660192234166</v>
      </c>
    </row>
    <row r="11" spans="1:8" hidden="1">
      <c r="A11" t="s">
        <v>37</v>
      </c>
      <c r="B11" s="10">
        <v>5.6958586733294982</v>
      </c>
      <c r="C11" s="10">
        <v>5.9824547573235183</v>
      </c>
      <c r="D11" s="126">
        <f>'GDP Durban'!O19</f>
        <v>8.1224199029757997</v>
      </c>
      <c r="E11" s="126">
        <f>'GDP PMB'!O19</f>
        <v>8.1224199029758033</v>
      </c>
      <c r="F11" s="126">
        <f>'GDP RBay'!O19</f>
        <v>8.1224199029758033</v>
      </c>
      <c r="G11" s="126">
        <f>'GDP Port Shepstone'!O19</f>
        <v>8.1224199029758015</v>
      </c>
      <c r="H11" s="126">
        <f>'GDP Newcastle'!O19</f>
        <v>8.1224199029757944</v>
      </c>
    </row>
    <row r="12" spans="1:8" hidden="1">
      <c r="A12" t="s">
        <v>38</v>
      </c>
      <c r="B12" s="10">
        <v>4.7171256191376418</v>
      </c>
      <c r="C12" s="10">
        <v>4.7467272243916971</v>
      </c>
      <c r="D12" s="126">
        <f>'GDP Durban'!O20</f>
        <v>9.5748045536609627</v>
      </c>
      <c r="E12" s="126">
        <f>'GDP PMB'!O20</f>
        <v>9.5748045536609627</v>
      </c>
      <c r="F12" s="126">
        <f>'GDP RBay'!O20</f>
        <v>9.5748045536609574</v>
      </c>
      <c r="G12" s="126">
        <f>'GDP Port Shepstone'!O20</f>
        <v>9.5748045536609716</v>
      </c>
      <c r="H12" s="126">
        <f>'GDP Newcastle'!O20</f>
        <v>9.5748045536609592</v>
      </c>
    </row>
    <row r="13" spans="1:8" hidden="1">
      <c r="A13" t="s">
        <v>39</v>
      </c>
      <c r="B13" s="10">
        <v>4.9098132822233609</v>
      </c>
      <c r="C13" s="10">
        <v>5.5989957383215021</v>
      </c>
      <c r="D13" s="126">
        <f>'GDP Durban'!O21</f>
        <v>11.167754063728019</v>
      </c>
      <c r="E13" s="126">
        <f>'GDP PMB'!O21</f>
        <v>11.167754063728012</v>
      </c>
      <c r="F13" s="126">
        <f>'GDP RBay'!O21</f>
        <v>11.16775406372801</v>
      </c>
      <c r="G13" s="126">
        <f>'GDP Port Shepstone'!O21</f>
        <v>11.167754063728015</v>
      </c>
      <c r="H13" s="126">
        <f>'GDP Newcastle'!O21</f>
        <v>11.167754063728005</v>
      </c>
    </row>
    <row r="14" spans="1:8" hidden="1">
      <c r="A14" t="s">
        <v>36</v>
      </c>
      <c r="B14" s="10">
        <v>4.5903459947577101</v>
      </c>
      <c r="C14" s="10">
        <v>4.9254158861275519</v>
      </c>
      <c r="D14" s="126">
        <f>'GDP Durban'!O22</f>
        <v>9.408459332015715</v>
      </c>
      <c r="E14" s="126">
        <f>'GDP PMB'!O22</f>
        <v>9.4084593320157168</v>
      </c>
      <c r="F14" s="126">
        <f>'GDP RBay'!O22</f>
        <v>9.4084593320157079</v>
      </c>
      <c r="G14" s="126">
        <f>'GDP Port Shepstone'!O22</f>
        <v>9.4084593320157115</v>
      </c>
      <c r="H14" s="126">
        <f>'GDP Newcastle'!O22</f>
        <v>9.4084593320157222</v>
      </c>
    </row>
    <row r="15" spans="1:8" hidden="1">
      <c r="A15" t="s">
        <v>32</v>
      </c>
      <c r="B15" s="10">
        <v>4.8742677031940929</v>
      </c>
      <c r="C15" s="10">
        <v>5.1943521941517083</v>
      </c>
      <c r="D15" s="126">
        <f>'GDP Durban'!O23</f>
        <v>10.893577853806844</v>
      </c>
      <c r="E15" s="126">
        <f>'GDP PMB'!O23</f>
        <v>10.893577853806846</v>
      </c>
      <c r="F15" s="126">
        <f>'GDP RBay'!O23</f>
        <v>10.893577853806837</v>
      </c>
      <c r="G15" s="126">
        <f>'GDP Port Shepstone'!O23</f>
        <v>10.893577853806843</v>
      </c>
      <c r="H15" s="126">
        <f>'GDP Newcastle'!O23</f>
        <v>10.893577853806828</v>
      </c>
    </row>
    <row r="16" spans="1:8" hidden="1">
      <c r="A16" t="s">
        <v>34</v>
      </c>
      <c r="B16" s="10">
        <v>4.9323793980226238</v>
      </c>
      <c r="C16" s="10">
        <v>4.6367808674976212</v>
      </c>
      <c r="D16" s="126">
        <f>'GDP Durban'!O24</f>
        <v>9.2338047474500939</v>
      </c>
      <c r="E16" s="126">
        <f>'GDP PMB'!O24</f>
        <v>9.2338047474501064</v>
      </c>
      <c r="F16" s="126">
        <f>'GDP RBay'!O24</f>
        <v>9.2338047474500957</v>
      </c>
      <c r="G16" s="126">
        <f>'GDP Port Shepstone'!O24</f>
        <v>9.2338047474500975</v>
      </c>
      <c r="H16" s="126">
        <f>'GDP Newcastle'!O24</f>
        <v>9.2338047474500939</v>
      </c>
    </row>
    <row r="17" spans="1:8" hidden="1">
      <c r="A17" t="s">
        <v>35</v>
      </c>
      <c r="B17" s="10">
        <v>4.8006505369454251</v>
      </c>
      <c r="C17" s="10">
        <v>4.5375046145013043</v>
      </c>
      <c r="D17" s="126">
        <f>'GDP Durban'!O25</f>
        <v>10.54328520619822</v>
      </c>
      <c r="E17" s="126">
        <f>'GDP PMB'!O25</f>
        <v>10.543285206198222</v>
      </c>
      <c r="F17" s="126">
        <f>'GDP RBay'!O25</f>
        <v>10.543285206198222</v>
      </c>
      <c r="G17" s="126">
        <f>'GDP Port Shepstone'!O25</f>
        <v>10.54328520619822</v>
      </c>
      <c r="H17" s="126">
        <f>'GDP Newcastle'!O25</f>
        <v>10.543285206198219</v>
      </c>
    </row>
    <row r="18" spans="1:8" hidden="1">
      <c r="A18" t="s">
        <v>33</v>
      </c>
      <c r="B18" s="10">
        <v>6.6219005788741594</v>
      </c>
      <c r="C18" s="10">
        <v>6.5008219766361259</v>
      </c>
      <c r="D18" s="126">
        <f>'GDP Durban'!O26</f>
        <v>11.086274923512914</v>
      </c>
      <c r="E18" s="126">
        <f>'GDP PMB'!O26</f>
        <v>11.086274923512905</v>
      </c>
      <c r="F18" s="126">
        <f>'GDP RBay'!O26</f>
        <v>11.086274923512917</v>
      </c>
      <c r="G18" s="126">
        <f>'GDP Port Shepstone'!O26</f>
        <v>11.086274923512908</v>
      </c>
      <c r="H18" s="126">
        <f>'GDP Newcastle'!O26</f>
        <v>11.086274923512907</v>
      </c>
    </row>
    <row r="19" spans="1:8" hidden="1">
      <c r="A19" s="120" t="s">
        <v>29</v>
      </c>
      <c r="B19" s="10">
        <v>5.7793772534141796</v>
      </c>
      <c r="C19" s="10">
        <v>5.8860921763640235</v>
      </c>
      <c r="D19" s="126">
        <f>'GDP Durban'!O27</f>
        <v>11.618458639576181</v>
      </c>
      <c r="E19" s="126">
        <f>'GDP PMB'!O27</f>
        <v>11.618458639576183</v>
      </c>
      <c r="F19" s="126">
        <f>'GDP RBay'!O27</f>
        <v>11.618458639576188</v>
      </c>
      <c r="G19" s="126">
        <f>'GDP Port Shepstone'!O27</f>
        <v>11.618458639576176</v>
      </c>
      <c r="H19" s="126">
        <f>'GDP Newcastle'!O27</f>
        <v>11.618458639576188</v>
      </c>
    </row>
    <row r="20" spans="1:8" hidden="1">
      <c r="A20" s="120" t="s">
        <v>30</v>
      </c>
      <c r="B20" s="10">
        <v>4.9481500370640603</v>
      </c>
      <c r="C20" s="10">
        <v>5.0768462465435515</v>
      </c>
      <c r="D20" s="126">
        <f>'GDP Durban'!O28</f>
        <v>13.790615771124196</v>
      </c>
      <c r="E20" s="126">
        <f>'GDP PMB'!O28</f>
        <v>13.790615771124202</v>
      </c>
      <c r="F20" s="126">
        <f>'GDP RBay'!O28</f>
        <v>13.790615771124202</v>
      </c>
      <c r="G20" s="126">
        <f>'GDP Port Shepstone'!O28</f>
        <v>13.790615771124203</v>
      </c>
      <c r="H20" s="126">
        <f>'GDP Newcastle'!O28</f>
        <v>13.790615771124202</v>
      </c>
    </row>
    <row r="21" spans="1:8" hidden="1">
      <c r="A21" s="120" t="s">
        <v>31</v>
      </c>
      <c r="B21" s="10">
        <v>5.0696361770337175</v>
      </c>
      <c r="C21" s="10">
        <v>4.9863487574572805</v>
      </c>
      <c r="D21" s="126">
        <f>'GDP Durban'!O29</f>
        <v>13.088066581032226</v>
      </c>
      <c r="E21" s="126">
        <f>'GDP PMB'!O29</f>
        <v>13.088066581032223</v>
      </c>
      <c r="F21" s="126">
        <f>'GDP RBay'!O29</f>
        <v>13.088066581032217</v>
      </c>
      <c r="G21" s="126">
        <f>'GDP Port Shepstone'!O29</f>
        <v>13.088066581032221</v>
      </c>
      <c r="H21" s="126">
        <f>'GDP Newcastle'!O29</f>
        <v>13.088066581032232</v>
      </c>
    </row>
    <row r="22" spans="1:8" hidden="1">
      <c r="A22" s="120" t="s">
        <v>21</v>
      </c>
      <c r="B22" s="10">
        <v>4.6478330110829829</v>
      </c>
      <c r="C22" s="10">
        <v>4.8198205762134707</v>
      </c>
      <c r="D22" s="126">
        <f>'GDP Durban'!O30</f>
        <v>14.167270064746107</v>
      </c>
      <c r="E22" s="126">
        <f>'GDP PMB'!O30</f>
        <v>14.167270064746114</v>
      </c>
      <c r="F22" s="126">
        <f>'GDP RBay'!O30</f>
        <v>14.167270064746104</v>
      </c>
      <c r="G22" s="126">
        <f>'GDP Port Shepstone'!O30</f>
        <v>14.167270064746122</v>
      </c>
      <c r="H22" s="126">
        <f>'GDP Newcastle'!O30</f>
        <v>14.167270064746132</v>
      </c>
    </row>
    <row r="23" spans="1:8">
      <c r="A23" s="122" t="str">
        <f>'GDP Durban'!A31</f>
        <v>2008q1</v>
      </c>
      <c r="B23" s="10">
        <f>('GDP Durban'!D31-'GDP Durban'!D27)/'GDP Durban'!D27*100</f>
        <v>12.835586672630136</v>
      </c>
      <c r="C23" s="10">
        <f>('GDP Durban'!E31-'GDP Durban'!E27)/'GDP Durban'!E27*100</f>
        <v>12.39595124241467</v>
      </c>
      <c r="D23" s="10">
        <f>'GDP Durban'!O31</f>
        <v>14.767118122508224</v>
      </c>
      <c r="E23" s="10">
        <f>'GDP PMB'!O31</f>
        <v>14.693054831015113</v>
      </c>
      <c r="F23" s="10">
        <f>'GDP RBay'!O31</f>
        <v>14.342611041180939</v>
      </c>
      <c r="G23" s="10">
        <f>'GDP Port Shepstone'!O31</f>
        <v>8.1434034547943792</v>
      </c>
      <c r="H23" s="10">
        <f>'GDP Newcastle'!O31</f>
        <v>13.053309026633617</v>
      </c>
    </row>
    <row r="24" spans="1:8">
      <c r="A24" s="122" t="str">
        <f>'GDP Durban'!A32</f>
        <v>2008q2</v>
      </c>
      <c r="B24" s="10">
        <f>('GDP Durban'!D32-'GDP Durban'!D28)/'GDP Durban'!D28*100</f>
        <v>12.640841981137058</v>
      </c>
      <c r="C24" s="10">
        <f>('GDP Durban'!E32-'GDP Durban'!E28)/'GDP Durban'!E28*100</f>
        <v>12.144881925019197</v>
      </c>
      <c r="D24" s="10">
        <f>'GDP Durban'!O32</f>
        <v>14.711618921661268</v>
      </c>
      <c r="E24" s="10">
        <f>'GDP PMB'!O32</f>
        <v>5.7478077170368147</v>
      </c>
      <c r="F24" s="10">
        <f>'GDP RBay'!O32</f>
        <v>23.687933484213158</v>
      </c>
      <c r="G24" s="10">
        <f>'GDP Port Shepstone'!O32</f>
        <v>3.5977446682992622</v>
      </c>
      <c r="H24" s="10">
        <f>'GDP Newcastle'!O32</f>
        <v>9.0458800625503439</v>
      </c>
    </row>
    <row r="25" spans="1:8">
      <c r="A25" s="122" t="str">
        <f>'GDP Durban'!A33</f>
        <v>2008q3</v>
      </c>
      <c r="B25" s="10">
        <f>('GDP Durban'!D33-'GDP Durban'!D29)/'GDP Durban'!D29*100</f>
        <v>13.594049352080361</v>
      </c>
      <c r="C25" s="10">
        <f>('GDP Durban'!E33-'GDP Durban'!E29)/'GDP Durban'!E29*100</f>
        <v>13.043507644250926</v>
      </c>
      <c r="D25" s="10">
        <f>'GDP Durban'!O33</f>
        <v>14.729416672201125</v>
      </c>
      <c r="E25" s="10">
        <f>'GDP PMB'!O33</f>
        <v>8.8082194095763242</v>
      </c>
      <c r="F25" s="10">
        <f>'GDP RBay'!O33</f>
        <v>23.573603945858622</v>
      </c>
      <c r="G25" s="10">
        <f>'GDP Port Shepstone'!O33</f>
        <v>4.9423301911513642</v>
      </c>
      <c r="H25" s="10">
        <f>'GDP Newcastle'!O33</f>
        <v>10.727650848662657</v>
      </c>
    </row>
    <row r="26" spans="1:8">
      <c r="A26" s="122" t="str">
        <f>'GDP Durban'!A34</f>
        <v>2008q4</v>
      </c>
      <c r="B26" s="10">
        <f>('GDP Durban'!D34-'GDP Durban'!D30)/'GDP Durban'!D30*100</f>
        <v>10.756894717226668</v>
      </c>
      <c r="C26" s="10">
        <f>('GDP Durban'!E34-'GDP Durban'!E30)/'GDP Durban'!E30*100</f>
        <v>10.457646046030026</v>
      </c>
      <c r="D26" s="10">
        <f>'GDP Durban'!O34</f>
        <v>8.6781523226230739</v>
      </c>
      <c r="E26" s="10">
        <f>'GDP PMB'!O34</f>
        <v>12.146489991269501</v>
      </c>
      <c r="F26" s="10">
        <f>'GDP RBay'!O34</f>
        <v>11.685110598205096</v>
      </c>
      <c r="G26" s="10">
        <f>'GDP Port Shepstone'!O34</f>
        <v>17.676820779953161</v>
      </c>
      <c r="H26" s="10">
        <f>'GDP Newcastle'!O34</f>
        <v>13.601912725957574</v>
      </c>
    </row>
    <row r="27" spans="1:8">
      <c r="A27" s="122" t="str">
        <f>'GDP Durban'!A35</f>
        <v>2009q1</v>
      </c>
      <c r="B27" s="10">
        <f>('GDP Durban'!D35-'GDP Durban'!D31)/'GDP Durban'!D31*100</f>
        <v>9.3939406571353654</v>
      </c>
      <c r="C27" s="10">
        <f>('GDP Durban'!E35-'GDP Durban'!E31)/'GDP Durban'!E31*100</f>
        <v>9.2127587873875676</v>
      </c>
      <c r="D27" s="10">
        <f>'GDP Durban'!O35</f>
        <v>5.5826561535699417</v>
      </c>
      <c r="E27" s="10">
        <f>'GDP PMB'!O35</f>
        <v>6.9021376843653224</v>
      </c>
      <c r="F27" s="10">
        <f>'GDP RBay'!O35</f>
        <v>-2.5757291683077681</v>
      </c>
      <c r="G27" s="10">
        <f>'GDP Port Shepstone'!O35</f>
        <v>19.193195496040932</v>
      </c>
      <c r="H27" s="10">
        <f>'GDP Newcastle'!O35</f>
        <v>6.3162859175968356</v>
      </c>
    </row>
    <row r="28" spans="1:8">
      <c r="A28" s="122" t="str">
        <f>'GDP Durban'!A36</f>
        <v>2009q2</v>
      </c>
      <c r="B28" s="10">
        <f>('GDP Durban'!D36-'GDP Durban'!D32)/'GDP Durban'!D32*100</f>
        <v>8.0363827719651901</v>
      </c>
      <c r="C28" s="10">
        <f>('GDP Durban'!E36-'GDP Durban'!E32)/'GDP Durban'!E32*100</f>
        <v>7.8844362416081477</v>
      </c>
      <c r="D28" s="10">
        <f>'GDP Durban'!O36</f>
        <v>3.9097767927264977</v>
      </c>
      <c r="E28" s="10">
        <f>'GDP PMB'!O36</f>
        <v>18.24365090334857</v>
      </c>
      <c r="F28" s="10">
        <f>'GDP RBay'!O36</f>
        <v>-10.909536251446527</v>
      </c>
      <c r="G28" s="10">
        <f>'GDP Port Shepstone'!O36</f>
        <v>21.37780813258771</v>
      </c>
      <c r="H28" s="10">
        <f>'GDP Newcastle'!O36</f>
        <v>15.534148205772484</v>
      </c>
    </row>
    <row r="29" spans="1:8">
      <c r="A29" s="122" t="str">
        <f>'GDP Durban'!A37</f>
        <v>2009q3</v>
      </c>
      <c r="B29" s="10">
        <f>('GDP Durban'!D37-'GDP Durban'!D33)/'GDP Durban'!D33*100</f>
        <v>7.7765054829608165</v>
      </c>
      <c r="C29" s="10">
        <f>('GDP Durban'!E37-'GDP Durban'!E33)/'GDP Durban'!E33*100</f>
        <v>8.1088800554839047</v>
      </c>
      <c r="D29" s="10">
        <f>'GDP Durban'!O37</f>
        <v>4.9067946548995849</v>
      </c>
      <c r="E29" s="10">
        <f>'GDP PMB'!O37</f>
        <v>15.285773209710261</v>
      </c>
      <c r="F29" s="10">
        <f>'GDP RBay'!O37</f>
        <v>-5.7168503051714241</v>
      </c>
      <c r="G29" s="10">
        <f>'GDP Port Shepstone'!O37</f>
        <v>20.057686639850111</v>
      </c>
      <c r="H29" s="10">
        <f>'GDP Newcastle'!O37</f>
        <v>9.632763757754276</v>
      </c>
    </row>
    <row r="30" spans="1:8">
      <c r="A30" s="122" t="str">
        <f>'GDP Durban'!A38</f>
        <v>2009q4</v>
      </c>
      <c r="B30" s="10">
        <f>('GDP Durban'!D38-'GDP Durban'!D34)/'GDP Durban'!D34*100</f>
        <v>11.487236215463771</v>
      </c>
      <c r="C30" s="10">
        <f>('GDP Durban'!E38-'GDP Durban'!E34)/'GDP Durban'!E34*100</f>
        <v>11.406315348503629</v>
      </c>
      <c r="D30" s="10">
        <f>'GDP Durban'!O38</f>
        <v>10.641646431394662</v>
      </c>
      <c r="E30" s="10">
        <f>'GDP PMB'!O38</f>
        <v>25.120657938597233</v>
      </c>
      <c r="F30" s="10">
        <f>'GDP RBay'!O38</f>
        <v>5.4172057903223134</v>
      </c>
      <c r="G30" s="10">
        <f>'GDP Port Shepstone'!O38</f>
        <v>6.6400828866001262</v>
      </c>
      <c r="H30" s="10">
        <f>'GDP Newcastle'!O38</f>
        <v>6.6916107781945513</v>
      </c>
    </row>
    <row r="31" spans="1:8">
      <c r="A31" s="122" t="str">
        <f>'GDP Durban'!A39</f>
        <v>2010q1</v>
      </c>
      <c r="B31" s="10">
        <f>('GDP Durban'!D39-'GDP Durban'!D35)/'GDP Durban'!D35*100</f>
        <v>13.57734150210268</v>
      </c>
      <c r="C31" s="10">
        <f>('GDP Durban'!E39-'GDP Durban'!E35)/'GDP Durban'!E35*100</f>
        <v>13.67211953791187</v>
      </c>
      <c r="D31" s="10">
        <f>'GDP Durban'!O39</f>
        <v>15.467843794916829</v>
      </c>
      <c r="E31" s="10">
        <f>'GDP PMB'!O39</f>
        <v>14.534797989175566</v>
      </c>
      <c r="F31" s="10">
        <f>'GDP RBay'!O39</f>
        <v>22.118650632292113</v>
      </c>
      <c r="G31" s="10">
        <f>'GDP Port Shepstone'!O39</f>
        <v>8.6919171828090427</v>
      </c>
      <c r="H31" s="10">
        <f>'GDP Newcastle'!O39</f>
        <v>15.51038165449263</v>
      </c>
    </row>
    <row r="32" spans="1:8">
      <c r="A32" s="122" t="str">
        <f>'GDP Durban'!A40</f>
        <v>2010q2</v>
      </c>
      <c r="B32" s="10">
        <f>('GDP Durban'!D40-'GDP Durban'!D36)/'GDP Durban'!D36*100</f>
        <v>12.540609625729113</v>
      </c>
      <c r="C32" s="10">
        <f>('GDP Durban'!E40-'GDP Durban'!E36)/'GDP Durban'!E36*100</f>
        <v>12.780646843837454</v>
      </c>
      <c r="D32" s="10">
        <f>'GDP Durban'!O40</f>
        <v>14.7832805737164</v>
      </c>
      <c r="E32" s="10">
        <f>'GDP PMB'!O40</f>
        <v>8.2685102571311013</v>
      </c>
      <c r="F32" s="10">
        <f>'GDP RBay'!O40</f>
        <v>24.393165246308865</v>
      </c>
      <c r="G32" s="10">
        <f>'GDP Port Shepstone'!O40</f>
        <v>7.1790074488686448</v>
      </c>
      <c r="H32" s="10">
        <f>'GDP Newcastle'!O40</f>
        <v>8.8000226297387076</v>
      </c>
    </row>
    <row r="33" spans="1:8">
      <c r="A33" s="122" t="str">
        <f>'GDP Durban'!A41</f>
        <v>2010q3</v>
      </c>
      <c r="B33" s="10">
        <f>('GDP Durban'!D41-'GDP Durban'!D37)/'GDP Durban'!D37*100</f>
        <v>12.295364380405687</v>
      </c>
      <c r="C33" s="10">
        <f>('GDP Durban'!E41-'GDP Durban'!E37)/'GDP Durban'!E37*100</f>
        <v>12.049224481104091</v>
      </c>
      <c r="D33" s="10">
        <f>'GDP Durban'!O41</f>
        <v>13.763693819718384</v>
      </c>
      <c r="E33" s="10">
        <f>'GDP PMB'!O41</f>
        <v>8.7622621248199479</v>
      </c>
      <c r="F33" s="10">
        <f>'GDP RBay'!O41</f>
        <v>19.353795308893108</v>
      </c>
      <c r="G33" s="10">
        <f>'GDP Port Shepstone'!O41</f>
        <v>7.2110271592629545</v>
      </c>
      <c r="H33" s="10">
        <f>'GDP Newcastle'!O41</f>
        <v>11.781217316233315</v>
      </c>
    </row>
    <row r="34" spans="1:8">
      <c r="A34" s="122" t="str">
        <f>'GDP Durban'!A42</f>
        <v>2010q4</v>
      </c>
      <c r="B34" s="10">
        <f>('GDP Durban'!D42-'GDP Durban'!D38)/'GDP Durban'!D38*100</f>
        <v>9.8398862540693752</v>
      </c>
      <c r="C34" s="10">
        <f>('GDP Durban'!E42-'GDP Durban'!E38)/'GDP Durban'!E38*100</f>
        <v>10.407404866706315</v>
      </c>
      <c r="D34" s="10">
        <f>'GDP Durban'!O42</f>
        <v>11.522872425197313</v>
      </c>
      <c r="E34" s="10">
        <f>'GDP PMB'!O42</f>
        <v>1.8461749173105093</v>
      </c>
      <c r="F34" s="10">
        <f>'GDP RBay'!O42</f>
        <v>14.161697786895063</v>
      </c>
      <c r="G34" s="10">
        <f>'GDP Port Shepstone'!O42</f>
        <v>11.338498931758091</v>
      </c>
      <c r="H34" s="10">
        <f>'GDP Newcastle'!O42</f>
        <v>12.596379482045283</v>
      </c>
    </row>
    <row r="35" spans="1:8">
      <c r="A35" s="122" t="str">
        <f>'GDP Durban'!A43</f>
        <v>2011q1</v>
      </c>
      <c r="B35" s="10">
        <f>('GDP Durban'!D43-'GDP Durban'!D39)/'GDP Durban'!D39*100</f>
        <v>10.103078908468284</v>
      </c>
      <c r="C35" s="10">
        <f>('GDP Durban'!E43-'GDP Durban'!E39)/'GDP Durban'!E39*100</f>
        <v>10.852218970829334</v>
      </c>
      <c r="D35" s="10">
        <f>'GDP Durban'!O43</f>
        <v>10.953592344757817</v>
      </c>
      <c r="E35" s="10">
        <f>'GDP PMB'!O43</f>
        <v>11.088242462896067</v>
      </c>
      <c r="F35" s="10">
        <f>'GDP RBay'!O43</f>
        <v>9.9025516763820498</v>
      </c>
      <c r="G35" s="10">
        <f>'GDP Port Shepstone'!O43</f>
        <v>11.002570975102355</v>
      </c>
      <c r="H35" s="10">
        <f>'GDP Newcastle'!O43</f>
        <v>10.666794243732994</v>
      </c>
    </row>
    <row r="36" spans="1:8">
      <c r="A36" s="122" t="str">
        <f>'GDP Durban'!A44</f>
        <v>2011q2</v>
      </c>
      <c r="B36" s="10">
        <f>('GDP Durban'!D44-'GDP Durban'!D40)/'GDP Durban'!D40*100</f>
        <v>11.579385666430273</v>
      </c>
      <c r="C36" s="10">
        <f>('GDP Durban'!E44-'GDP Durban'!E40)/'GDP Durban'!E40*100</f>
        <v>12.159005301671021</v>
      </c>
      <c r="D36" s="10">
        <f>'GDP Durban'!O44</f>
        <v>12.259556686292006</v>
      </c>
      <c r="E36" s="10">
        <f>'GDP PMB'!O44</f>
        <v>11.863303928043134</v>
      </c>
      <c r="F36" s="10">
        <f>'GDP RBay'!O44</f>
        <v>12.32925772031189</v>
      </c>
      <c r="G36" s="10">
        <f>'GDP Port Shepstone'!O44</f>
        <v>11.693551661110506</v>
      </c>
      <c r="H36" s="10">
        <f>'GDP Newcastle'!O44</f>
        <v>12.328704336352301</v>
      </c>
    </row>
    <row r="37" spans="1:8">
      <c r="A37" s="122" t="str">
        <f>'GDP Durban'!A45</f>
        <v>2011q3</v>
      </c>
      <c r="B37" s="10">
        <f>('GDP Durban'!D45-'GDP Durban'!D41)/'GDP Durban'!D41*100</f>
        <v>10.384858024800584</v>
      </c>
      <c r="C37" s="10">
        <f>('GDP Durban'!E45-'GDP Durban'!E41)/'GDP Durban'!E41*100</f>
        <v>11.123967572328256</v>
      </c>
      <c r="D37" s="10">
        <f>'GDP Durban'!O45</f>
        <v>11.121088025719308</v>
      </c>
      <c r="E37" s="10">
        <f>'GDP PMB'!O45</f>
        <v>10.987233800715053</v>
      </c>
      <c r="F37" s="10">
        <f>'GDP RBay'!O45</f>
        <v>11.689365967990778</v>
      </c>
      <c r="G37" s="10">
        <f>'GDP Port Shepstone'!O45</f>
        <v>10.614230033282077</v>
      </c>
      <c r="H37" s="10">
        <f>'GDP Newcastle'!O45</f>
        <v>10.785483584513992</v>
      </c>
    </row>
    <row r="38" spans="1:8">
      <c r="A38" s="122" t="str">
        <f>'GDP Durban'!A46</f>
        <v>2011q4</v>
      </c>
      <c r="B38" s="10">
        <f>('GDP Durban'!D46-'GDP Durban'!D42)/'GDP Durban'!D42*100</f>
        <v>8.2377905769809932</v>
      </c>
      <c r="C38" s="10">
        <f>('GDP Durban'!E46-'GDP Durban'!E42)/'GDP Durban'!E42*100</f>
        <v>8.8402754075224426</v>
      </c>
      <c r="D38" s="10">
        <f>'GDP Durban'!O46</f>
        <v>8.3627499918741091</v>
      </c>
      <c r="E38" s="10">
        <f>'GDP PMB'!O46</f>
        <v>10.628814450690756</v>
      </c>
      <c r="F38" s="10">
        <f>'GDP RBay'!O46</f>
        <v>8.4474907414643496</v>
      </c>
      <c r="G38" s="10">
        <f>'GDP Port Shepstone'!O46</f>
        <v>9.8414366896611885</v>
      </c>
      <c r="H38" s="10">
        <f>'GDP Newcastle'!O46</f>
        <v>9.0016903910164867</v>
      </c>
    </row>
    <row r="39" spans="1:8">
      <c r="A39" s="122" t="str">
        <f>'GDP Durban'!A47</f>
        <v>2012q1</v>
      </c>
      <c r="B39" s="10">
        <f>('GDP Durban'!D47-'GDP Durban'!D43)/'GDP Durban'!D43*100</f>
        <v>9.0613650203739819</v>
      </c>
      <c r="C39" s="10">
        <f>('GDP Durban'!E47-'GDP Durban'!E43)/'GDP Durban'!E43*100</f>
        <v>8.8173673614259478</v>
      </c>
      <c r="D39" s="10">
        <f>'GDP Durban'!O47</f>
        <v>8.1875023971461935</v>
      </c>
      <c r="E39" s="10">
        <f>'GDP PMB'!O47</f>
        <v>8.3906104902594283</v>
      </c>
      <c r="F39" s="10">
        <f>'GDP RBay'!O47</f>
        <v>6.913706406845094</v>
      </c>
      <c r="G39" s="10">
        <f>'GDP Port Shepstone'!O47</f>
        <v>10.3788382464866</v>
      </c>
      <c r="H39" s="10">
        <f>'GDP Newcastle'!O47</f>
        <v>8.3607015626117445</v>
      </c>
    </row>
    <row r="40" spans="1:8">
      <c r="A40" s="122" t="str">
        <f>'GDP Durban'!A48</f>
        <v>2012q2</v>
      </c>
      <c r="B40" s="10">
        <f>('GDP Durban'!D48-'GDP Durban'!D44)/'GDP Durban'!D44*100</f>
        <v>8.9119284504913612</v>
      </c>
      <c r="C40" s="10">
        <f>('GDP Durban'!E48-'GDP Durban'!E44)/'GDP Durban'!E44*100</f>
        <v>8.6739546585057941</v>
      </c>
      <c r="D40" s="10">
        <f>'GDP Durban'!O48</f>
        <v>7.9776129944331808</v>
      </c>
      <c r="E40" s="10">
        <f>'GDP PMB'!O48</f>
        <v>10.379136980971184</v>
      </c>
      <c r="F40" s="10">
        <f>'GDP RBay'!O48</f>
        <v>5.187579487880237</v>
      </c>
      <c r="G40" s="10">
        <f>'GDP Port Shepstone'!O48</f>
        <v>10.877015091104248</v>
      </c>
      <c r="H40" s="10">
        <f>'GDP Newcastle'!O48</f>
        <v>9.8878379134829846</v>
      </c>
    </row>
    <row r="41" spans="1:8">
      <c r="A41" s="122" t="str">
        <f>'GDP Durban'!A49</f>
        <v>2012q3</v>
      </c>
      <c r="B41" s="10">
        <f>('GDP Durban'!D49-'GDP Durban'!D45)/'GDP Durban'!D45*100</f>
        <v>7.7361288294515846</v>
      </c>
      <c r="C41" s="10">
        <f>('GDP Durban'!E49-'GDP Durban'!E45)/'GDP Durban'!E45*100</f>
        <v>7.8310727343824338</v>
      </c>
      <c r="D41" s="10">
        <f>'GDP Durban'!O49</f>
        <v>7.2912341887207823</v>
      </c>
      <c r="E41" s="10">
        <f>'GDP PMB'!O49</f>
        <v>9.0072480952902918</v>
      </c>
      <c r="F41" s="10">
        <f>'GDP RBay'!O49</f>
        <v>5.2785078183009322</v>
      </c>
      <c r="G41" s="10">
        <f>'GDP Port Shepstone'!O49</f>
        <v>9.7918818314972622</v>
      </c>
      <c r="H41" s="10">
        <f>'GDP Newcastle'!O49</f>
        <v>8.1371530285153213</v>
      </c>
    </row>
    <row r="42" spans="1:8">
      <c r="A42" s="122" t="str">
        <f>'GDP Durban'!A50</f>
        <v>2012q4</v>
      </c>
      <c r="B42" s="10">
        <f>('GDP Durban'!D50-'GDP Durban'!D46)/'GDP Durban'!D46*100</f>
        <v>9.3562991748366553</v>
      </c>
      <c r="C42" s="10">
        <f>('GDP Durban'!E50-'GDP Durban'!E46)/'GDP Durban'!E46*100</f>
        <v>9.2380152566704474</v>
      </c>
      <c r="D42" s="10">
        <f>'GDP Durban'!O50</f>
        <v>9.1931272559975188</v>
      </c>
      <c r="E42" s="10">
        <f>'GDP PMB'!O50</f>
        <v>11.072024549826111</v>
      </c>
      <c r="F42" s="10">
        <f>'GDP RBay'!O50</f>
        <v>8.2999854584789166</v>
      </c>
      <c r="G42" s="10">
        <f>'GDP Port Shepstone'!O50</f>
        <v>8.2725070894662611</v>
      </c>
      <c r="H42" s="10">
        <f>'GDP Newcastle'!O50</f>
        <v>8.4233252445554854</v>
      </c>
    </row>
    <row r="43" spans="1:8">
      <c r="A43" s="122" t="str">
        <f>'GDP Durban'!A51</f>
        <v>2013q1</v>
      </c>
      <c r="B43" s="10">
        <f>('GDP Durban'!D51-'GDP Durban'!D47)/'GDP Durban'!D47*100</f>
        <v>7.5808866451449175</v>
      </c>
      <c r="C43" s="10">
        <f>('GDP Durban'!E51-'GDP Durban'!E47)/'GDP Durban'!E47*100</f>
        <v>8.0791109995213475</v>
      </c>
      <c r="D43" s="10">
        <f>'GDP Durban'!O51</f>
        <v>8.465492944023552</v>
      </c>
      <c r="E43" s="10">
        <f>'GDP PMB'!O51</f>
        <v>8.2859532046831781</v>
      </c>
      <c r="F43" s="10">
        <f>'GDP RBay'!O51</f>
        <v>9.6788987033494749</v>
      </c>
      <c r="G43" s="10">
        <f>'GDP Port Shepstone'!O51</f>
        <v>7.0117120004021736</v>
      </c>
      <c r="H43" s="10">
        <f>'GDP Newcastle'!O51</f>
        <v>8.4433811152849607</v>
      </c>
    </row>
    <row r="44" spans="1:8">
      <c r="A44" s="122" t="str">
        <f>'GDP Durban'!A52</f>
        <v>2013q2</v>
      </c>
      <c r="B44" s="10">
        <f>('GDP Durban'!D52-'GDP Durban'!D48)/'GDP Durban'!D48*100</f>
        <v>9.7674345139386354</v>
      </c>
      <c r="C44" s="10">
        <f>('GDP Durban'!E52-'GDP Durban'!E48)/'GDP Durban'!E48*100</f>
        <v>9.9778258160330378</v>
      </c>
      <c r="D44" s="10">
        <f>'GDP Durban'!O52</f>
        <v>10.417605467316651</v>
      </c>
      <c r="E44" s="10">
        <f>'GDP PMB'!O52</f>
        <v>8.9405793972221375</v>
      </c>
      <c r="F44" s="10">
        <f>'GDP RBay'!O52</f>
        <v>12.350517953659008</v>
      </c>
      <c r="G44" s="10">
        <f>'GDP Port Shepstone'!O52</f>
        <v>8.670762291459841</v>
      </c>
      <c r="H44" s="10">
        <f>'GDP Newcastle'!O52</f>
        <v>9.1131369017007664</v>
      </c>
    </row>
    <row r="45" spans="1:8">
      <c r="A45" s="122" t="str">
        <f>'GDP Durban'!A53</f>
        <v>2013q3</v>
      </c>
      <c r="B45" s="10">
        <f>('GDP Durban'!D53-'GDP Durban'!D49)/'GDP Durban'!D49*100</f>
        <v>8.6549001352195507</v>
      </c>
      <c r="C45" s="10">
        <f>('GDP Durban'!E53-'GDP Durban'!E49)/'GDP Durban'!E49*100</f>
        <v>8.96440198476901</v>
      </c>
      <c r="D45" s="10">
        <f>'GDP Durban'!O53</f>
        <v>9.3308526946122061</v>
      </c>
      <c r="E45" s="10">
        <f>'GDP PMB'!O53</f>
        <v>8.2248576926161032</v>
      </c>
      <c r="F45" s="10">
        <f>'GDP RBay'!O53</f>
        <v>10.537364283607088</v>
      </c>
      <c r="G45" s="10">
        <f>'GDP Port Shepstone'!O53</f>
        <v>7.8314370547011594</v>
      </c>
      <c r="H45" s="10">
        <f>'GDP Newcastle'!O53</f>
        <v>8.8694466779836709</v>
      </c>
    </row>
    <row r="46" spans="1:8">
      <c r="A46" s="122" t="str">
        <f>'GDP Durban'!A54</f>
        <v>2013q4</v>
      </c>
      <c r="B46" s="10">
        <f>('GDP Durban'!D54-'GDP Durban'!D50)/'GDP Durban'!D50*100</f>
        <v>8.4700768564310849</v>
      </c>
      <c r="C46" s="10">
        <f>('GDP Durban'!E54-'GDP Durban'!E50)/'GDP Durban'!E50*100</f>
        <v>8.7892155354299248</v>
      </c>
      <c r="D46" s="10">
        <f>'GDP Durban'!O54</f>
        <v>8.978897444295125</v>
      </c>
      <c r="E46" s="10">
        <f>'GDP PMB'!O54</f>
        <v>7.0150859670552181</v>
      </c>
      <c r="F46" s="10">
        <f>'GDP RBay'!O54</f>
        <v>9.5498720605068623</v>
      </c>
      <c r="G46" s="10">
        <f>'GDP Port Shepstone'!O54</f>
        <v>9.1024884657655409</v>
      </c>
      <c r="H46" s="10">
        <f>'GDP Newcastle'!O54</f>
        <v>9.2800714554657606</v>
      </c>
    </row>
    <row r="47" spans="1:8">
      <c r="A47" s="157"/>
      <c r="B47" s="10"/>
      <c r="C47" s="10"/>
      <c r="D47" s="10"/>
      <c r="E47" s="10"/>
      <c r="F47" s="10"/>
      <c r="G47" s="10"/>
      <c r="H47" s="10"/>
    </row>
    <row r="48" spans="1:8">
      <c r="A48" s="173" t="s">
        <v>22</v>
      </c>
      <c r="B48" s="174">
        <f>AVERAGE(B23:B46)</f>
        <v>10.192448850644757</v>
      </c>
      <c r="C48" s="174">
        <f t="shared" ref="C48:H48" si="0">AVERAGE(C23:C46)</f>
        <v>10.287925192472784</v>
      </c>
      <c r="D48" s="174">
        <f t="shared" si="0"/>
        <v>10.250174296680074</v>
      </c>
      <c r="E48" s="174">
        <f t="shared" si="0"/>
        <v>10.676776166401041</v>
      </c>
      <c r="F48" s="174">
        <f t="shared" si="0"/>
        <v>10.404031516167507</v>
      </c>
      <c r="G48" s="174">
        <f t="shared" si="0"/>
        <v>10.464081433417292</v>
      </c>
      <c r="H48" s="174">
        <f t="shared" si="0"/>
        <v>10.274553702535364</v>
      </c>
    </row>
    <row r="49" spans="1:8">
      <c r="A49" s="173" t="s">
        <v>169</v>
      </c>
      <c r="B49" s="174">
        <f>MEDIAN(B23:B46)</f>
        <v>9.8036603840040044</v>
      </c>
      <c r="C49" s="174">
        <f t="shared" ref="C49:H49" si="1">MEDIAN(C23:C46)</f>
        <v>10.192615341369677</v>
      </c>
      <c r="D49" s="174">
        <f t="shared" si="1"/>
        <v>9.8742290809644295</v>
      </c>
      <c r="E49" s="174">
        <f t="shared" si="1"/>
        <v>9.693192538130738</v>
      </c>
      <c r="F49" s="174">
        <f t="shared" si="1"/>
        <v>10.219957979994568</v>
      </c>
      <c r="G49" s="174">
        <f t="shared" si="1"/>
        <v>9.4471851486314016</v>
      </c>
      <c r="H49" s="174">
        <f t="shared" si="1"/>
        <v>9.4564176066100174</v>
      </c>
    </row>
    <row r="50" spans="1:8">
      <c r="A50" s="173" t="s">
        <v>167</v>
      </c>
      <c r="B50" s="174">
        <f>STDEV(B23:B46)</f>
        <v>1.9444485082155583</v>
      </c>
      <c r="C50" s="174">
        <f t="shared" ref="C50:H50" si="2">STDEV(C23:C46)</f>
        <v>1.8263949819083838</v>
      </c>
      <c r="D50" s="174">
        <f t="shared" si="2"/>
        <v>3.2909010516332837</v>
      </c>
      <c r="E50" s="174">
        <f t="shared" si="2"/>
        <v>4.6055950281672704</v>
      </c>
      <c r="F50" s="174">
        <f t="shared" si="2"/>
        <v>8.812750704652716</v>
      </c>
      <c r="G50" s="174">
        <f t="shared" si="2"/>
        <v>4.6337881795216598</v>
      </c>
      <c r="H50" s="174">
        <f t="shared" si="2"/>
        <v>2.4677511520320077</v>
      </c>
    </row>
    <row r="51" spans="1:8">
      <c r="A51" s="173" t="s">
        <v>168</v>
      </c>
      <c r="B51" s="174">
        <f>MAX(B23:B46)-MIN(B23:B46)</f>
        <v>6.0131627069354439</v>
      </c>
      <c r="C51" s="174">
        <f t="shared" ref="C51:H51" si="3">MAX(C23:C46)-MIN(C23:C46)</f>
        <v>5.8410468035294363</v>
      </c>
      <c r="D51" s="174">
        <f t="shared" si="3"/>
        <v>11.558067002190331</v>
      </c>
      <c r="E51" s="174">
        <f t="shared" si="3"/>
        <v>23.274483021286724</v>
      </c>
      <c r="F51" s="174">
        <f t="shared" si="3"/>
        <v>35.302701497755393</v>
      </c>
      <c r="G51" s="174">
        <f t="shared" si="3"/>
        <v>17.780063464288446</v>
      </c>
      <c r="H51" s="174">
        <f t="shared" si="3"/>
        <v>9.2178622881756489</v>
      </c>
    </row>
  </sheetData>
  <mergeCells count="1">
    <mergeCell ref="A1:H1"/>
  </mergeCells>
  <conditionalFormatting sqref="B23:H46">
    <cfRule type="colorScale" priority="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pageMargins left="0.7" right="0.7" top="0.75" bottom="0.75" header="0.3" footer="0.3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>
  <dimension ref="A1:G104"/>
  <sheetViews>
    <sheetView workbookViewId="0">
      <selection sqref="A1:G1"/>
    </sheetView>
  </sheetViews>
  <sheetFormatPr defaultRowHeight="12.75"/>
  <cols>
    <col min="2" max="2" width="12.375" customWidth="1"/>
    <col min="3" max="3" width="14.875" customWidth="1"/>
    <col min="4" max="4" width="19.5" customWidth="1"/>
    <col min="5" max="5" width="16" customWidth="1"/>
    <col min="6" max="6" width="14.5" bestFit="1" customWidth="1"/>
    <col min="7" max="7" width="17.625" customWidth="1"/>
  </cols>
  <sheetData>
    <row r="1" spans="1:7" ht="37.5" customHeight="1" thickBot="1">
      <c r="A1" s="232" t="s">
        <v>101</v>
      </c>
      <c r="B1" s="233"/>
      <c r="C1" s="233"/>
      <c r="D1" s="233"/>
      <c r="E1" s="233"/>
      <c r="F1" s="233"/>
      <c r="G1" s="234"/>
    </row>
    <row r="2" spans="1:7" ht="15.75" thickBot="1">
      <c r="B2" s="170" t="s">
        <v>102</v>
      </c>
      <c r="C2" s="171" t="s">
        <v>88</v>
      </c>
      <c r="D2" s="171" t="s">
        <v>89</v>
      </c>
      <c r="E2" s="171" t="s">
        <v>90</v>
      </c>
      <c r="F2" s="171" t="s">
        <v>92</v>
      </c>
      <c r="G2" s="172" t="s">
        <v>91</v>
      </c>
    </row>
    <row r="3" spans="1:7" hidden="1">
      <c r="A3" t="str">
        <f>'GDP Durban'!A7</f>
        <v>2002q1</v>
      </c>
      <c r="B3" s="118">
        <f>'GDP Durban'!E7</f>
        <v>20070237935.041279</v>
      </c>
      <c r="C3" s="118">
        <f>'GDP Durban'!M7</f>
        <v>11486902096.746744</v>
      </c>
      <c r="D3" s="118">
        <f>'GDP PMB'!M7</f>
        <v>1611898504.4148412</v>
      </c>
      <c r="E3" s="118">
        <f>'GDP RBay'!M7</f>
        <v>1243774775.673799</v>
      </c>
      <c r="F3" s="118">
        <f>'GDP Newcastle'!M7</f>
        <v>568971348.54171288</v>
      </c>
      <c r="G3" s="118">
        <f>'GDP Port Shepstone'!M7</f>
        <v>612893595.94689965</v>
      </c>
    </row>
    <row r="4" spans="1:7" hidden="1">
      <c r="A4" t="str">
        <f>'GDP Durban'!A8</f>
        <v>2002q2</v>
      </c>
      <c r="B4" s="118">
        <f>'GDP Durban'!E8</f>
        <v>20979093657.466305</v>
      </c>
      <c r="C4" s="118">
        <f>'GDP Durban'!M8</f>
        <v>12007072148.410002</v>
      </c>
      <c r="D4" s="118">
        <f>'GDP PMB'!M8</f>
        <v>1684891320.1675637</v>
      </c>
      <c r="E4" s="118">
        <f>'GDP RBay'!M8</f>
        <v>1300097566.9599657</v>
      </c>
      <c r="F4" s="118">
        <f>'GDP Newcastle'!M8</f>
        <v>594736507.26537585</v>
      </c>
      <c r="G4" s="118">
        <f>'GDP Port Shepstone'!M8</f>
        <v>640647718.92824459</v>
      </c>
    </row>
    <row r="5" spans="1:7" hidden="1">
      <c r="A5" t="str">
        <f>'GDP Durban'!A9</f>
        <v>2002q3</v>
      </c>
      <c r="B5" s="118">
        <f>'GDP Durban'!E9</f>
        <v>21574100043.995609</v>
      </c>
      <c r="C5" s="118">
        <f>'GDP Durban'!M9</f>
        <v>12347615201.816864</v>
      </c>
      <c r="D5" s="118">
        <f>'GDP PMB'!M9</f>
        <v>1732677993.5327737</v>
      </c>
      <c r="E5" s="118">
        <f>'GDP RBay'!M9</f>
        <v>1336970768.8285832</v>
      </c>
      <c r="F5" s="118">
        <f>'GDP Newcastle'!M9</f>
        <v>611604348.45541167</v>
      </c>
      <c r="G5" s="118">
        <f>'GDP Port Shepstone'!M9</f>
        <v>658817688.0652132</v>
      </c>
    </row>
    <row r="6" spans="1:7" hidden="1">
      <c r="A6" t="str">
        <f>'GDP Durban'!A10</f>
        <v>2002q4</v>
      </c>
      <c r="B6" s="118">
        <f>'GDP Durban'!E10</f>
        <v>22625786245.939098</v>
      </c>
      <c r="C6" s="118">
        <f>'GDP Durban'!M10</f>
        <v>12949532153.540308</v>
      </c>
      <c r="D6" s="118">
        <f>'GDP PMB'!M10</f>
        <v>1817141935.6899669</v>
      </c>
      <c r="E6" s="118">
        <f>'GDP RBay'!M10</f>
        <v>1402144922.425323</v>
      </c>
      <c r="F6" s="118">
        <f>'GDP Newcastle'!M10</f>
        <v>641418609.67638958</v>
      </c>
      <c r="G6" s="118">
        <f>'GDP Port Shepstone'!M10</f>
        <v>690933487.59898472</v>
      </c>
    </row>
    <row r="7" spans="1:7" hidden="1">
      <c r="A7" t="str">
        <f>'GDP Durban'!A11</f>
        <v>2003q1</v>
      </c>
      <c r="B7" s="118">
        <f>'GDP Durban'!E11</f>
        <v>22001488871.187424</v>
      </c>
      <c r="C7" s="118">
        <f>'GDP Durban'!M11</f>
        <v>12592224838.787054</v>
      </c>
      <c r="D7" s="118">
        <f>'GDP PMB'!M11</f>
        <v>1767002818.8579042</v>
      </c>
      <c r="E7" s="118">
        <f>'GDP RBay'!M11</f>
        <v>1363456525.7182856</v>
      </c>
      <c r="F7" s="118">
        <f>'GDP Newcastle'!M11</f>
        <v>623720398.0082885</v>
      </c>
      <c r="G7" s="118">
        <f>'GDP Port Shepstone'!M11</f>
        <v>671869046.7991215</v>
      </c>
    </row>
    <row r="8" spans="1:7" hidden="1">
      <c r="A8" t="str">
        <f>'GDP Durban'!A12</f>
        <v>2003q2</v>
      </c>
      <c r="B8" s="118">
        <f>'GDP Durban'!E12</f>
        <v>22868849697.869461</v>
      </c>
      <c r="C8" s="118">
        <f>'GDP Durban'!M12</f>
        <v>13088645904.192295</v>
      </c>
      <c r="D8" s="118">
        <f>'GDP PMB'!M12</f>
        <v>1836663060.2482572</v>
      </c>
      <c r="E8" s="118">
        <f>'GDP RBay'!M12</f>
        <v>1417207832.5601032</v>
      </c>
      <c r="F8" s="118">
        <f>'GDP Newcastle'!M12</f>
        <v>648309217.57419455</v>
      </c>
      <c r="G8" s="118">
        <f>'GDP Port Shepstone'!M12</f>
        <v>698356022.07909524</v>
      </c>
    </row>
    <row r="9" spans="1:7" hidden="1">
      <c r="A9" t="str">
        <f>'GDP Durban'!A13</f>
        <v>2003q3</v>
      </c>
      <c r="B9" s="118">
        <f>'GDP Durban'!E13</f>
        <v>23362981349.285221</v>
      </c>
      <c r="C9" s="118">
        <f>'GDP Durban'!M13</f>
        <v>13371454803.672586</v>
      </c>
      <c r="D9" s="118">
        <f>'GDP PMB'!M13</f>
        <v>1876348193.6522055</v>
      </c>
      <c r="E9" s="118">
        <f>'GDP RBay'!M13</f>
        <v>1447829715.8622406</v>
      </c>
      <c r="F9" s="118">
        <f>'GDP Newcastle'!M13</f>
        <v>662317360.02736926</v>
      </c>
      <c r="G9" s="118">
        <f>'GDP Port Shepstone'!M13</f>
        <v>713445535.50128686</v>
      </c>
    </row>
    <row r="10" spans="1:7" hidden="1">
      <c r="A10" t="str">
        <f>'GDP Durban'!A14</f>
        <v>2003q4</v>
      </c>
      <c r="B10" s="118">
        <f>'GDP Durban'!E14</f>
        <v>24884870289.023891</v>
      </c>
      <c r="C10" s="118">
        <f>'GDP Durban'!M14</f>
        <v>14242485297.156563</v>
      </c>
      <c r="D10" s="118">
        <f>'GDP PMB'!M14</f>
        <v>1998575469.3721037</v>
      </c>
      <c r="E10" s="118">
        <f>'GDP RBay'!M14</f>
        <v>1542142851.5983667</v>
      </c>
      <c r="F10" s="118">
        <f>'GDP Newcastle'!M14</f>
        <v>705461402.72264826</v>
      </c>
      <c r="G10" s="118">
        <f>'GDP Port Shepstone'!M14</f>
        <v>759920120.80152988</v>
      </c>
    </row>
    <row r="11" spans="1:7" hidden="1">
      <c r="A11" t="str">
        <f>'GDP Durban'!A15</f>
        <v>2004q1</v>
      </c>
      <c r="B11" s="118">
        <f>'GDP Durban'!E15</f>
        <v>24019061636.832706</v>
      </c>
      <c r="C11" s="118">
        <f>'GDP Durban'!M15</f>
        <v>13746952595.729425</v>
      </c>
      <c r="D11" s="118">
        <f>'GDP PMB'!M15</f>
        <v>1929039887.5771422</v>
      </c>
      <c r="E11" s="118">
        <f>'GDP RBay'!M15</f>
        <v>1488487734.7212827</v>
      </c>
      <c r="F11" s="118">
        <f>'GDP Newcastle'!M15</f>
        <v>680916585.76478755</v>
      </c>
      <c r="G11" s="118">
        <f>'GDP Port Shepstone'!M15</f>
        <v>733480544.94991934</v>
      </c>
    </row>
    <row r="12" spans="1:7" hidden="1">
      <c r="A12" t="str">
        <f>'GDP Durban'!A16</f>
        <v>2004q2</v>
      </c>
      <c r="B12" s="118">
        <f>'GDP Durban'!E16</f>
        <v>24769505620.647976</v>
      </c>
      <c r="C12" s="118">
        <f>'GDP Durban'!M16</f>
        <v>14176458045.494333</v>
      </c>
      <c r="D12" s="118">
        <f>'GDP PMB'!M16</f>
        <v>1989310201.2163742</v>
      </c>
      <c r="E12" s="118">
        <f>'GDP RBay'!M16</f>
        <v>1534993575.8900099</v>
      </c>
      <c r="F12" s="118">
        <f>'GDP Newcastle'!M16</f>
        <v>702190928.74260092</v>
      </c>
      <c r="G12" s="118">
        <f>'GDP Port Shepstone'!M16</f>
        <v>756397179.68468893</v>
      </c>
    </row>
    <row r="13" spans="1:7" hidden="1">
      <c r="A13" t="str">
        <f>'GDP Durban'!A17</f>
        <v>2004q3</v>
      </c>
      <c r="B13" s="118">
        <f>'GDP Durban'!E17</f>
        <v>25342120843.975063</v>
      </c>
      <c r="C13" s="118">
        <f>'GDP Durban'!M17</f>
        <v>14504185849.756235</v>
      </c>
      <c r="D13" s="118">
        <f>'GDP PMB'!M17</f>
        <v>2035298575.8970058</v>
      </c>
      <c r="E13" s="118">
        <f>'GDP RBay'!M17</f>
        <v>1570479172.6849332</v>
      </c>
      <c r="F13" s="118">
        <f>'GDP Newcastle'!M17</f>
        <v>718424002.65365303</v>
      </c>
      <c r="G13" s="118">
        <f>'GDP Port Shepstone'!M17</f>
        <v>773883380.12011766</v>
      </c>
    </row>
    <row r="14" spans="1:7" hidden="1">
      <c r="A14" t="str">
        <f>'GDP Durban'!A18</f>
        <v>2004q4</v>
      </c>
      <c r="B14" s="118">
        <f>'GDP Durban'!E18</f>
        <v>27682342846.194199</v>
      </c>
      <c r="C14" s="118">
        <f>'GDP Durban'!M18</f>
        <v>15843577097.191816</v>
      </c>
      <c r="D14" s="118">
        <f>'GDP PMB'!M18</f>
        <v>2223248532.324265</v>
      </c>
      <c r="E14" s="118">
        <f>'GDP RBay'!M18</f>
        <v>1715505310.6538854</v>
      </c>
      <c r="F14" s="118">
        <f>'GDP Newcastle'!M18</f>
        <v>784766976.40409696</v>
      </c>
      <c r="G14" s="118">
        <f>'GDP Port Shepstone'!M18</f>
        <v>845347758.51445329</v>
      </c>
    </row>
    <row r="15" spans="1:7" hidden="1">
      <c r="A15" t="str">
        <f>'GDP Durban'!A19</f>
        <v>2005q1</v>
      </c>
      <c r="B15" s="118">
        <f>'GDP Durban'!E19</f>
        <v>25969990679.730831</v>
      </c>
      <c r="C15" s="118">
        <f>'GDP Durban'!M19</f>
        <v>14863537809.417601</v>
      </c>
      <c r="D15" s="118">
        <f>'GDP PMB'!M19</f>
        <v>2085724607.3420501</v>
      </c>
      <c r="E15" s="118">
        <f>'GDP RBay'!M19</f>
        <v>1609388958.7396379</v>
      </c>
      <c r="F15" s="118">
        <f>'GDP Newcastle'!M19</f>
        <v>736223490.0496099</v>
      </c>
      <c r="G15" s="118">
        <f>'GDP Port Shepstone'!M19</f>
        <v>793056914.71738696</v>
      </c>
    </row>
    <row r="16" spans="1:7" hidden="1">
      <c r="A16" t="str">
        <f>'GDP Durban'!A20</f>
        <v>2005q2</v>
      </c>
      <c r="B16" s="118">
        <f>'GDP Durban'!E20</f>
        <v>27141137372.733086</v>
      </c>
      <c r="C16" s="118">
        <f>'GDP Durban'!M20</f>
        <v>15533826195.982161</v>
      </c>
      <c r="D16" s="118">
        <f>'GDP PMB'!M20</f>
        <v>2179782764.9488816</v>
      </c>
      <c r="E16" s="118">
        <f>'GDP RBay'!M20</f>
        <v>1681966210.6927297</v>
      </c>
      <c r="F16" s="118">
        <f>'GDP Newcastle'!M20</f>
        <v>769424337.76324165</v>
      </c>
      <c r="G16" s="118">
        <f>'GDP Port Shepstone'!M20</f>
        <v>828820731.28890169</v>
      </c>
    </row>
    <row r="17" spans="1:7" hidden="1">
      <c r="A17" t="str">
        <f>'GDP Durban'!A21</f>
        <v>2005q3</v>
      </c>
      <c r="B17" s="118">
        <f>'GDP Durban'!E21</f>
        <v>28172266574.362953</v>
      </c>
      <c r="C17" s="118">
        <f>'GDP Durban'!M21</f>
        <v>16123977654.403051</v>
      </c>
      <c r="D17" s="118">
        <f>'GDP PMB'!M21</f>
        <v>2262595715.315742</v>
      </c>
      <c r="E17" s="118">
        <f>'GDP RBay'!M21</f>
        <v>1745866424.3124568</v>
      </c>
      <c r="F17" s="118">
        <f>'GDP Newcastle'!M21</f>
        <v>798655828.40480375</v>
      </c>
      <c r="G17" s="118">
        <f>'GDP Port Shepstone'!M21</f>
        <v>860308772.75199783</v>
      </c>
    </row>
    <row r="18" spans="1:7" hidden="1">
      <c r="A18" t="str">
        <f>'GDP Durban'!A22</f>
        <v>2005q4</v>
      </c>
      <c r="B18" s="118">
        <f>'GDP Durban'!E22</f>
        <v>30286824815.027542</v>
      </c>
      <c r="C18" s="118">
        <f>'GDP Durban'!M22</f>
        <v>17334213605.117664</v>
      </c>
      <c r="D18" s="118">
        <f>'GDP PMB'!M22</f>
        <v>2432421966.3376298</v>
      </c>
      <c r="E18" s="118">
        <f>'GDP RBay'!M22</f>
        <v>1876907930.1453259</v>
      </c>
      <c r="F18" s="118">
        <f>'GDP Newcastle'!M22</f>
        <v>858601458.23016584</v>
      </c>
      <c r="G18" s="118">
        <f>'GDP Port Shepstone'!M22</f>
        <v>924881958.58839202</v>
      </c>
    </row>
    <row r="19" spans="1:7" hidden="1">
      <c r="A19" t="str">
        <f>'GDP Durban'!A23</f>
        <v>2006q1</v>
      </c>
      <c r="B19" s="118">
        <f>'GDP Durban'!E23</f>
        <v>28799051833.053688</v>
      </c>
      <c r="C19" s="118">
        <f>'GDP Durban'!M23</f>
        <v>16482708872.516523</v>
      </c>
      <c r="D19" s="118">
        <f>'GDP PMB'!M23</f>
        <v>2312934641.2588634</v>
      </c>
      <c r="E19" s="118">
        <f>'GDP RBay'!M23</f>
        <v>1784708997.9305115</v>
      </c>
      <c r="F19" s="118">
        <f>'GDP Newcastle'!M23</f>
        <v>816424569.11617792</v>
      </c>
      <c r="G19" s="118">
        <f>'GDP Port Shepstone'!M23</f>
        <v>879449187.14712405</v>
      </c>
    </row>
    <row r="20" spans="1:7" hidden="1">
      <c r="A20" t="str">
        <f>'GDP Durban'!A24</f>
        <v>2006q2</v>
      </c>
      <c r="B20" s="118">
        <f>'GDP Durban'!E24</f>
        <v>29647297003.968468</v>
      </c>
      <c r="C20" s="118">
        <f>'GDP Durban'!M24</f>
        <v>16968189376.727407</v>
      </c>
      <c r="D20" s="118">
        <f>'GDP PMB'!M24</f>
        <v>2381059649.3828306</v>
      </c>
      <c r="E20" s="118">
        <f>'GDP RBay'!M24</f>
        <v>1837275686.5061815</v>
      </c>
      <c r="F20" s="118">
        <f>'GDP Newcastle'!M24</f>
        <v>840471478.79166031</v>
      </c>
      <c r="G20" s="118">
        <f>'GDP Port Shepstone'!M24</f>
        <v>905352419.3225069</v>
      </c>
    </row>
    <row r="21" spans="1:7" hidden="1">
      <c r="A21" t="str">
        <f>'GDP Durban'!A25</f>
        <v>2006q3</v>
      </c>
      <c r="B21" s="118">
        <f>'GDP Durban'!E25</f>
        <v>31142548988.348488</v>
      </c>
      <c r="C21" s="118">
        <f>'GDP Durban'!M25</f>
        <v>17823974605.090435</v>
      </c>
      <c r="D21" s="118">
        <f>'GDP PMB'!M25</f>
        <v>2501147634.6447015</v>
      </c>
      <c r="E21" s="118">
        <f>'GDP RBay'!M25</f>
        <v>1929938100.746974</v>
      </c>
      <c r="F21" s="118">
        <f>'GDP Newcastle'!M25</f>
        <v>882860390.20944726</v>
      </c>
      <c r="G21" s="118">
        <f>'GDP Port Shepstone'!M25</f>
        <v>951013580.31718469</v>
      </c>
    </row>
    <row r="22" spans="1:7" hidden="1">
      <c r="A22" t="str">
        <f>'GDP Durban'!A26</f>
        <v>2006q4</v>
      </c>
      <c r="B22" s="118">
        <f>'GDP Durban'!E26</f>
        <v>33644505479.624226</v>
      </c>
      <c r="C22" s="118">
        <f>'GDP Durban'!M26</f>
        <v>19255932181.209988</v>
      </c>
      <c r="D22" s="118">
        <f>'GDP PMB'!M26</f>
        <v>2702086952.825738</v>
      </c>
      <c r="E22" s="118">
        <f>'GDP RBay'!M26</f>
        <v>2084987103.3424525</v>
      </c>
      <c r="F22" s="118">
        <f>'GDP Newcastle'!M26</f>
        <v>953788376.38685286</v>
      </c>
      <c r="G22" s="118">
        <f>'GDP Port Shepstone'!M26</f>
        <v>1027416915.235472</v>
      </c>
    </row>
    <row r="23" spans="1:7" hidden="1">
      <c r="A23" t="str">
        <f>'GDP Durban'!A27</f>
        <v>2007q1</v>
      </c>
      <c r="B23" s="118">
        <f>'GDP Durban'!E27</f>
        <v>32145057758.867138</v>
      </c>
      <c r="C23" s="118">
        <f>'GDP Durban'!M27</f>
        <v>18397745585.551609</v>
      </c>
      <c r="D23" s="118">
        <f>'GDP PMB'!M27</f>
        <v>2581661995.9139543</v>
      </c>
      <c r="E23" s="118">
        <f>'GDP RBay'!M27</f>
        <v>1992064674.6918626</v>
      </c>
      <c r="F23" s="118">
        <f>'GDP Newcastle'!M27</f>
        <v>911280520.00227916</v>
      </c>
      <c r="G23" s="118">
        <f>'GDP Port Shepstone'!M27</f>
        <v>981627627.21190155</v>
      </c>
    </row>
    <row r="24" spans="1:7" hidden="1">
      <c r="A24" t="str">
        <f>'GDP Durban'!A28</f>
        <v>2007q2</v>
      </c>
      <c r="B24" s="118">
        <f>'GDP Durban'!E28</f>
        <v>33735841820.309776</v>
      </c>
      <c r="C24" s="118">
        <f>'GDP Durban'!M28</f>
        <v>19308207176.988598</v>
      </c>
      <c r="D24" s="118">
        <f>'GDP PMB'!M28</f>
        <v>2709422436.9104939</v>
      </c>
      <c r="E24" s="118">
        <f>'GDP RBay'!M28</f>
        <v>2090647317.0885334</v>
      </c>
      <c r="F24" s="118">
        <f>'GDP Newcastle'!M28</f>
        <v>956377671.09770381</v>
      </c>
      <c r="G24" s="118">
        <f>'GDP Port Shepstone'!M28</f>
        <v>1030206092.8458511</v>
      </c>
    </row>
    <row r="25" spans="1:7" hidden="1">
      <c r="A25" t="str">
        <f>'GDP Durban'!A29</f>
        <v>2007q3</v>
      </c>
      <c r="B25" s="118">
        <f>'GDP Durban'!E29</f>
        <v>35218506534.974113</v>
      </c>
      <c r="C25" s="118">
        <f>'GDP Durban'!M29</f>
        <v>20156788268.790947</v>
      </c>
      <c r="D25" s="118">
        <f>'GDP PMB'!M29</f>
        <v>2828499502.3569126</v>
      </c>
      <c r="E25" s="118">
        <f>'GDP RBay'!M29</f>
        <v>2182529684.3454466</v>
      </c>
      <c r="F25" s="118">
        <f>'GDP Newcastle'!M29</f>
        <v>998409745.89762068</v>
      </c>
      <c r="G25" s="118">
        <f>'GDP Port Shepstone'!M29</f>
        <v>1075482870.9037561</v>
      </c>
    </row>
    <row r="26" spans="1:7" hidden="1">
      <c r="A26" t="str">
        <f>'GDP Durban'!A30</f>
        <v>2007q4</v>
      </c>
      <c r="B26" s="118">
        <f>'GDP Durban'!E30</f>
        <v>38411013432.870895</v>
      </c>
      <c r="C26" s="118">
        <f>'GDP Durban'!M30</f>
        <v>21983972096.806362</v>
      </c>
      <c r="D26" s="118">
        <f>'GDP PMB'!M30</f>
        <v>3084898908.8168292</v>
      </c>
      <c r="E26" s="118">
        <f>'GDP RBay'!M30</f>
        <v>2380372857.0881047</v>
      </c>
      <c r="F26" s="118">
        <f>'GDP Newcastle'!M30</f>
        <v>1088914151.5157356</v>
      </c>
      <c r="G26" s="118">
        <f>'GDP Port Shepstone'!M30</f>
        <v>1172973844.307765</v>
      </c>
    </row>
    <row r="27" spans="1:7" hidden="1">
      <c r="A27" t="str">
        <f>'GDP Durban'!A31</f>
        <v>2008q1</v>
      </c>
      <c r="B27" s="118">
        <f>'GDP Durban'!E31</f>
        <v>36129743445.502342</v>
      </c>
      <c r="C27" s="118">
        <f>'GDP Durban'!M31</f>
        <v>21114562408.048557</v>
      </c>
      <c r="D27" s="118">
        <f>'GDP PMB'!M31</f>
        <v>2960987008.5250707</v>
      </c>
      <c r="E27" s="118">
        <f>'GDP RBay'!M31</f>
        <v>2277778762.6716828</v>
      </c>
      <c r="F27" s="118">
        <f>'GDP Newcastle'!M31</f>
        <v>1030232782.3776904</v>
      </c>
      <c r="G27" s="118">
        <f>'GDP Port Shepstone'!M31</f>
        <v>1061565525.3194916</v>
      </c>
    </row>
    <row r="28" spans="1:7" hidden="1">
      <c r="A28" t="str">
        <f>'GDP Durban'!A32</f>
        <v>2008q2</v>
      </c>
      <c r="B28" s="118">
        <f>'GDP Durban'!E32</f>
        <v>37833019975.797646</v>
      </c>
      <c r="C28" s="118">
        <f>'GDP Durban'!M32</f>
        <v>22148757037.472012</v>
      </c>
      <c r="D28" s="118">
        <f>'GDP PMB'!M32</f>
        <v>2865154828.8263621</v>
      </c>
      <c r="E28" s="118">
        <f>'GDP RBay'!M32</f>
        <v>2585878462.9499521</v>
      </c>
      <c r="F28" s="118">
        <f>'GDP Newcastle'!M32</f>
        <v>1042890448.1702143</v>
      </c>
      <c r="G28" s="118">
        <f>'GDP Port Shepstone'!M32</f>
        <v>1067270277.6237068</v>
      </c>
    </row>
    <row r="29" spans="1:7" hidden="1">
      <c r="A29" t="str">
        <f>'GDP Durban'!A33</f>
        <v>2008q3</v>
      </c>
      <c r="B29" s="118">
        <f>'GDP Durban'!E33</f>
        <v>39812235127.054474</v>
      </c>
      <c r="C29" s="118">
        <f>'GDP Durban'!M33</f>
        <v>23125765600.634521</v>
      </c>
      <c r="D29" s="118">
        <f>'GDP PMB'!M33</f>
        <v>3077639944.523284</v>
      </c>
      <c r="E29" s="118">
        <f>'GDP RBay'!M33</f>
        <v>2697030588.1338406</v>
      </c>
      <c r="F29" s="118">
        <f>'GDP Newcastle'!M33</f>
        <v>1105515657.4765375</v>
      </c>
      <c r="G29" s="118">
        <f>'GDP Port Shepstone'!M33</f>
        <v>1128636785.5330939</v>
      </c>
    </row>
    <row r="30" spans="1:7" hidden="1">
      <c r="A30" t="str">
        <f>'GDP Durban'!A34</f>
        <v>2008q4</v>
      </c>
      <c r="B30" s="118">
        <f>'GDP Durban'!E34</f>
        <v>42427901260.373581</v>
      </c>
      <c r="C30" s="118">
        <f>'GDP Durban'!M34</f>
        <v>23891774681.930172</v>
      </c>
      <c r="D30" s="118">
        <f>'GDP PMB'!M34</f>
        <v>3459605846.0170474</v>
      </c>
      <c r="E30" s="118">
        <f>'GDP RBay'!M34</f>
        <v>2658522058.0885043</v>
      </c>
      <c r="F30" s="118">
        <f>'GDP Newcastle'!M34</f>
        <v>1237027304.0655074</v>
      </c>
      <c r="G30" s="118">
        <f>'GDP Port Shepstone'!M34</f>
        <v>1380318328.5617754</v>
      </c>
    </row>
    <row r="31" spans="1:7" hidden="1">
      <c r="A31" t="str">
        <f>'GDP Durban'!A35</f>
        <v>2009q1</v>
      </c>
      <c r="B31" s="118">
        <f>'GDP Durban'!E35</f>
        <v>39458289559.638443</v>
      </c>
      <c r="C31" s="118">
        <f>'GDP Durban'!M35</f>
        <v>22293315825.620846</v>
      </c>
      <c r="D31" s="118">
        <f>'GDP PMB'!M35</f>
        <v>3165358408.669641</v>
      </c>
      <c r="E31" s="118">
        <f>'GDP RBay'!M35</f>
        <v>2219109350.6920285</v>
      </c>
      <c r="F31" s="118">
        <f>'GDP Newcastle'!M35</f>
        <v>1095305230.5294785</v>
      </c>
      <c r="G31" s="118">
        <f>'GDP Port Shepstone'!M35</f>
        <v>1265313871.9126356</v>
      </c>
    </row>
    <row r="32" spans="1:7" hidden="1">
      <c r="A32" t="str">
        <f>'GDP Durban'!A36</f>
        <v>2009q2</v>
      </c>
      <c r="B32" s="118">
        <f>'GDP Durban'!E36</f>
        <v>40815940314.064285</v>
      </c>
      <c r="C32" s="118">
        <f>'GDP Durban'!M36</f>
        <v>23014724000.000469</v>
      </c>
      <c r="D32" s="118">
        <f>'GDP PMB'!M36</f>
        <v>3387863673.6378779</v>
      </c>
      <c r="E32" s="118">
        <f>'GDP RBay'!M36</f>
        <v>2303771114.6160789</v>
      </c>
      <c r="F32" s="118">
        <f>'GDP Newcastle'!M36</f>
        <v>1204894596.0128202</v>
      </c>
      <c r="G32" s="118">
        <f>'GDP Port Shepstone'!M36</f>
        <v>1295429269.8302391</v>
      </c>
    </row>
    <row r="33" spans="1:7" hidden="1">
      <c r="A33" t="str">
        <f>'GDP Durban'!A37</f>
        <v>2009q3</v>
      </c>
      <c r="B33" s="118">
        <f>'GDP Durban'!E37</f>
        <v>43040561520.914551</v>
      </c>
      <c r="C33" s="118">
        <f>'GDP Durban'!M37</f>
        <v>24260499431.031063</v>
      </c>
      <c r="D33" s="118">
        <f>'GDP PMB'!M37</f>
        <v>3548081006.6545658</v>
      </c>
      <c r="E33" s="118">
        <f>'GDP RBay'!M37</f>
        <v>2542845386.7255445</v>
      </c>
      <c r="F33" s="118">
        <f>'GDP Newcastle'!M37</f>
        <v>1212007369.0662363</v>
      </c>
      <c r="G33" s="118">
        <f>'GDP Port Shepstone'!M37</f>
        <v>1355015215.2773991</v>
      </c>
    </row>
    <row r="34" spans="1:7" hidden="1">
      <c r="A34" t="str">
        <f>'GDP Durban'!A38</f>
        <v>2009q4</v>
      </c>
      <c r="B34" s="118">
        <f>'GDP Durban'!E38</f>
        <v>47267361473.883537</v>
      </c>
      <c r="C34" s="118">
        <f>'GDP Durban'!M38</f>
        <v>26434252869.766647</v>
      </c>
      <c r="D34" s="118">
        <f>'GDP PMB'!M38</f>
        <v>4328681596.6187029</v>
      </c>
      <c r="E34" s="118">
        <f>'GDP RBay'!M38</f>
        <v>2802539668.9562707</v>
      </c>
      <c r="F34" s="118">
        <f>'GDP Newcastle'!M38</f>
        <v>1319804356.4735644</v>
      </c>
      <c r="G34" s="118">
        <f>'GDP Port Shepstone'!M38</f>
        <v>1471972609.6772108</v>
      </c>
    </row>
    <row r="35" spans="1:7" hidden="1">
      <c r="A35" t="str">
        <f>'GDP Durban'!A39</f>
        <v>2010q1</v>
      </c>
      <c r="B35" s="118">
        <f>'GDP Durban'!E39</f>
        <v>44853074075.84761</v>
      </c>
      <c r="C35" s="118">
        <f>'GDP Durban'!M39</f>
        <v>25741611094.235352</v>
      </c>
      <c r="D35" s="118">
        <f>'GDP PMB'!M39</f>
        <v>3625436859.0031557</v>
      </c>
      <c r="E35" s="118">
        <f>'GDP RBay'!M39</f>
        <v>2709946395.1201243</v>
      </c>
      <c r="F35" s="118">
        <f>'GDP Newcastle'!M39</f>
        <v>1265191252.066221</v>
      </c>
      <c r="G35" s="118">
        <f>'GDP Port Shepstone'!M39</f>
        <v>1375293905.7618763</v>
      </c>
    </row>
    <row r="36" spans="1:7" hidden="1">
      <c r="A36" t="str">
        <f>'GDP Durban'!A40</f>
        <v>2010q2</v>
      </c>
      <c r="B36" s="118">
        <f>'GDP Durban'!E40</f>
        <v>46032481501.596321</v>
      </c>
      <c r="C36" s="118">
        <f>'GDP Durban'!M40</f>
        <v>26417055222.186985</v>
      </c>
      <c r="D36" s="118">
        <f>'GDP PMB'!M40</f>
        <v>3667989528.9902444</v>
      </c>
      <c r="E36" s="118">
        <f>'GDP RBay'!M40</f>
        <v>2865733809.5011106</v>
      </c>
      <c r="F36" s="118">
        <f>'GDP Newcastle'!M40</f>
        <v>1310925593.1264472</v>
      </c>
      <c r="G36" s="118">
        <f>'GDP Port Shepstone'!M40</f>
        <v>1388428233.6061766</v>
      </c>
    </row>
    <row r="37" spans="1:7" hidden="1">
      <c r="A37" t="str">
        <f>'GDP Durban'!A41</f>
        <v>2010q3</v>
      </c>
      <c r="B37" s="118">
        <f>'GDP Durban'!E41</f>
        <v>48226615396.497253</v>
      </c>
      <c r="C37" s="118">
        <f>'GDP Durban'!M41</f>
        <v>27599640291.852699</v>
      </c>
      <c r="D37" s="118">
        <f>'GDP PMB'!M41</f>
        <v>3858973164.8585892</v>
      </c>
      <c r="E37" s="118">
        <f>'GDP RBay'!M41</f>
        <v>3034982477.8940377</v>
      </c>
      <c r="F37" s="118">
        <f>'GDP Newcastle'!M41</f>
        <v>1354796591.1046915</v>
      </c>
      <c r="G37" s="118">
        <f>'GDP Port Shepstone'!M41</f>
        <v>1452725730.4631977</v>
      </c>
    </row>
    <row r="38" spans="1:7" hidden="1">
      <c r="A38" t="str">
        <f>'GDP Durban'!A42</f>
        <v>2010q4</v>
      </c>
      <c r="B38" s="118">
        <f>'GDP Durban'!E42</f>
        <v>52186667152.280159</v>
      </c>
      <c r="C38" s="118">
        <f>'GDP Durban'!M42</f>
        <v>29480238104.503918</v>
      </c>
      <c r="D38" s="118">
        <f>'GDP PMB'!M42</f>
        <v>4408596630.5057135</v>
      </c>
      <c r="E38" s="118">
        <f>'GDP RBay'!M42</f>
        <v>3199426867.2317071</v>
      </c>
      <c r="F38" s="118">
        <f>'GDP Newcastle'!M42</f>
        <v>1486051921.6355402</v>
      </c>
      <c r="G38" s="118">
        <f>'GDP Port Shepstone'!M42</f>
        <v>1638872208.3012331</v>
      </c>
    </row>
    <row r="39" spans="1:7" hidden="1">
      <c r="A39" t="str">
        <f>'GDP Durban'!A43</f>
        <v>2011q1</v>
      </c>
      <c r="B39" s="118">
        <f>'GDP Durban'!E43</f>
        <v>49720627889.706879</v>
      </c>
      <c r="C39" s="118">
        <f>'GDP Durban'!M43</f>
        <v>28561242236.470844</v>
      </c>
      <c r="D39" s="118">
        <f>'GDP PMB'!M43</f>
        <v>4027434088.2686291</v>
      </c>
      <c r="E39" s="118">
        <f>'GDP RBay'!M43</f>
        <v>2978300237.2991471</v>
      </c>
      <c r="F39" s="118">
        <f>'GDP Newcastle'!M43</f>
        <v>1400146599.713834</v>
      </c>
      <c r="G39" s="118">
        <f>'GDP Port Shepstone'!M43</f>
        <v>1526611593.8595841</v>
      </c>
    </row>
    <row r="40" spans="1:7" hidden="1">
      <c r="A40" t="str">
        <f>'GDP Durban'!A44</f>
        <v>2011q2</v>
      </c>
      <c r="B40" s="118">
        <f>'GDP Durban'!E44</f>
        <v>51629573367.86615</v>
      </c>
      <c r="C40" s="118">
        <f>'GDP Durban'!M44</f>
        <v>29655669082.000061</v>
      </c>
      <c r="D40" s="118">
        <f>'GDP PMB'!M44</f>
        <v>4103134274.8631549</v>
      </c>
      <c r="E40" s="118">
        <f>'GDP RBay'!M44</f>
        <v>3219057516.4526143</v>
      </c>
      <c r="F40" s="118">
        <f>'GDP Newcastle'!M44</f>
        <v>1472545733.5725796</v>
      </c>
      <c r="G40" s="118">
        <f>'GDP Port Shepstone'!M44</f>
        <v>1550784806.3803589</v>
      </c>
    </row>
    <row r="41" spans="1:7" hidden="1">
      <c r="A41" t="str">
        <f>'GDP Durban'!A45</f>
        <v>2011q3</v>
      </c>
      <c r="B41" s="118">
        <f>'GDP Durban'!E45</f>
        <v>53591328454.435074</v>
      </c>
      <c r="C41" s="118">
        <f>'GDP Durban'!M45</f>
        <v>30669020583.491531</v>
      </c>
      <c r="D41" s="118">
        <f>'GDP PMB'!M45</f>
        <v>4282967568.7884555</v>
      </c>
      <c r="E41" s="118">
        <f>'GDP RBay'!M45</f>
        <v>3389752686.7994666</v>
      </c>
      <c r="F41" s="118">
        <f>'GDP Newcastle'!M45</f>
        <v>1500917955.0418432</v>
      </c>
      <c r="G41" s="118">
        <f>'GDP Port Shepstone'!M45</f>
        <v>1606921381.2472389</v>
      </c>
    </row>
    <row r="42" spans="1:7" hidden="1">
      <c r="A42" t="str">
        <f>'GDP Durban'!A46</f>
        <v>2011q4</v>
      </c>
      <c r="B42" s="118">
        <f>'GDP Durban'!E46</f>
        <v>56800112254.548775</v>
      </c>
      <c r="C42" s="118">
        <f>'GDP Durban'!M46</f>
        <v>31945596714.192787</v>
      </c>
      <c r="D42" s="118">
        <f>'GDP PMB'!M46</f>
        <v>4877178186.2415705</v>
      </c>
      <c r="E42" s="118">
        <f>'GDP RBay'!M46</f>
        <v>3469698155.6210284</v>
      </c>
      <c r="F42" s="118">
        <f>'GDP Newcastle'!M46</f>
        <v>1619821714.6709225</v>
      </c>
      <c r="G42" s="118">
        <f>'GDP Port Shepstone'!M46</f>
        <v>1800160779.1056511</v>
      </c>
    </row>
    <row r="43" spans="1:7" hidden="1">
      <c r="A43" t="str">
        <f>'GDP Durban'!A47</f>
        <v>2012q1</v>
      </c>
      <c r="B43" s="118">
        <f>'GDP Durban'!E47</f>
        <v>54104678305.14994</v>
      </c>
      <c r="C43" s="118">
        <f>'GDP Durban'!M47</f>
        <v>30899694629.236626</v>
      </c>
      <c r="D43" s="118">
        <f>'GDP PMB'!M47</f>
        <v>4365360395.3671808</v>
      </c>
      <c r="E43" s="118">
        <f>'GDP RBay'!M47</f>
        <v>3184211171.6203809</v>
      </c>
      <c r="F43" s="118">
        <f>'GDP Newcastle'!M47</f>
        <v>1517208678.3549638</v>
      </c>
      <c r="G43" s="118">
        <f>'GDP Port Shepstone'!M47</f>
        <v>1685056141.8383813</v>
      </c>
    </row>
    <row r="44" spans="1:7" hidden="1">
      <c r="A44" t="str">
        <f>'GDP Durban'!A48</f>
        <v>2012q2</v>
      </c>
      <c r="B44" s="118">
        <f>'GDP Durban'!E48</f>
        <v>56107899152.174843</v>
      </c>
      <c r="C44" s="118">
        <f>'GDP Durban'!M48</f>
        <v>32021483592.271801</v>
      </c>
      <c r="D44" s="118">
        <f>'GDP PMB'!M48</f>
        <v>4529004201.7643805</v>
      </c>
      <c r="E44" s="118">
        <f>'GDP RBay'!M48</f>
        <v>3386048683.8791771</v>
      </c>
      <c r="F44" s="118">
        <f>'GDP Newcastle'!M48</f>
        <v>1618148668.9101453</v>
      </c>
      <c r="G44" s="118">
        <f>'GDP Port Shepstone'!M48</f>
        <v>1719463903.8009024</v>
      </c>
    </row>
    <row r="45" spans="1:7" hidden="1">
      <c r="A45" t="str">
        <f>'GDP Durban'!A49</f>
        <v>2012q3</v>
      </c>
      <c r="B45" s="118">
        <f>'GDP Durban'!E49</f>
        <v>57788104365.023674</v>
      </c>
      <c r="C45" s="118">
        <f>'GDP Durban'!M49</f>
        <v>32905170697.62088</v>
      </c>
      <c r="D45" s="118">
        <f>'GDP PMB'!M49</f>
        <v>4668745083.5500546</v>
      </c>
      <c r="E45" s="118">
        <f>'GDP RBay'!M49</f>
        <v>3568681047.3932424</v>
      </c>
      <c r="F45" s="118">
        <f>'GDP Newcastle'!M49</f>
        <v>1623049945.8760607</v>
      </c>
      <c r="G45" s="118">
        <f>'GDP Port Shepstone'!M49</f>
        <v>1764269224.0240321</v>
      </c>
    </row>
    <row r="46" spans="1:7" hidden="1">
      <c r="A46" t="str">
        <f>'GDP Durban'!A50</f>
        <v>2012q4</v>
      </c>
      <c r="B46" s="118">
        <f>'GDP Durban'!E50</f>
        <v>62047315290.429932</v>
      </c>
      <c r="C46" s="118">
        <f>'GDP Durban'!M50</f>
        <v>34882396072.816292</v>
      </c>
      <c r="D46" s="118">
        <f>'GDP PMB'!M50</f>
        <v>5417180552.361001</v>
      </c>
      <c r="E46" s="118">
        <f>'GDP RBay'!M50</f>
        <v>3757682597.990685</v>
      </c>
      <c r="F46" s="118">
        <f>'GDP Newcastle'!M50</f>
        <v>1756264566.0795898</v>
      </c>
      <c r="G46" s="118">
        <f>'GDP Port Shepstone'!M50</f>
        <v>1949079207.1789572</v>
      </c>
    </row>
    <row r="47" spans="1:7" hidden="1">
      <c r="A47" t="str">
        <f>'GDP Durban'!A51</f>
        <v>2013q1</v>
      </c>
      <c r="B47" s="118">
        <f>'GDP Durban'!E51</f>
        <v>58475855321.356949</v>
      </c>
      <c r="C47" s="118">
        <f>'GDP Durban'!M51</f>
        <v>33515506097.799477</v>
      </c>
      <c r="D47" s="118">
        <f>'GDP PMB'!M51</f>
        <v>4727072114.943078</v>
      </c>
      <c r="E47" s="118">
        <f>'GDP RBay'!M51</f>
        <v>3492407745.422255</v>
      </c>
      <c r="F47" s="118">
        <f>'GDP Newcastle'!M51</f>
        <v>1645312389.3826513</v>
      </c>
      <c r="G47" s="118">
        <f>'GDP Port Shepstone'!M51</f>
        <v>1803207425.5491769</v>
      </c>
    </row>
    <row r="48" spans="1:7" hidden="1">
      <c r="A48" t="str">
        <f>'GDP Durban'!A52</f>
        <v>2013q2</v>
      </c>
      <c r="B48" s="118">
        <f>'GDP Durban'!E52</f>
        <v>61706247598.614326</v>
      </c>
      <c r="C48" s="118">
        <f>'GDP Durban'!M52</f>
        <v>35357355417.696213</v>
      </c>
      <c r="D48" s="118">
        <f>'GDP PMB'!M52</f>
        <v>4933923418.3266516</v>
      </c>
      <c r="E48" s="118">
        <f>'GDP RBay'!M52</f>
        <v>3804243234.5013094</v>
      </c>
      <c r="F48" s="118">
        <f>'GDP Newcastle'!M52</f>
        <v>1765612772.3809755</v>
      </c>
      <c r="G48" s="118">
        <f>'GDP Port Shepstone'!M52</f>
        <v>1868554531.5869343</v>
      </c>
    </row>
    <row r="49" spans="1:7" hidden="1">
      <c r="A49" t="str">
        <f>'GDP Durban'!A53</f>
        <v>2013q3</v>
      </c>
      <c r="B49" s="118">
        <f>'GDP Durban'!E53</f>
        <v>62968462339.682243</v>
      </c>
      <c r="C49" s="118">
        <f>'GDP Durban'!M53</f>
        <v>35975503704.326584</v>
      </c>
      <c r="D49" s="118">
        <f>'GDP PMB'!M53</f>
        <v>5052742722.7030573</v>
      </c>
      <c r="E49" s="118">
        <f>'GDP RBay'!M53</f>
        <v>3944725969.4771132</v>
      </c>
      <c r="F49" s="118">
        <f>'GDP Newcastle'!M53</f>
        <v>1767005495.3825808</v>
      </c>
      <c r="G49" s="118">
        <f>'GDP Port Shepstone'!M53</f>
        <v>1902436857.7789388</v>
      </c>
    </row>
    <row r="50" spans="1:7" hidden="1">
      <c r="A50" t="str">
        <f>'GDP Durban'!A54</f>
        <v>2013q4</v>
      </c>
      <c r="B50" s="118">
        <f>'GDP Durban'!E54</f>
        <v>67500787565.253586</v>
      </c>
      <c r="C50" s="118">
        <f>'GDP Durban'!M54</f>
        <v>38014450642.307297</v>
      </c>
      <c r="D50" s="118">
        <f>'GDP PMB'!M54</f>
        <v>5797200425.0997219</v>
      </c>
      <c r="E50" s="118">
        <f>'GDP RBay'!M54</f>
        <v>4116536478.5387259</v>
      </c>
      <c r="F50" s="118">
        <f>'GDP Newcastle'!M54</f>
        <v>1919247172.7588015</v>
      </c>
      <c r="G50" s="118">
        <f>'GDP Port Shepstone'!M54</f>
        <v>2126493917.2010562</v>
      </c>
    </row>
    <row r="51" spans="1:7" hidden="1"/>
    <row r="52" spans="1:7" hidden="1">
      <c r="A52" t="str">
        <f t="shared" ref="A52:A99" si="0">A3</f>
        <v>2002q1</v>
      </c>
      <c r="B52" s="10">
        <f>SUM(C52:G52)</f>
        <v>77.350554445691813</v>
      </c>
      <c r="C52" s="10">
        <f t="shared" ref="C52:G61" si="1">C3/$B3*100</f>
        <v>57.233512297785914</v>
      </c>
      <c r="D52" s="10">
        <f t="shared" si="1"/>
        <v>8.0312874696944938</v>
      </c>
      <c r="E52" s="10">
        <f t="shared" si="1"/>
        <v>6.1971102669503102</v>
      </c>
      <c r="F52" s="10">
        <f t="shared" si="1"/>
        <v>2.8349008635733579</v>
      </c>
      <c r="G52" s="10">
        <f t="shared" si="1"/>
        <v>3.0537435476877377</v>
      </c>
    </row>
    <row r="53" spans="1:7" hidden="1">
      <c r="A53" t="str">
        <f t="shared" si="0"/>
        <v>2002q2</v>
      </c>
      <c r="B53" s="10">
        <f t="shared" ref="B53:B76" si="2">SUM(C53:G53)</f>
        <v>77.350554445691799</v>
      </c>
      <c r="C53" s="10">
        <f t="shared" si="1"/>
        <v>57.233512297785914</v>
      </c>
      <c r="D53" s="10">
        <f t="shared" si="1"/>
        <v>8.0312874696944938</v>
      </c>
      <c r="E53" s="10">
        <f t="shared" si="1"/>
        <v>6.1971102669503102</v>
      </c>
      <c r="F53" s="10">
        <f t="shared" si="1"/>
        <v>2.8349008635733579</v>
      </c>
      <c r="G53" s="10">
        <f t="shared" si="1"/>
        <v>3.0537435476877373</v>
      </c>
    </row>
    <row r="54" spans="1:7" hidden="1">
      <c r="A54" t="str">
        <f t="shared" si="0"/>
        <v>2002q3</v>
      </c>
      <c r="B54" s="10">
        <f t="shared" si="2"/>
        <v>77.350554445691799</v>
      </c>
      <c r="C54" s="10">
        <f t="shared" si="1"/>
        <v>57.233512297785914</v>
      </c>
      <c r="D54" s="10">
        <f t="shared" si="1"/>
        <v>8.0312874696944938</v>
      </c>
      <c r="E54" s="10">
        <f t="shared" si="1"/>
        <v>6.1971102669503102</v>
      </c>
      <c r="F54" s="10">
        <f t="shared" si="1"/>
        <v>2.8349008635733575</v>
      </c>
      <c r="G54" s="10">
        <f t="shared" si="1"/>
        <v>3.0537435476877373</v>
      </c>
    </row>
    <row r="55" spans="1:7" hidden="1">
      <c r="A55" t="str">
        <f t="shared" si="0"/>
        <v>2002q4</v>
      </c>
      <c r="B55" s="10">
        <f t="shared" si="2"/>
        <v>77.350554445691799</v>
      </c>
      <c r="C55" s="10">
        <f t="shared" si="1"/>
        <v>57.233512297785914</v>
      </c>
      <c r="D55" s="10">
        <f t="shared" si="1"/>
        <v>8.0312874696944938</v>
      </c>
      <c r="E55" s="10">
        <f t="shared" si="1"/>
        <v>6.1971102669503102</v>
      </c>
      <c r="F55" s="10">
        <f t="shared" si="1"/>
        <v>2.8349008635733584</v>
      </c>
      <c r="G55" s="10">
        <f t="shared" si="1"/>
        <v>3.0537435476877373</v>
      </c>
    </row>
    <row r="56" spans="1:7" hidden="1">
      <c r="A56" t="str">
        <f t="shared" si="0"/>
        <v>2003q1</v>
      </c>
      <c r="B56" s="10">
        <f t="shared" si="2"/>
        <v>77.350554445691799</v>
      </c>
      <c r="C56" s="10">
        <f t="shared" si="1"/>
        <v>57.233512297785914</v>
      </c>
      <c r="D56" s="10">
        <f t="shared" si="1"/>
        <v>8.0312874696944938</v>
      </c>
      <c r="E56" s="10">
        <f t="shared" si="1"/>
        <v>6.1971102669503093</v>
      </c>
      <c r="F56" s="10">
        <f t="shared" si="1"/>
        <v>2.8349008635733579</v>
      </c>
      <c r="G56" s="10">
        <f t="shared" si="1"/>
        <v>3.0537435476877373</v>
      </c>
    </row>
    <row r="57" spans="1:7" hidden="1">
      <c r="A57" t="str">
        <f t="shared" si="0"/>
        <v>2003q2</v>
      </c>
      <c r="B57" s="10">
        <f t="shared" si="2"/>
        <v>77.350554445691799</v>
      </c>
      <c r="C57" s="10">
        <f t="shared" si="1"/>
        <v>57.233512297785914</v>
      </c>
      <c r="D57" s="10">
        <f t="shared" si="1"/>
        <v>8.0312874696944938</v>
      </c>
      <c r="E57" s="10">
        <f t="shared" si="1"/>
        <v>6.1971102669503093</v>
      </c>
      <c r="F57" s="10">
        <f t="shared" si="1"/>
        <v>2.8349008635733575</v>
      </c>
      <c r="G57" s="10">
        <f t="shared" si="1"/>
        <v>3.0537435476877373</v>
      </c>
    </row>
    <row r="58" spans="1:7" hidden="1">
      <c r="A58" t="str">
        <f t="shared" si="0"/>
        <v>2003q3</v>
      </c>
      <c r="B58" s="10">
        <f t="shared" si="2"/>
        <v>77.350554445691799</v>
      </c>
      <c r="C58" s="10">
        <f t="shared" si="1"/>
        <v>57.233512297785914</v>
      </c>
      <c r="D58" s="10">
        <f t="shared" si="1"/>
        <v>8.0312874696944938</v>
      </c>
      <c r="E58" s="10">
        <f t="shared" si="1"/>
        <v>6.1971102669503102</v>
      </c>
      <c r="F58" s="10">
        <f t="shared" si="1"/>
        <v>2.8349008635733579</v>
      </c>
      <c r="G58" s="10">
        <f t="shared" si="1"/>
        <v>3.0537435476877373</v>
      </c>
    </row>
    <row r="59" spans="1:7" hidden="1">
      <c r="A59" t="str">
        <f t="shared" si="0"/>
        <v>2003q4</v>
      </c>
      <c r="B59" s="10">
        <f t="shared" si="2"/>
        <v>77.350554445691799</v>
      </c>
      <c r="C59" s="10">
        <f t="shared" si="1"/>
        <v>57.233512297785914</v>
      </c>
      <c r="D59" s="10">
        <f t="shared" si="1"/>
        <v>8.0312874696944938</v>
      </c>
      <c r="E59" s="10">
        <f t="shared" si="1"/>
        <v>6.1971102669503093</v>
      </c>
      <c r="F59" s="10">
        <f t="shared" si="1"/>
        <v>2.8349008635733579</v>
      </c>
      <c r="G59" s="10">
        <f t="shared" si="1"/>
        <v>3.0537435476877373</v>
      </c>
    </row>
    <row r="60" spans="1:7" hidden="1">
      <c r="A60" t="str">
        <f t="shared" si="0"/>
        <v>2004q1</v>
      </c>
      <c r="B60" s="10">
        <f t="shared" si="2"/>
        <v>77.350554445691799</v>
      </c>
      <c r="C60" s="10">
        <f t="shared" si="1"/>
        <v>57.233512297785914</v>
      </c>
      <c r="D60" s="10">
        <f t="shared" si="1"/>
        <v>8.0312874696944938</v>
      </c>
      <c r="E60" s="10">
        <f t="shared" si="1"/>
        <v>6.1971102669503093</v>
      </c>
      <c r="F60" s="10">
        <f t="shared" si="1"/>
        <v>2.8349008635733584</v>
      </c>
      <c r="G60" s="10">
        <f t="shared" si="1"/>
        <v>3.0537435476877373</v>
      </c>
    </row>
    <row r="61" spans="1:7" hidden="1">
      <c r="A61" t="str">
        <f t="shared" si="0"/>
        <v>2004q2</v>
      </c>
      <c r="B61" s="10">
        <f t="shared" si="2"/>
        <v>77.350554445691799</v>
      </c>
      <c r="C61" s="10">
        <f t="shared" si="1"/>
        <v>57.233512297785914</v>
      </c>
      <c r="D61" s="10">
        <f t="shared" si="1"/>
        <v>8.0312874696944938</v>
      </c>
      <c r="E61" s="10">
        <f t="shared" si="1"/>
        <v>6.1971102669503102</v>
      </c>
      <c r="F61" s="10">
        <f t="shared" si="1"/>
        <v>2.8349008635733579</v>
      </c>
      <c r="G61" s="10">
        <f t="shared" si="1"/>
        <v>3.0537435476877368</v>
      </c>
    </row>
    <row r="62" spans="1:7" hidden="1">
      <c r="A62" t="str">
        <f t="shared" si="0"/>
        <v>2004q3</v>
      </c>
      <c r="B62" s="10">
        <f t="shared" si="2"/>
        <v>77.350554445691799</v>
      </c>
      <c r="C62" s="10">
        <f t="shared" ref="C62:G71" si="3">C13/$B13*100</f>
        <v>57.233512297785914</v>
      </c>
      <c r="D62" s="10">
        <f t="shared" si="3"/>
        <v>8.0312874696944938</v>
      </c>
      <c r="E62" s="10">
        <f t="shared" si="3"/>
        <v>6.1971102669503102</v>
      </c>
      <c r="F62" s="10">
        <f t="shared" si="3"/>
        <v>2.8349008635733579</v>
      </c>
      <c r="G62" s="10">
        <f t="shared" si="3"/>
        <v>3.0537435476877373</v>
      </c>
    </row>
    <row r="63" spans="1:7" hidden="1">
      <c r="A63" t="str">
        <f t="shared" si="0"/>
        <v>2004q4</v>
      </c>
      <c r="B63" s="10">
        <f t="shared" si="2"/>
        <v>77.350554445691799</v>
      </c>
      <c r="C63" s="10">
        <f t="shared" si="3"/>
        <v>57.233512297785914</v>
      </c>
      <c r="D63" s="10">
        <f t="shared" si="3"/>
        <v>8.0312874696944956</v>
      </c>
      <c r="E63" s="10">
        <f t="shared" si="3"/>
        <v>6.1971102669503102</v>
      </c>
      <c r="F63" s="10">
        <f t="shared" si="3"/>
        <v>2.8349008635733579</v>
      </c>
      <c r="G63" s="10">
        <f t="shared" si="3"/>
        <v>3.0537435476877373</v>
      </c>
    </row>
    <row r="64" spans="1:7" hidden="1">
      <c r="A64" t="str">
        <f t="shared" si="0"/>
        <v>2005q1</v>
      </c>
      <c r="B64" s="10">
        <f t="shared" si="2"/>
        <v>77.350554445691799</v>
      </c>
      <c r="C64" s="10">
        <f t="shared" si="3"/>
        <v>57.233512297785914</v>
      </c>
      <c r="D64" s="10">
        <f t="shared" si="3"/>
        <v>8.0312874696944938</v>
      </c>
      <c r="E64" s="10">
        <f t="shared" si="3"/>
        <v>6.1971102669503102</v>
      </c>
      <c r="F64" s="10">
        <f t="shared" si="3"/>
        <v>2.8349008635733579</v>
      </c>
      <c r="G64" s="10">
        <f t="shared" si="3"/>
        <v>3.0537435476877373</v>
      </c>
    </row>
    <row r="65" spans="1:7" hidden="1">
      <c r="A65" t="str">
        <f t="shared" si="0"/>
        <v>2005q2</v>
      </c>
      <c r="B65" s="10">
        <f t="shared" si="2"/>
        <v>77.350554445691799</v>
      </c>
      <c r="C65" s="10">
        <f t="shared" si="3"/>
        <v>57.233512297785914</v>
      </c>
      <c r="D65" s="10">
        <f t="shared" si="3"/>
        <v>8.0312874696944938</v>
      </c>
      <c r="E65" s="10">
        <f t="shared" si="3"/>
        <v>6.1971102669503102</v>
      </c>
      <c r="F65" s="10">
        <f t="shared" si="3"/>
        <v>2.8349008635733579</v>
      </c>
      <c r="G65" s="10">
        <f t="shared" si="3"/>
        <v>3.0537435476877373</v>
      </c>
    </row>
    <row r="66" spans="1:7" hidden="1">
      <c r="A66" t="str">
        <f t="shared" si="0"/>
        <v>2005q3</v>
      </c>
      <c r="B66" s="10">
        <f t="shared" si="2"/>
        <v>77.350554445691799</v>
      </c>
      <c r="C66" s="10">
        <f t="shared" si="3"/>
        <v>57.233512297785914</v>
      </c>
      <c r="D66" s="10">
        <f t="shared" si="3"/>
        <v>8.0312874696944938</v>
      </c>
      <c r="E66" s="10">
        <f t="shared" si="3"/>
        <v>6.1971102669503102</v>
      </c>
      <c r="F66" s="10">
        <f t="shared" si="3"/>
        <v>2.8349008635733575</v>
      </c>
      <c r="G66" s="10">
        <f t="shared" si="3"/>
        <v>3.0537435476877373</v>
      </c>
    </row>
    <row r="67" spans="1:7" hidden="1">
      <c r="A67" t="str">
        <f t="shared" si="0"/>
        <v>2005q4</v>
      </c>
      <c r="B67" s="10">
        <f t="shared" si="2"/>
        <v>77.350554445691799</v>
      </c>
      <c r="C67" s="10">
        <f t="shared" si="3"/>
        <v>57.233512297785914</v>
      </c>
      <c r="D67" s="10">
        <f t="shared" si="3"/>
        <v>8.0312874696944956</v>
      </c>
      <c r="E67" s="10">
        <f t="shared" si="3"/>
        <v>6.1971102669503093</v>
      </c>
      <c r="F67" s="10">
        <f t="shared" si="3"/>
        <v>2.8349008635733579</v>
      </c>
      <c r="G67" s="10">
        <f t="shared" si="3"/>
        <v>3.0537435476877373</v>
      </c>
    </row>
    <row r="68" spans="1:7" hidden="1">
      <c r="A68" t="str">
        <f t="shared" si="0"/>
        <v>2006q1</v>
      </c>
      <c r="B68" s="10">
        <f t="shared" si="2"/>
        <v>77.350554445691799</v>
      </c>
      <c r="C68" s="10">
        <f t="shared" si="3"/>
        <v>57.233512297785914</v>
      </c>
      <c r="D68" s="10">
        <f t="shared" si="3"/>
        <v>8.0312874696944938</v>
      </c>
      <c r="E68" s="10">
        <f t="shared" si="3"/>
        <v>6.1971102669503102</v>
      </c>
      <c r="F68" s="10">
        <f t="shared" si="3"/>
        <v>2.8349008635733579</v>
      </c>
      <c r="G68" s="10">
        <f t="shared" si="3"/>
        <v>3.0537435476877373</v>
      </c>
    </row>
    <row r="69" spans="1:7" hidden="1">
      <c r="A69" t="str">
        <f t="shared" si="0"/>
        <v>2006q2</v>
      </c>
      <c r="B69" s="10">
        <f t="shared" si="2"/>
        <v>77.350554445691799</v>
      </c>
      <c r="C69" s="10">
        <f t="shared" si="3"/>
        <v>57.233512297785914</v>
      </c>
      <c r="D69" s="10">
        <f t="shared" si="3"/>
        <v>8.0312874696944938</v>
      </c>
      <c r="E69" s="10">
        <f t="shared" si="3"/>
        <v>6.1971102669503102</v>
      </c>
      <c r="F69" s="10">
        <f t="shared" si="3"/>
        <v>2.8349008635733579</v>
      </c>
      <c r="G69" s="10">
        <f t="shared" si="3"/>
        <v>3.0537435476877373</v>
      </c>
    </row>
    <row r="70" spans="1:7" hidden="1">
      <c r="A70" t="str">
        <f t="shared" si="0"/>
        <v>2006q3</v>
      </c>
      <c r="B70" s="10">
        <f t="shared" si="2"/>
        <v>77.350554445691799</v>
      </c>
      <c r="C70" s="10">
        <f t="shared" si="3"/>
        <v>57.233512297785914</v>
      </c>
      <c r="D70" s="10">
        <f t="shared" si="3"/>
        <v>8.0312874696944938</v>
      </c>
      <c r="E70" s="10">
        <f t="shared" si="3"/>
        <v>6.1971102669503102</v>
      </c>
      <c r="F70" s="10">
        <f t="shared" si="3"/>
        <v>2.8349008635733579</v>
      </c>
      <c r="G70" s="10">
        <f t="shared" si="3"/>
        <v>3.0537435476877373</v>
      </c>
    </row>
    <row r="71" spans="1:7" hidden="1">
      <c r="A71" t="str">
        <f t="shared" si="0"/>
        <v>2006q4</v>
      </c>
      <c r="B71" s="10">
        <f t="shared" si="2"/>
        <v>77.350554445691799</v>
      </c>
      <c r="C71" s="10">
        <f t="shared" si="3"/>
        <v>57.233512297785914</v>
      </c>
      <c r="D71" s="10">
        <f t="shared" si="3"/>
        <v>8.0312874696944938</v>
      </c>
      <c r="E71" s="10">
        <f t="shared" si="3"/>
        <v>6.1971102669503102</v>
      </c>
      <c r="F71" s="10">
        <f t="shared" si="3"/>
        <v>2.8349008635733579</v>
      </c>
      <c r="G71" s="10">
        <f t="shared" si="3"/>
        <v>3.0537435476877373</v>
      </c>
    </row>
    <row r="72" spans="1:7" hidden="1">
      <c r="A72" t="str">
        <f t="shared" si="0"/>
        <v>2007q1</v>
      </c>
      <c r="B72" s="10">
        <f t="shared" si="2"/>
        <v>77.350554445691799</v>
      </c>
      <c r="C72" s="10">
        <f t="shared" ref="C72:G76" si="4">C23/$B23*100</f>
        <v>57.233512297785914</v>
      </c>
      <c r="D72" s="10">
        <f t="shared" si="4"/>
        <v>8.0312874696944938</v>
      </c>
      <c r="E72" s="10">
        <f t="shared" si="4"/>
        <v>6.1971102669503102</v>
      </c>
      <c r="F72" s="10">
        <f t="shared" si="4"/>
        <v>2.8349008635733579</v>
      </c>
      <c r="G72" s="10">
        <f t="shared" si="4"/>
        <v>3.0537435476877373</v>
      </c>
    </row>
    <row r="73" spans="1:7" hidden="1">
      <c r="A73" t="str">
        <f t="shared" si="0"/>
        <v>2007q2</v>
      </c>
      <c r="B73" s="10">
        <f t="shared" si="2"/>
        <v>77.350554445691799</v>
      </c>
      <c r="C73" s="10">
        <f t="shared" si="4"/>
        <v>57.233512297785914</v>
      </c>
      <c r="D73" s="10">
        <f t="shared" si="4"/>
        <v>8.0312874696944938</v>
      </c>
      <c r="E73" s="10">
        <f t="shared" si="4"/>
        <v>6.1971102669503102</v>
      </c>
      <c r="F73" s="10">
        <f t="shared" si="4"/>
        <v>2.8349008635733579</v>
      </c>
      <c r="G73" s="10">
        <f t="shared" si="4"/>
        <v>3.0537435476877373</v>
      </c>
    </row>
    <row r="74" spans="1:7" hidden="1">
      <c r="A74" t="str">
        <f t="shared" si="0"/>
        <v>2007q3</v>
      </c>
      <c r="B74" s="10">
        <f t="shared" si="2"/>
        <v>77.350554445691813</v>
      </c>
      <c r="C74" s="10">
        <f t="shared" si="4"/>
        <v>57.233512297785914</v>
      </c>
      <c r="D74" s="10">
        <f t="shared" si="4"/>
        <v>8.0312874696944938</v>
      </c>
      <c r="E74" s="10">
        <f t="shared" si="4"/>
        <v>6.1971102669503102</v>
      </c>
      <c r="F74" s="10">
        <f t="shared" si="4"/>
        <v>2.8349008635733579</v>
      </c>
      <c r="G74" s="10">
        <f t="shared" si="4"/>
        <v>3.0537435476877377</v>
      </c>
    </row>
    <row r="75" spans="1:7" hidden="1">
      <c r="A75" t="str">
        <f t="shared" si="0"/>
        <v>2007q4</v>
      </c>
      <c r="B75" s="10">
        <f t="shared" si="2"/>
        <v>77.350554445691799</v>
      </c>
      <c r="C75" s="10">
        <f t="shared" si="4"/>
        <v>57.233512297785914</v>
      </c>
      <c r="D75" s="10">
        <f t="shared" si="4"/>
        <v>8.0312874696944938</v>
      </c>
      <c r="E75" s="10">
        <f t="shared" si="4"/>
        <v>6.1971102669503093</v>
      </c>
      <c r="F75" s="10">
        <f t="shared" si="4"/>
        <v>2.8349008635733584</v>
      </c>
      <c r="G75" s="10">
        <f t="shared" si="4"/>
        <v>3.0537435476877373</v>
      </c>
    </row>
    <row r="76" spans="1:7">
      <c r="A76" t="str">
        <f t="shared" si="0"/>
        <v>2008q1</v>
      </c>
      <c r="B76" s="10">
        <f t="shared" si="2"/>
        <v>78.730496743905107</v>
      </c>
      <c r="C76" s="10">
        <f t="shared" ref="C76:G91" si="5">C27/$B27*100</f>
        <v>58.440941989797132</v>
      </c>
      <c r="D76" s="10">
        <f t="shared" si="4"/>
        <v>8.1954277173082808</v>
      </c>
      <c r="E76" s="10">
        <f t="shared" si="4"/>
        <v>6.3044421173581151</v>
      </c>
      <c r="F76" s="10">
        <f t="shared" si="4"/>
        <v>2.8514810350969717</v>
      </c>
      <c r="G76" s="10">
        <f t="shared" si="4"/>
        <v>2.9382038843446088</v>
      </c>
    </row>
    <row r="77" spans="1:7">
      <c r="A77" t="str">
        <f t="shared" si="0"/>
        <v>2008q2</v>
      </c>
      <c r="B77" s="10">
        <f t="shared" ref="B77:B84" si="6">SUM(C77:G77)</f>
        <v>78.529155415158925</v>
      </c>
      <c r="C77" s="10">
        <f t="shared" si="5"/>
        <v>58.543455033832636</v>
      </c>
      <c r="D77" s="10">
        <f t="shared" ref="D77:G88" si="7">D28/$B28*100</f>
        <v>7.5731591891401866</v>
      </c>
      <c r="E77" s="10">
        <f t="shared" si="7"/>
        <v>6.8349776586806383</v>
      </c>
      <c r="F77" s="10">
        <f t="shared" si="7"/>
        <v>2.7565614609602065</v>
      </c>
      <c r="G77" s="10">
        <f t="shared" si="7"/>
        <v>2.8210020725452414</v>
      </c>
    </row>
    <row r="78" spans="1:7">
      <c r="A78" t="str">
        <f t="shared" si="0"/>
        <v>2008q3</v>
      </c>
      <c r="B78" s="10">
        <f t="shared" si="6"/>
        <v>78.203568518421889</v>
      </c>
      <c r="C78" s="10">
        <f t="shared" si="5"/>
        <v>58.087081840123474</v>
      </c>
      <c r="D78" s="10">
        <f t="shared" si="7"/>
        <v>7.7303872407602361</v>
      </c>
      <c r="E78" s="10">
        <f t="shared" si="7"/>
        <v>6.774376217579074</v>
      </c>
      <c r="F78" s="10">
        <f t="shared" si="7"/>
        <v>2.7768238933294209</v>
      </c>
      <c r="G78" s="10">
        <f t="shared" si="7"/>
        <v>2.8348993266296842</v>
      </c>
    </row>
    <row r="79" spans="1:7">
      <c r="A79" t="str">
        <f t="shared" si="0"/>
        <v>2008q4</v>
      </c>
      <c r="B79" s="10">
        <f t="shared" si="6"/>
        <v>76.90045288461134</v>
      </c>
      <c r="C79" s="10">
        <f t="shared" si="5"/>
        <v>56.311469509910431</v>
      </c>
      <c r="D79" s="10">
        <f t="shared" si="7"/>
        <v>8.1540819678682013</v>
      </c>
      <c r="E79" s="10">
        <f t="shared" si="7"/>
        <v>6.265975876990848</v>
      </c>
      <c r="F79" s="10">
        <f t="shared" si="7"/>
        <v>2.915598620997204</v>
      </c>
      <c r="G79" s="10">
        <f t="shared" si="7"/>
        <v>3.2533269088446581</v>
      </c>
    </row>
    <row r="80" spans="1:7">
      <c r="A80" t="str">
        <f t="shared" si="0"/>
        <v>2009q1</v>
      </c>
      <c r="B80" s="10">
        <f t="shared" si="6"/>
        <v>76.12697616307895</v>
      </c>
      <c r="C80" s="10">
        <f t="shared" si="5"/>
        <v>56.498434357946657</v>
      </c>
      <c r="D80" s="10">
        <f t="shared" si="7"/>
        <v>8.0220365454144265</v>
      </c>
      <c r="E80" s="10">
        <f t="shared" si="7"/>
        <v>5.6239370116081693</v>
      </c>
      <c r="F80" s="10">
        <f t="shared" si="7"/>
        <v>2.7758558284033104</v>
      </c>
      <c r="G80" s="10">
        <f t="shared" si="7"/>
        <v>3.2067124197063896</v>
      </c>
    </row>
    <row r="81" spans="1:7">
      <c r="A81" t="str">
        <f t="shared" si="0"/>
        <v>2009q2</v>
      </c>
      <c r="B81" s="10">
        <f t="shared" si="6"/>
        <v>76.457095962932755</v>
      </c>
      <c r="C81" s="10">
        <f t="shared" si="5"/>
        <v>56.386607347301755</v>
      </c>
      <c r="D81" s="10">
        <f t="shared" si="7"/>
        <v>8.3003445408079788</v>
      </c>
      <c r="E81" s="10">
        <f t="shared" si="7"/>
        <v>5.6442926388302501</v>
      </c>
      <c r="F81" s="10">
        <f t="shared" si="7"/>
        <v>2.9520196931433667</v>
      </c>
      <c r="G81" s="10">
        <f t="shared" si="7"/>
        <v>3.1738317428494041</v>
      </c>
    </row>
    <row r="82" spans="1:7">
      <c r="A82" t="str">
        <f t="shared" si="0"/>
        <v>2009q3</v>
      </c>
      <c r="B82" s="10">
        <f t="shared" si="6"/>
        <v>76.482386022679705</v>
      </c>
      <c r="C82" s="10">
        <f t="shared" si="5"/>
        <v>56.366596005589386</v>
      </c>
      <c r="D82" s="10">
        <f t="shared" si="7"/>
        <v>8.2435750865621458</v>
      </c>
      <c r="E82" s="10">
        <f t="shared" si="7"/>
        <v>5.9080209385509725</v>
      </c>
      <c r="F82" s="10">
        <f t="shared" si="7"/>
        <v>2.8159655130830243</v>
      </c>
      <c r="G82" s="10">
        <f t="shared" si="7"/>
        <v>3.1482284788941732</v>
      </c>
    </row>
    <row r="83" spans="1:7">
      <c r="A83" t="str">
        <f t="shared" si="0"/>
        <v>2009q4</v>
      </c>
      <c r="B83" s="10">
        <f t="shared" si="6"/>
        <v>76.918300425084524</v>
      </c>
      <c r="C83" s="10">
        <f t="shared" si="5"/>
        <v>55.924959730134859</v>
      </c>
      <c r="D83" s="10">
        <f t="shared" si="7"/>
        <v>9.1578659388686496</v>
      </c>
      <c r="E83" s="10">
        <f t="shared" si="7"/>
        <v>5.9291222982792213</v>
      </c>
      <c r="F83" s="10">
        <f t="shared" si="7"/>
        <v>2.7922107672601761</v>
      </c>
      <c r="G83" s="10">
        <f t="shared" si="7"/>
        <v>3.1141416905416106</v>
      </c>
    </row>
    <row r="84" spans="1:7">
      <c r="A84" t="str">
        <f t="shared" si="0"/>
        <v>2010q1</v>
      </c>
      <c r="B84" s="10">
        <f t="shared" si="6"/>
        <v>77.402675784225281</v>
      </c>
      <c r="C84" s="10">
        <f t="shared" si="5"/>
        <v>57.39096288184323</v>
      </c>
      <c r="D84" s="10">
        <f t="shared" si="7"/>
        <v>8.0829172441390664</v>
      </c>
      <c r="E84" s="10">
        <f t="shared" si="7"/>
        <v>6.0418297986388643</v>
      </c>
      <c r="F84" s="10">
        <f t="shared" si="7"/>
        <v>2.8207459090245468</v>
      </c>
      <c r="G84" s="10">
        <f t="shared" si="7"/>
        <v>3.0662199505795784</v>
      </c>
    </row>
    <row r="85" spans="1:7">
      <c r="A85" t="str">
        <f t="shared" si="0"/>
        <v>2010q2</v>
      </c>
      <c r="B85" s="10">
        <f t="shared" ref="B85:B88" si="8">SUM(C85:G85)</f>
        <v>77.445601941261145</v>
      </c>
      <c r="C85" s="10">
        <f t="shared" si="5"/>
        <v>57.387858226306761</v>
      </c>
      <c r="D85" s="10">
        <f t="shared" si="7"/>
        <v>7.9682637332142203</v>
      </c>
      <c r="E85" s="10">
        <f t="shared" si="7"/>
        <v>6.2254601881537326</v>
      </c>
      <c r="F85" s="10">
        <f t="shared" si="7"/>
        <v>2.8478273392256437</v>
      </c>
      <c r="G85" s="10">
        <f t="shared" si="7"/>
        <v>3.0161924543607941</v>
      </c>
    </row>
    <row r="86" spans="1:7">
      <c r="A86" t="str">
        <f t="shared" si="0"/>
        <v>2010q3</v>
      </c>
      <c r="B86" s="10">
        <f t="shared" si="8"/>
        <v>77.345502995597798</v>
      </c>
      <c r="C86" s="10">
        <f t="shared" si="5"/>
        <v>57.229063381166256</v>
      </c>
      <c r="D86" s="10">
        <f t="shared" si="7"/>
        <v>8.00174993233896</v>
      </c>
      <c r="E86" s="10">
        <f t="shared" si="7"/>
        <v>6.2931691410267856</v>
      </c>
      <c r="F86" s="10">
        <f t="shared" si="7"/>
        <v>2.809230089995268</v>
      </c>
      <c r="G86" s="10">
        <f t="shared" si="7"/>
        <v>3.0122904510705322</v>
      </c>
    </row>
    <row r="87" spans="1:7">
      <c r="A87" t="str">
        <f t="shared" si="0"/>
        <v>2010q4</v>
      </c>
      <c r="B87" s="10">
        <f t="shared" si="8"/>
        <v>77.056435918462554</v>
      </c>
      <c r="C87" s="10">
        <f t="shared" si="5"/>
        <v>56.489980512610401</v>
      </c>
      <c r="D87" s="10">
        <f t="shared" si="7"/>
        <v>8.4477451254771143</v>
      </c>
      <c r="E87" s="10">
        <f t="shared" si="7"/>
        <v>6.1307361474067932</v>
      </c>
      <c r="F87" s="10">
        <f t="shared" si="7"/>
        <v>2.8475700839435789</v>
      </c>
      <c r="G87" s="10">
        <f t="shared" si="7"/>
        <v>3.140404049024669</v>
      </c>
    </row>
    <row r="88" spans="1:7">
      <c r="A88" t="str">
        <f t="shared" si="0"/>
        <v>2011q1</v>
      </c>
      <c r="B88" s="10">
        <f t="shared" si="8"/>
        <v>77.42004956373647</v>
      </c>
      <c r="C88" s="10">
        <f t="shared" si="5"/>
        <v>57.443446409862354</v>
      </c>
      <c r="D88" s="10">
        <f t="shared" si="7"/>
        <v>8.1001271689539251</v>
      </c>
      <c r="E88" s="10">
        <f t="shared" si="7"/>
        <v>5.9900696425350501</v>
      </c>
      <c r="F88" s="10">
        <f t="shared" si="7"/>
        <v>2.8160275908416095</v>
      </c>
      <c r="G88" s="10">
        <f t="shared" si="7"/>
        <v>3.0703787515435255</v>
      </c>
    </row>
    <row r="89" spans="1:7">
      <c r="A89" t="str">
        <f t="shared" si="0"/>
        <v>2011q2</v>
      </c>
      <c r="B89" s="10">
        <f t="shared" ref="B89:B99" si="9">SUM(C89:G89)</f>
        <v>77.47728443978427</v>
      </c>
      <c r="C89" s="10">
        <f t="shared" ref="C89:G89" si="10">C40/$B40*100</f>
        <v>57.439306869147053</v>
      </c>
      <c r="D89" s="10">
        <f t="shared" si="10"/>
        <v>7.9472558210541289</v>
      </c>
      <c r="E89" s="10">
        <f t="shared" si="10"/>
        <v>6.234910161888207</v>
      </c>
      <c r="F89" s="10">
        <f t="shared" si="10"/>
        <v>2.8521361644430723</v>
      </c>
      <c r="G89" s="10">
        <f t="shared" si="10"/>
        <v>3.003675423251813</v>
      </c>
    </row>
    <row r="90" spans="1:7">
      <c r="A90" t="str">
        <f t="shared" si="0"/>
        <v>2011q3</v>
      </c>
      <c r="B90" s="10">
        <f t="shared" si="9"/>
        <v>77.343819178899793</v>
      </c>
      <c r="C90" s="10">
        <f t="shared" ref="C90:G90" si="11">C41/$B41*100</f>
        <v>57.227580408959696</v>
      </c>
      <c r="D90" s="10">
        <f t="shared" si="11"/>
        <v>7.9919040865537809</v>
      </c>
      <c r="E90" s="10">
        <f t="shared" si="11"/>
        <v>6.3251887657189432</v>
      </c>
      <c r="F90" s="10">
        <f t="shared" si="11"/>
        <v>2.8006731654692381</v>
      </c>
      <c r="G90" s="10">
        <f t="shared" si="11"/>
        <v>2.9984727521981296</v>
      </c>
    </row>
    <row r="91" spans="1:7">
      <c r="A91" t="str">
        <f t="shared" si="0"/>
        <v>2011q4</v>
      </c>
      <c r="B91" s="10">
        <f t="shared" si="9"/>
        <v>76.958396409386154</v>
      </c>
      <c r="C91" s="10">
        <f t="shared" ref="C91:G91" si="12">C42/$B42*100</f>
        <v>56.242136584218564</v>
      </c>
      <c r="D91" s="10">
        <f t="shared" si="12"/>
        <v>8.5865643440713217</v>
      </c>
      <c r="E91" s="10">
        <f t="shared" si="12"/>
        <v>6.1086114408922869</v>
      </c>
      <c r="F91" s="10">
        <f t="shared" si="12"/>
        <v>2.8517931574003197</v>
      </c>
      <c r="G91" s="10">
        <f t="shared" si="12"/>
        <v>3.1692908828036463</v>
      </c>
    </row>
    <row r="92" spans="1:7">
      <c r="A92" t="str">
        <f t="shared" si="0"/>
        <v>2012q1</v>
      </c>
      <c r="B92" s="10">
        <f t="shared" si="9"/>
        <v>76.983233837013572</v>
      </c>
      <c r="C92" s="10">
        <f t="shared" ref="C92:G92" si="13">C43/$B43*100</f>
        <v>57.11094788321742</v>
      </c>
      <c r="D92" s="10">
        <f t="shared" si="13"/>
        <v>8.0683603195024727</v>
      </c>
      <c r="E92" s="10">
        <f t="shared" si="13"/>
        <v>5.8852788175940276</v>
      </c>
      <c r="F92" s="10">
        <f t="shared" si="13"/>
        <v>2.8042097760898219</v>
      </c>
      <c r="G92" s="10">
        <f t="shared" si="13"/>
        <v>3.1144370406098312</v>
      </c>
    </row>
    <row r="93" spans="1:7">
      <c r="A93" t="str">
        <f t="shared" si="0"/>
        <v>2012q2</v>
      </c>
      <c r="B93" s="10">
        <f t="shared" si="9"/>
        <v>77.126660781326052</v>
      </c>
      <c r="C93" s="10">
        <f t="shared" ref="C93:G93" si="14">C44/$B44*100</f>
        <v>57.071257480918511</v>
      </c>
      <c r="D93" s="10">
        <f t="shared" si="14"/>
        <v>8.0719546983587733</v>
      </c>
      <c r="E93" s="10">
        <f t="shared" si="14"/>
        <v>6.0348876629573969</v>
      </c>
      <c r="F93" s="10">
        <f t="shared" si="14"/>
        <v>2.8839943989373609</v>
      </c>
      <c r="G93" s="10">
        <f t="shared" si="14"/>
        <v>3.0645665401540039</v>
      </c>
    </row>
    <row r="94" spans="1:7">
      <c r="A94" t="str">
        <f t="shared" si="0"/>
        <v>2012q3</v>
      </c>
      <c r="B94" s="10">
        <f t="shared" si="9"/>
        <v>77.057236065725775</v>
      </c>
      <c r="C94" s="10">
        <f t="shared" ref="C94:G94" si="15">C45/$B45*100</f>
        <v>56.941079931905115</v>
      </c>
      <c r="D94" s="10">
        <f t="shared" si="15"/>
        <v>8.0790763684849622</v>
      </c>
      <c r="E94" s="10">
        <f t="shared" si="15"/>
        <v>6.1754596150989016</v>
      </c>
      <c r="F94" s="10">
        <f t="shared" si="15"/>
        <v>2.8086229228491768</v>
      </c>
      <c r="G94" s="10">
        <f t="shared" si="15"/>
        <v>3.0529972273876114</v>
      </c>
    </row>
    <row r="95" spans="1:7">
      <c r="A95" t="str">
        <f t="shared" si="0"/>
        <v>2012q4</v>
      </c>
      <c r="B95" s="10">
        <f t="shared" si="9"/>
        <v>76.97771091764443</v>
      </c>
      <c r="C95" s="10">
        <f t="shared" ref="C95:G95" si="16">C46/$B46*100</f>
        <v>56.219025608987941</v>
      </c>
      <c r="D95" s="10">
        <f t="shared" si="16"/>
        <v>8.7307251361390286</v>
      </c>
      <c r="E95" s="10">
        <f t="shared" si="16"/>
        <v>6.0561566288594335</v>
      </c>
      <c r="F95" s="10">
        <f t="shared" si="16"/>
        <v>2.8305246695346913</v>
      </c>
      <c r="G95" s="10">
        <f t="shared" si="16"/>
        <v>3.1412788741233091</v>
      </c>
    </row>
    <row r="96" spans="1:7">
      <c r="A96" t="str">
        <f t="shared" si="0"/>
        <v>2013q1</v>
      </c>
      <c r="B96" s="10">
        <f t="shared" si="9"/>
        <v>77.268653061658441</v>
      </c>
      <c r="C96" s="10">
        <f t="shared" ref="C96:G96" si="17">C47/$B47*100</f>
        <v>57.315119058307673</v>
      </c>
      <c r="D96" s="10">
        <f t="shared" si="17"/>
        <v>8.0838015775318208</v>
      </c>
      <c r="E96" s="10">
        <f t="shared" si="17"/>
        <v>5.9723927529226479</v>
      </c>
      <c r="F96" s="10">
        <f t="shared" si="17"/>
        <v>2.8136610919853262</v>
      </c>
      <c r="G96" s="10">
        <f t="shared" si="17"/>
        <v>3.0836785809109784</v>
      </c>
    </row>
    <row r="97" spans="1:7">
      <c r="A97" t="str">
        <f t="shared" si="0"/>
        <v>2013q2</v>
      </c>
      <c r="B97" s="10">
        <f t="shared" si="9"/>
        <v>77.349849054123823</v>
      </c>
      <c r="C97" s="10">
        <f t="shared" ref="C97:G97" si="18">C48/$B48*100</f>
        <v>57.299474192124102</v>
      </c>
      <c r="D97" s="10">
        <f t="shared" si="18"/>
        <v>7.9958247508757072</v>
      </c>
      <c r="E97" s="10">
        <f t="shared" si="18"/>
        <v>6.165086004333113</v>
      </c>
      <c r="F97" s="10">
        <f t="shared" si="18"/>
        <v>2.8613193008686921</v>
      </c>
      <c r="G97" s="10">
        <f t="shared" si="18"/>
        <v>3.0281448059222038</v>
      </c>
    </row>
    <row r="98" spans="1:7">
      <c r="A98" t="str">
        <f t="shared" si="0"/>
        <v>2013q3</v>
      </c>
      <c r="B98" s="10">
        <f t="shared" si="9"/>
        <v>77.248852746741107</v>
      </c>
      <c r="C98" s="10">
        <f t="shared" ref="C98:G98" si="19">C49/$B49*100</f>
        <v>57.132574574010356</v>
      </c>
      <c r="D98" s="10">
        <f t="shared" si="19"/>
        <v>8.0242434624592338</v>
      </c>
      <c r="E98" s="10">
        <f t="shared" si="19"/>
        <v>6.2646058406148768</v>
      </c>
      <c r="F98" s="10">
        <f t="shared" si="19"/>
        <v>2.8061753927712276</v>
      </c>
      <c r="G98" s="10">
        <f t="shared" si="19"/>
        <v>3.0212534768854242</v>
      </c>
    </row>
    <row r="99" spans="1:7">
      <c r="A99" t="str">
        <f t="shared" si="0"/>
        <v>2013q4</v>
      </c>
      <c r="B99" s="10">
        <f>SUM(C99:G99)</f>
        <v>76.997514415164346</v>
      </c>
      <c r="C99" s="10">
        <f t="shared" ref="C99:G99" si="20">C50/$B50*100</f>
        <v>56.317047568605631</v>
      </c>
      <c r="D99" s="10">
        <f t="shared" si="20"/>
        <v>8.588344868562487</v>
      </c>
      <c r="E99" s="10">
        <f t="shared" si="20"/>
        <v>6.0985014057195039</v>
      </c>
      <c r="F99" s="10">
        <f t="shared" si="20"/>
        <v>2.8432959702928637</v>
      </c>
      <c r="G99" s="10">
        <f t="shared" si="20"/>
        <v>3.1503246019838755</v>
      </c>
    </row>
    <row r="101" spans="1:7">
      <c r="A101" s="173" t="s">
        <v>22</v>
      </c>
      <c r="B101" s="174">
        <f t="shared" ref="B101:G101" si="21">AVERAGE(B76:B99)</f>
        <v>77.241996218609344</v>
      </c>
      <c r="C101" s="174">
        <f t="shared" si="21"/>
        <v>57.034016974451134</v>
      </c>
      <c r="D101" s="174">
        <f t="shared" si="21"/>
        <v>8.1727390360186281</v>
      </c>
      <c r="E101" s="174">
        <f t="shared" si="21"/>
        <v>6.1369786988432447</v>
      </c>
      <c r="F101" s="174">
        <f t="shared" si="21"/>
        <v>2.830596826497755</v>
      </c>
      <c r="G101" s="174">
        <f t="shared" si="21"/>
        <v>3.0676646827985707</v>
      </c>
    </row>
    <row r="102" spans="1:7">
      <c r="A102" s="173" t="s">
        <v>169</v>
      </c>
      <c r="B102" s="174">
        <f t="shared" ref="B102:G102" si="22">MEDIAN(B76:B99)</f>
        <v>77.18775676403358</v>
      </c>
      <c r="C102" s="174">
        <f t="shared" si="22"/>
        <v>57.121761228613892</v>
      </c>
      <c r="D102" s="174">
        <f t="shared" si="22"/>
        <v>8.0809968063120152</v>
      </c>
      <c r="E102" s="174">
        <f t="shared" si="22"/>
        <v>6.1196737941495396</v>
      </c>
      <c r="F102" s="174">
        <f t="shared" si="22"/>
        <v>2.8183867499330781</v>
      </c>
      <c r="G102" s="174">
        <f t="shared" si="22"/>
        <v>3.0682993510615519</v>
      </c>
    </row>
    <row r="103" spans="1:7">
      <c r="A103" s="173" t="s">
        <v>167</v>
      </c>
      <c r="B103" s="174">
        <f t="shared" ref="B103:G103" si="23">STDEV(B76:B99)</f>
        <v>0.58982291933305375</v>
      </c>
      <c r="C103" s="174">
        <f t="shared" si="23"/>
        <v>0.69803366605884087</v>
      </c>
      <c r="D103" s="174">
        <f t="shared" si="23"/>
        <v>0.33365524699537696</v>
      </c>
      <c r="E103" s="174">
        <f t="shared" si="23"/>
        <v>0.27787181156509289</v>
      </c>
      <c r="F103" s="174">
        <f t="shared" si="23"/>
        <v>4.4055374214737313E-2</v>
      </c>
      <c r="G103" s="174">
        <f t="shared" si="23"/>
        <v>0.10516480464535441</v>
      </c>
    </row>
    <row r="104" spans="1:7">
      <c r="A104" s="173" t="s">
        <v>168</v>
      </c>
      <c r="B104" s="174">
        <f t="shared" ref="B104:G104" si="24">MAX(B76:B99)-MIN(B76:B99)</f>
        <v>2.6035205808261566</v>
      </c>
      <c r="C104" s="174">
        <f t="shared" si="24"/>
        <v>2.6184953036977774</v>
      </c>
      <c r="D104" s="174">
        <f t="shared" si="24"/>
        <v>1.584706749728463</v>
      </c>
      <c r="E104" s="174">
        <f t="shared" si="24"/>
        <v>1.2110406470724691</v>
      </c>
      <c r="F104" s="174">
        <f t="shared" si="24"/>
        <v>0.19545823218316016</v>
      </c>
      <c r="G104" s="174">
        <f t="shared" si="24"/>
        <v>0.43232483629941676</v>
      </c>
    </row>
  </sheetData>
  <mergeCells count="1">
    <mergeCell ref="A1:G1"/>
  </mergeCells>
  <conditionalFormatting sqref="B76:G99">
    <cfRule type="colorScale" priority="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14</vt:i4>
      </vt:variant>
    </vt:vector>
  </HeadingPairs>
  <TitlesOfParts>
    <vt:vector size="14" baseType="lpstr">
      <vt:lpstr>Introduction</vt:lpstr>
      <vt:lpstr>Annual</vt:lpstr>
      <vt:lpstr>Quarterly</vt:lpstr>
      <vt:lpstr>Growth Rates Annual</vt:lpstr>
      <vt:lpstr>Growth Rates Annualised</vt:lpstr>
      <vt:lpstr>Prov Contributions</vt:lpstr>
      <vt:lpstr>National Contributions</vt:lpstr>
      <vt:lpstr>GDP Durban</vt:lpstr>
      <vt:lpstr>GDP PMB</vt:lpstr>
      <vt:lpstr>GDP RBay</vt:lpstr>
      <vt:lpstr>GDP Port Shepstone</vt:lpstr>
      <vt:lpstr>GDP Newcastle</vt:lpstr>
      <vt:lpstr>Growth Rates</vt:lpstr>
      <vt:lpstr>Contr Rates</vt:lpstr>
    </vt:vector>
  </TitlesOfParts>
  <Company>Finance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Felleng</dc:creator>
  <cp:lastModifiedBy>user</cp:lastModifiedBy>
  <cp:lastPrinted>2008-06-09T12:23:56Z</cp:lastPrinted>
  <dcterms:created xsi:type="dcterms:W3CDTF">2008-06-04T09:18:24Z</dcterms:created>
  <dcterms:modified xsi:type="dcterms:W3CDTF">2014-02-27T20:19:16Z</dcterms:modified>
</cp:coreProperties>
</file>