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05" windowWidth="8220" windowHeight="8115"/>
  </bookViews>
  <sheets>
    <sheet name="Air Stats" sheetId="1" r:id="rId1"/>
    <sheet name="Sheet1" sheetId="2" r:id="rId2"/>
  </sheets>
  <calcPr calcId="125725"/>
</workbook>
</file>

<file path=xl/calcChain.xml><?xml version="1.0" encoding="utf-8"?>
<calcChain xmlns="http://schemas.openxmlformats.org/spreadsheetml/2006/main">
  <c r="F213" i="1"/>
  <c r="C124"/>
  <c r="D124"/>
  <c r="E124"/>
  <c r="F124"/>
  <c r="G124"/>
  <c r="H124"/>
  <c r="I124"/>
  <c r="J124"/>
  <c r="K124"/>
  <c r="L124"/>
  <c r="M124"/>
  <c r="B124"/>
  <c r="C123"/>
  <c r="K199"/>
  <c r="J199"/>
  <c r="I199"/>
  <c r="H199"/>
  <c r="G199"/>
  <c r="F199"/>
  <c r="E199"/>
  <c r="D199"/>
  <c r="C199"/>
  <c r="B199"/>
  <c r="K123"/>
  <c r="L108"/>
  <c r="K110"/>
  <c r="L109" l="1"/>
  <c r="M109" s="1"/>
  <c r="M108"/>
  <c r="L123" l="1"/>
  <c r="L199"/>
  <c r="M199"/>
  <c r="M123"/>
  <c r="L213" l="1"/>
  <c r="M213"/>
  <c r="C213"/>
  <c r="G213"/>
  <c r="B213"/>
  <c r="J213"/>
  <c r="K213"/>
  <c r="E213"/>
  <c r="I213"/>
  <c r="D213"/>
  <c r="H213"/>
  <c r="J123"/>
  <c r="I123"/>
  <c r="H123"/>
  <c r="G123"/>
  <c r="F123"/>
  <c r="E123"/>
  <c r="D123"/>
  <c r="B123"/>
  <c r="F110"/>
  <c r="E110"/>
  <c r="D110"/>
  <c r="B110"/>
  <c r="M107" l="1"/>
  <c r="M99"/>
  <c r="M100"/>
  <c r="M101"/>
  <c r="M102"/>
  <c r="M103"/>
  <c r="M104"/>
  <c r="M105"/>
  <c r="M106"/>
  <c r="M98" l="1"/>
  <c r="M97" l="1"/>
  <c r="B198"/>
  <c r="C198"/>
  <c r="K198" l="1"/>
  <c r="K122" l="1"/>
  <c r="K136" s="1"/>
  <c r="L95"/>
  <c r="I198"/>
  <c r="L198" l="1"/>
  <c r="L122"/>
  <c r="L136" s="1"/>
  <c r="M96"/>
  <c r="M95"/>
  <c r="I122"/>
  <c r="I136" s="1"/>
  <c r="M198" l="1"/>
  <c r="L212" s="1"/>
  <c r="M122"/>
  <c r="M136" s="1"/>
  <c r="J198"/>
  <c r="H198"/>
  <c r="J122"/>
  <c r="J136" s="1"/>
  <c r="H122"/>
  <c r="H136" s="1"/>
  <c r="G198"/>
  <c r="G212" s="1"/>
  <c r="D198"/>
  <c r="E198"/>
  <c r="E212" s="1"/>
  <c r="F198"/>
  <c r="B212"/>
  <c r="D122"/>
  <c r="D136" s="1"/>
  <c r="E122"/>
  <c r="E136" s="1"/>
  <c r="F122"/>
  <c r="F136" s="1"/>
  <c r="G122"/>
  <c r="G136" s="1"/>
  <c r="C122"/>
  <c r="C136" s="1"/>
  <c r="B122"/>
  <c r="B136" s="1"/>
  <c r="J212" l="1"/>
  <c r="D212"/>
  <c r="H212"/>
  <c r="F212"/>
  <c r="C212"/>
  <c r="M212"/>
  <c r="K212"/>
  <c r="I212"/>
  <c r="O122"/>
  <c r="M94"/>
  <c r="B121"/>
  <c r="B135" s="1"/>
  <c r="C197" l="1"/>
  <c r="D197"/>
  <c r="E197"/>
  <c r="F197"/>
  <c r="G197"/>
  <c r="H197"/>
  <c r="I197"/>
  <c r="J197"/>
  <c r="K197"/>
  <c r="B197"/>
  <c r="C121"/>
  <c r="C135" s="1"/>
  <c r="D121"/>
  <c r="D135" s="1"/>
  <c r="E121"/>
  <c r="E135" s="1"/>
  <c r="F121"/>
  <c r="F135" s="1"/>
  <c r="G121"/>
  <c r="G135" s="1"/>
  <c r="H121"/>
  <c r="H135" s="1"/>
  <c r="I121"/>
  <c r="I135" s="1"/>
  <c r="J121"/>
  <c r="J135" s="1"/>
  <c r="K121"/>
  <c r="K135" s="1"/>
  <c r="M93" l="1"/>
  <c r="M92"/>
  <c r="M91" l="1"/>
  <c r="L121" l="1"/>
  <c r="L197"/>
  <c r="M90"/>
  <c r="O121" l="1"/>
  <c r="L135"/>
  <c r="M89"/>
  <c r="M88" l="1"/>
  <c r="M87"/>
  <c r="M86" l="1"/>
  <c r="M85" l="1"/>
  <c r="B196"/>
  <c r="K196"/>
  <c r="G196"/>
  <c r="F196"/>
  <c r="E196"/>
  <c r="D196"/>
  <c r="C196"/>
  <c r="B120"/>
  <c r="B134" s="1"/>
  <c r="K120"/>
  <c r="G120"/>
  <c r="F120"/>
  <c r="E120"/>
  <c r="D120"/>
  <c r="C120"/>
  <c r="M84"/>
  <c r="M83"/>
  <c r="B195"/>
  <c r="B119"/>
  <c r="B118"/>
  <c r="B117"/>
  <c r="M82"/>
  <c r="M81"/>
  <c r="M80"/>
  <c r="M79"/>
  <c r="M78"/>
  <c r="M121" l="1"/>
  <c r="M135" s="1"/>
  <c r="M197"/>
  <c r="B211" s="1"/>
  <c r="B131"/>
  <c r="B133"/>
  <c r="B132"/>
  <c r="K134"/>
  <c r="G134"/>
  <c r="E134"/>
  <c r="C134"/>
  <c r="F134"/>
  <c r="D134"/>
  <c r="F195"/>
  <c r="M77"/>
  <c r="B114" l="1"/>
  <c r="M75"/>
  <c r="M76"/>
  <c r="L190"/>
  <c r="L191"/>
  <c r="L192"/>
  <c r="L193"/>
  <c r="L113"/>
  <c r="L127" s="1"/>
  <c r="L189" s="1"/>
  <c r="L203" s="1"/>
  <c r="M4"/>
  <c r="M5"/>
  <c r="M6"/>
  <c r="M7"/>
  <c r="M8"/>
  <c r="M9"/>
  <c r="M10"/>
  <c r="M11"/>
  <c r="M12"/>
  <c r="M15"/>
  <c r="M16"/>
  <c r="M17"/>
  <c r="M18"/>
  <c r="M19"/>
  <c r="M20"/>
  <c r="M21"/>
  <c r="M22"/>
  <c r="M23"/>
  <c r="M24"/>
  <c r="M27"/>
  <c r="M28"/>
  <c r="M29"/>
  <c r="M30"/>
  <c r="M31"/>
  <c r="M32"/>
  <c r="M33"/>
  <c r="M34"/>
  <c r="M35"/>
  <c r="M36"/>
  <c r="M39"/>
  <c r="M40"/>
  <c r="M41"/>
  <c r="M42"/>
  <c r="M43"/>
  <c r="M44"/>
  <c r="M45"/>
  <c r="M46"/>
  <c r="M47"/>
  <c r="M48"/>
  <c r="M51"/>
  <c r="M52"/>
  <c r="M72"/>
  <c r="M73"/>
  <c r="M74"/>
  <c r="M3"/>
  <c r="L53"/>
  <c r="L114"/>
  <c r="L115"/>
  <c r="L116"/>
  <c r="L117"/>
  <c r="L128" l="1"/>
  <c r="L54"/>
  <c r="L55" s="1"/>
  <c r="L56" s="1"/>
  <c r="M56" s="1"/>
  <c r="L130"/>
  <c r="L129"/>
  <c r="M53"/>
  <c r="M54" l="1"/>
  <c r="M55"/>
  <c r="L57"/>
  <c r="M57" l="1"/>
  <c r="L58"/>
  <c r="M58" s="1"/>
  <c r="L59" l="1"/>
  <c r="L194" l="1"/>
  <c r="L60"/>
  <c r="L61" s="1"/>
  <c r="L62" s="1"/>
  <c r="L63" l="1"/>
  <c r="M63" l="1"/>
  <c r="L64"/>
  <c r="L65" s="1"/>
  <c r="M65" s="1"/>
  <c r="M64" l="1"/>
  <c r="L66"/>
  <c r="L67" s="1"/>
  <c r="M67" s="1"/>
  <c r="M66" l="1"/>
  <c r="L68"/>
  <c r="L211"/>
  <c r="K190"/>
  <c r="K191"/>
  <c r="K192"/>
  <c r="K193"/>
  <c r="K194"/>
  <c r="C190"/>
  <c r="D190"/>
  <c r="E190"/>
  <c r="F190"/>
  <c r="G190"/>
  <c r="H190"/>
  <c r="I190"/>
  <c r="J190"/>
  <c r="B190"/>
  <c r="A129"/>
  <c r="A130" s="1"/>
  <c r="A131" s="1"/>
  <c r="A132" s="1"/>
  <c r="A133" s="1"/>
  <c r="A134" s="1"/>
  <c r="A135" s="1"/>
  <c r="C113"/>
  <c r="C127" s="1"/>
  <c r="C189" s="1"/>
  <c r="C203" s="1"/>
  <c r="D113"/>
  <c r="D127" s="1"/>
  <c r="D189" s="1"/>
  <c r="D203" s="1"/>
  <c r="E113"/>
  <c r="E127" s="1"/>
  <c r="E189" s="1"/>
  <c r="E203" s="1"/>
  <c r="F113"/>
  <c r="F127" s="1"/>
  <c r="F189" s="1"/>
  <c r="F203" s="1"/>
  <c r="G113"/>
  <c r="G127" s="1"/>
  <c r="G189" s="1"/>
  <c r="G203" s="1"/>
  <c r="H113"/>
  <c r="H127" s="1"/>
  <c r="H189" s="1"/>
  <c r="H203" s="1"/>
  <c r="I113"/>
  <c r="I127" s="1"/>
  <c r="I189" s="1"/>
  <c r="I203" s="1"/>
  <c r="J113"/>
  <c r="J127" s="1"/>
  <c r="J189" s="1"/>
  <c r="J203" s="1"/>
  <c r="K113"/>
  <c r="K127" s="1"/>
  <c r="K189" s="1"/>
  <c r="K203" s="1"/>
  <c r="M113"/>
  <c r="M127" s="1"/>
  <c r="M189" s="1"/>
  <c r="M203" s="1"/>
  <c r="B113"/>
  <c r="B127" s="1"/>
  <c r="B189" s="1"/>
  <c r="B203" s="1"/>
  <c r="D191"/>
  <c r="E191"/>
  <c r="F191"/>
  <c r="H191"/>
  <c r="I191"/>
  <c r="J191"/>
  <c r="D192"/>
  <c r="E192"/>
  <c r="F192"/>
  <c r="H192"/>
  <c r="I192"/>
  <c r="J192"/>
  <c r="D193"/>
  <c r="E193"/>
  <c r="F193"/>
  <c r="H193"/>
  <c r="I193"/>
  <c r="J193"/>
  <c r="E194"/>
  <c r="F194"/>
  <c r="H194"/>
  <c r="I194"/>
  <c r="J194"/>
  <c r="B194"/>
  <c r="B193"/>
  <c r="B192"/>
  <c r="B191"/>
  <c r="I116"/>
  <c r="E118"/>
  <c r="F118"/>
  <c r="H118"/>
  <c r="I118"/>
  <c r="J118"/>
  <c r="K118"/>
  <c r="D117"/>
  <c r="E117"/>
  <c r="F117"/>
  <c r="H117"/>
  <c r="I117"/>
  <c r="J117"/>
  <c r="K117"/>
  <c r="D116"/>
  <c r="E116"/>
  <c r="F116"/>
  <c r="H116"/>
  <c r="J116"/>
  <c r="K116"/>
  <c r="D115"/>
  <c r="E115"/>
  <c r="F115"/>
  <c r="H115"/>
  <c r="I115"/>
  <c r="I129" s="1"/>
  <c r="J115"/>
  <c r="K115"/>
  <c r="C114"/>
  <c r="D114"/>
  <c r="E114"/>
  <c r="F114"/>
  <c r="G114"/>
  <c r="H114"/>
  <c r="I114"/>
  <c r="J114"/>
  <c r="K114"/>
  <c r="B116"/>
  <c r="B115"/>
  <c r="J71"/>
  <c r="J110" s="1"/>
  <c r="I71"/>
  <c r="I110" s="1"/>
  <c r="H71"/>
  <c r="H110" s="1"/>
  <c r="G13"/>
  <c r="E195"/>
  <c r="C119"/>
  <c r="C133" s="1"/>
  <c r="C13"/>
  <c r="B200" l="1"/>
  <c r="E200"/>
  <c r="F200"/>
  <c r="O116"/>
  <c r="O114"/>
  <c r="O115"/>
  <c r="O117"/>
  <c r="J120"/>
  <c r="J196"/>
  <c r="H196"/>
  <c r="H120"/>
  <c r="I196"/>
  <c r="I120"/>
  <c r="K130"/>
  <c r="M59"/>
  <c r="B128"/>
  <c r="M190"/>
  <c r="M13"/>
  <c r="M37"/>
  <c r="K128"/>
  <c r="M211"/>
  <c r="L69"/>
  <c r="M68"/>
  <c r="M25"/>
  <c r="M49"/>
  <c r="K211"/>
  <c r="I211"/>
  <c r="G211"/>
  <c r="E211"/>
  <c r="C211"/>
  <c r="J211"/>
  <c r="H211"/>
  <c r="F211"/>
  <c r="D211"/>
  <c r="M114"/>
  <c r="B129"/>
  <c r="E131"/>
  <c r="K131"/>
  <c r="I131"/>
  <c r="F128"/>
  <c r="D128"/>
  <c r="F131"/>
  <c r="B130"/>
  <c r="J128"/>
  <c r="H128"/>
  <c r="E128"/>
  <c r="J131"/>
  <c r="H131"/>
  <c r="C14"/>
  <c r="C191" s="1"/>
  <c r="M60"/>
  <c r="G14"/>
  <c r="G191" s="1"/>
  <c r="G192"/>
  <c r="G117"/>
  <c r="G194"/>
  <c r="G195"/>
  <c r="J129"/>
  <c r="E130"/>
  <c r="I119"/>
  <c r="I132" s="1"/>
  <c r="E119"/>
  <c r="I130"/>
  <c r="I128"/>
  <c r="I195"/>
  <c r="I200" s="1"/>
  <c r="C195"/>
  <c r="D194"/>
  <c r="H129"/>
  <c r="F129"/>
  <c r="D129"/>
  <c r="J119"/>
  <c r="J132" s="1"/>
  <c r="H119"/>
  <c r="F119"/>
  <c r="D118"/>
  <c r="D131" s="1"/>
  <c r="J195"/>
  <c r="H195"/>
  <c r="H200" s="1"/>
  <c r="J130"/>
  <c r="H130"/>
  <c r="F130"/>
  <c r="D130"/>
  <c r="K129"/>
  <c r="E129"/>
  <c r="J200" l="1"/>
  <c r="B137"/>
  <c r="C110"/>
  <c r="G110"/>
  <c r="L204"/>
  <c r="H132"/>
  <c r="F132"/>
  <c r="F133"/>
  <c r="F137" s="1"/>
  <c r="E132"/>
  <c r="E133"/>
  <c r="J133"/>
  <c r="J134"/>
  <c r="M61"/>
  <c r="H133"/>
  <c r="H134"/>
  <c r="I133"/>
  <c r="I134"/>
  <c r="M191"/>
  <c r="L205" s="1"/>
  <c r="G118"/>
  <c r="G131" s="1"/>
  <c r="M14"/>
  <c r="M115" s="1"/>
  <c r="C118"/>
  <c r="C132" s="1"/>
  <c r="M50"/>
  <c r="M118" s="1"/>
  <c r="C116"/>
  <c r="M26"/>
  <c r="M116" s="1"/>
  <c r="L70"/>
  <c r="M69"/>
  <c r="C193"/>
  <c r="M38"/>
  <c r="M117" s="1"/>
  <c r="C117"/>
  <c r="K195"/>
  <c r="K200" s="1"/>
  <c r="F204"/>
  <c r="M204"/>
  <c r="E204"/>
  <c r="K119"/>
  <c r="I204"/>
  <c r="K204"/>
  <c r="G193"/>
  <c r="G200" s="1"/>
  <c r="G119"/>
  <c r="G133" s="1"/>
  <c r="G115"/>
  <c r="G116"/>
  <c r="C115"/>
  <c r="J204"/>
  <c r="C204"/>
  <c r="G204"/>
  <c r="B204"/>
  <c r="C194"/>
  <c r="M194" s="1"/>
  <c r="D204"/>
  <c r="H204"/>
  <c r="C192"/>
  <c r="E137" l="1"/>
  <c r="I137"/>
  <c r="C200"/>
  <c r="H216"/>
  <c r="G216"/>
  <c r="J216"/>
  <c r="K216"/>
  <c r="D216"/>
  <c r="B216"/>
  <c r="C216"/>
  <c r="E216"/>
  <c r="L216"/>
  <c r="H137"/>
  <c r="J137"/>
  <c r="M192"/>
  <c r="L206" s="1"/>
  <c r="I216"/>
  <c r="F216"/>
  <c r="M193"/>
  <c r="L207" s="1"/>
  <c r="D195"/>
  <c r="D200" s="1"/>
  <c r="C131"/>
  <c r="K133"/>
  <c r="L208"/>
  <c r="B208"/>
  <c r="C205"/>
  <c r="D205"/>
  <c r="C130"/>
  <c r="G132"/>
  <c r="L71"/>
  <c r="L110" s="1"/>
  <c r="M70"/>
  <c r="M62"/>
  <c r="M131"/>
  <c r="E205"/>
  <c r="D119"/>
  <c r="F205"/>
  <c r="M128"/>
  <c r="G128"/>
  <c r="K132"/>
  <c r="K137" s="1"/>
  <c r="B205"/>
  <c r="G205"/>
  <c r="M205"/>
  <c r="M129"/>
  <c r="M130"/>
  <c r="K205"/>
  <c r="H205"/>
  <c r="I205"/>
  <c r="J205"/>
  <c r="G130"/>
  <c r="G129"/>
  <c r="C128"/>
  <c r="C129"/>
  <c r="G137" l="1"/>
  <c r="C137"/>
  <c r="M206"/>
  <c r="D133"/>
  <c r="D207"/>
  <c r="L196"/>
  <c r="M196" s="1"/>
  <c r="L120"/>
  <c r="O120" s="1"/>
  <c r="J207"/>
  <c r="G207"/>
  <c r="B207"/>
  <c r="C207"/>
  <c r="E207"/>
  <c r="K207"/>
  <c r="F207"/>
  <c r="I207"/>
  <c r="H207"/>
  <c r="M71"/>
  <c r="M110" s="1"/>
  <c r="L195"/>
  <c r="L200" s="1"/>
  <c r="M207"/>
  <c r="L118"/>
  <c r="D132"/>
  <c r="D137" s="1"/>
  <c r="C208"/>
  <c r="M208"/>
  <c r="J208"/>
  <c r="E208"/>
  <c r="I208"/>
  <c r="H208"/>
  <c r="K208"/>
  <c r="F208"/>
  <c r="G208"/>
  <c r="D208"/>
  <c r="B206"/>
  <c r="K206"/>
  <c r="F206"/>
  <c r="J206"/>
  <c r="E206"/>
  <c r="I206"/>
  <c r="D206"/>
  <c r="H206"/>
  <c r="G206"/>
  <c r="C206"/>
  <c r="L131" l="1"/>
  <c r="O118"/>
  <c r="L134"/>
  <c r="M120"/>
  <c r="L210"/>
  <c r="M119"/>
  <c r="M195"/>
  <c r="M200" s="1"/>
  <c r="B209" l="1"/>
  <c r="M210"/>
  <c r="F210"/>
  <c r="G210"/>
  <c r="E210"/>
  <c r="D210"/>
  <c r="C210"/>
  <c r="B210"/>
  <c r="B215" s="1"/>
  <c r="K210"/>
  <c r="H210"/>
  <c r="I210"/>
  <c r="J210"/>
  <c r="M133"/>
  <c r="M134"/>
  <c r="M132"/>
  <c r="D209"/>
  <c r="D215" s="1"/>
  <c r="H209"/>
  <c r="M209"/>
  <c r="E209"/>
  <c r="E214" s="1"/>
  <c r="I209"/>
  <c r="I214" s="1"/>
  <c r="F209"/>
  <c r="F215" s="1"/>
  <c r="J209"/>
  <c r="C209"/>
  <c r="C215" s="1"/>
  <c r="G209"/>
  <c r="G215" s="1"/>
  <c r="K209"/>
  <c r="L209"/>
  <c r="L119"/>
  <c r="J215" l="1"/>
  <c r="H215"/>
  <c r="M137"/>
  <c r="L214"/>
  <c r="L215"/>
  <c r="J214"/>
  <c r="H214"/>
  <c r="D214"/>
  <c r="G214"/>
  <c r="K214"/>
  <c r="K215"/>
  <c r="B214"/>
  <c r="I215"/>
  <c r="C214"/>
  <c r="E215"/>
  <c r="F214"/>
  <c r="L133"/>
  <c r="O119"/>
  <c r="L132"/>
  <c r="L137" l="1"/>
</calcChain>
</file>

<file path=xl/comments1.xml><?xml version="1.0" encoding="utf-8"?>
<comments xmlns="http://schemas.openxmlformats.org/spreadsheetml/2006/main">
  <authors>
    <author>ESSARAML</author>
    <author>ZULUST</author>
    <author>mkhizesbp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ESSARAML: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http://www.acsamedia.co.za/index.html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http://www.acsa.co.za/home.asp?pid=148
</t>
        </r>
      </text>
    </comment>
    <comment ref="L95" authorId="1">
      <text>
        <r>
          <rPr>
            <b/>
            <sz val="8"/>
            <color indexed="81"/>
            <rFont val="Tahoma"/>
            <family val="2"/>
          </rPr>
          <t>Three month-moving average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L108" authorId="2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THREE MONTH AVERAGE
</t>
        </r>
      </text>
    </comment>
  </commentList>
</comments>
</file>

<file path=xl/sharedStrings.xml><?xml version="1.0" encoding="utf-8"?>
<sst xmlns="http://schemas.openxmlformats.org/spreadsheetml/2006/main" count="34" uniqueCount="32">
  <si>
    <t>Bloemfontein</t>
  </si>
  <si>
    <t xml:space="preserve">George </t>
  </si>
  <si>
    <t>Kimberley</t>
  </si>
  <si>
    <t xml:space="preserve">Cape Town International </t>
  </si>
  <si>
    <t xml:space="preserve">Upington </t>
  </si>
  <si>
    <t xml:space="preserve">East London </t>
  </si>
  <si>
    <t xml:space="preserve">Port Elizabeth </t>
  </si>
  <si>
    <t xml:space="preserve">OR Tambo International </t>
  </si>
  <si>
    <t>Average 2005</t>
  </si>
  <si>
    <t>Average 2006</t>
  </si>
  <si>
    <t>Average 2007</t>
  </si>
  <si>
    <t>Average 2008</t>
  </si>
  <si>
    <t>Average 2009</t>
  </si>
  <si>
    <t>Average 2010</t>
  </si>
  <si>
    <t>TOTAL</t>
  </si>
  <si>
    <t>Pietermaritzburg</t>
  </si>
  <si>
    <t>King Shaka International</t>
  </si>
  <si>
    <t>Average</t>
  </si>
  <si>
    <t xml:space="preserve">Total </t>
  </si>
  <si>
    <t>Monthly Average</t>
  </si>
  <si>
    <t>Average Monthly Percentage Change</t>
  </si>
  <si>
    <t>Per Annum Total</t>
  </si>
  <si>
    <t xml:space="preserve">Annual Proportional Contribution </t>
  </si>
  <si>
    <t>Change in Contribution</t>
  </si>
  <si>
    <t>Range</t>
  </si>
  <si>
    <t>Total</t>
  </si>
  <si>
    <t>Average 2011</t>
  </si>
  <si>
    <t>Total Air Passenger Movements</t>
  </si>
  <si>
    <t>Richards Bay</t>
  </si>
  <si>
    <t>Average 2012</t>
  </si>
  <si>
    <t>Average 2013</t>
  </si>
  <si>
    <t>Average 2014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</si>
</sst>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2" borderId="0" xfId="0" applyFill="1"/>
    <xf numFmtId="3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3" fontId="0" fillId="0" borderId="0" xfId="0" applyNumberFormat="1" applyFill="1" applyAlignment="1">
      <alignment horizontal="center"/>
    </xf>
    <xf numFmtId="17" fontId="0" fillId="0" borderId="0" xfId="0" applyNumberFormat="1" applyFill="1" applyAlignment="1">
      <alignment horizontal="left"/>
    </xf>
    <xf numFmtId="0" fontId="3" fillId="7" borderId="7" xfId="0" applyFont="1" applyFill="1" applyBorder="1"/>
    <xf numFmtId="3" fontId="3" fillId="4" borderId="4" xfId="0" applyNumberFormat="1" applyFont="1" applyFill="1" applyBorder="1" applyAlignment="1">
      <alignment horizontal="center"/>
    </xf>
    <xf numFmtId="3" fontId="3" fillId="4" borderId="5" xfId="0" applyNumberFormat="1" applyFont="1" applyFill="1" applyBorder="1" applyAlignment="1">
      <alignment horizontal="center"/>
    </xf>
    <xf numFmtId="3" fontId="3" fillId="4" borderId="6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3" fillId="7" borderId="7" xfId="0" applyFont="1" applyFill="1" applyBorder="1" applyAlignment="1">
      <alignment vertical="center"/>
    </xf>
    <xf numFmtId="2" fontId="3" fillId="4" borderId="5" xfId="0" applyNumberFormat="1" applyFont="1" applyFill="1" applyBorder="1" applyAlignment="1">
      <alignment horizontal="center" vertical="center"/>
    </xf>
    <xf numFmtId="2" fontId="3" fillId="4" borderId="6" xfId="0" applyNumberFormat="1" applyFont="1" applyFill="1" applyBorder="1" applyAlignment="1">
      <alignment horizontal="center" vertical="center"/>
    </xf>
    <xf numFmtId="3" fontId="3" fillId="4" borderId="4" xfId="0" applyNumberFormat="1" applyFont="1" applyFill="1" applyBorder="1" applyAlignment="1">
      <alignment horizontal="center" vertical="center"/>
    </xf>
    <xf numFmtId="0" fontId="7" fillId="6" borderId="4" xfId="0" applyFont="1" applyFill="1" applyBorder="1"/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 wrapText="1"/>
    </xf>
    <xf numFmtId="0" fontId="8" fillId="6" borderId="6" xfId="0" applyFont="1" applyFill="1" applyBorder="1" applyAlignment="1">
      <alignment horizontal="center" vertical="center" wrapText="1"/>
    </xf>
    <xf numFmtId="2" fontId="3" fillId="4" borderId="4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Alignment="1">
      <alignment horizontal="center"/>
    </xf>
    <xf numFmtId="0" fontId="3" fillId="7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/>
    </xf>
    <xf numFmtId="4" fontId="3" fillId="4" borderId="2" xfId="0" applyNumberFormat="1" applyFont="1" applyFill="1" applyBorder="1" applyAlignment="1">
      <alignment horizontal="center" vertical="center"/>
    </xf>
    <xf numFmtId="4" fontId="3" fillId="4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/>
    </xf>
    <xf numFmtId="4" fontId="3" fillId="4" borderId="0" xfId="0" applyNumberFormat="1" applyFont="1" applyFill="1" applyBorder="1" applyAlignment="1">
      <alignment horizontal="center" vertical="center"/>
    </xf>
    <xf numFmtId="4" fontId="3" fillId="4" borderId="12" xfId="0" applyNumberFormat="1" applyFont="1" applyFill="1" applyBorder="1" applyAlignment="1">
      <alignment horizontal="center" vertical="center"/>
    </xf>
    <xf numFmtId="4" fontId="3" fillId="4" borderId="9" xfId="0" applyNumberFormat="1" applyFont="1" applyFill="1" applyBorder="1" applyAlignment="1">
      <alignment horizontal="center" vertical="center"/>
    </xf>
    <xf numFmtId="4" fontId="3" fillId="4" borderId="10" xfId="0" applyNumberFormat="1" applyFont="1" applyFill="1" applyBorder="1" applyAlignment="1">
      <alignment horizontal="center" vertical="center"/>
    </xf>
    <xf numFmtId="4" fontId="3" fillId="4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3" fontId="3" fillId="4" borderId="7" xfId="0" applyNumberFormat="1" applyFont="1" applyFill="1" applyBorder="1" applyAlignment="1">
      <alignment horizontal="center"/>
    </xf>
    <xf numFmtId="3" fontId="12" fillId="0" borderId="0" xfId="0" applyNumberFormat="1" applyFont="1" applyFill="1" applyAlignment="1">
      <alignment horizontal="center"/>
    </xf>
    <xf numFmtId="3" fontId="12" fillId="0" borderId="0" xfId="0" applyNumberFormat="1" applyFont="1" applyAlignment="1">
      <alignment horizontal="center"/>
    </xf>
    <xf numFmtId="3" fontId="6" fillId="0" borderId="0" xfId="0" applyNumberFormat="1" applyFont="1"/>
    <xf numFmtId="2" fontId="1" fillId="3" borderId="4" xfId="0" applyNumberFormat="1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center" vertical="center"/>
    </xf>
    <xf numFmtId="2" fontId="0" fillId="0" borderId="5" xfId="0" applyNumberFormat="1" applyBorder="1" applyAlignment="1"/>
    <xf numFmtId="0" fontId="0" fillId="0" borderId="6" xfId="0" applyBorder="1" applyAlignment="1"/>
    <xf numFmtId="0" fontId="4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top"/>
    </xf>
    <xf numFmtId="0" fontId="1" fillId="5" borderId="5" xfId="0" applyFont="1" applyFill="1" applyBorder="1" applyAlignment="1">
      <alignment horizontal="center" vertical="top"/>
    </xf>
    <xf numFmtId="0" fontId="0" fillId="0" borderId="6" xfId="0" applyBorder="1" applyAlignment="1">
      <alignment vertical="top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EFD1"/>
      <color rgb="FF993300"/>
      <color rgb="FFD6B19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720422801953557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857824595006114E-2"/>
          <c:y val="5.7568590139215337E-2"/>
          <c:w val="0.90525865561960062"/>
          <c:h val="0.90393984253380033"/>
        </c:manualLayout>
      </c:layout>
      <c:barChart>
        <c:barDir val="col"/>
        <c:grouping val="clustered"/>
        <c:ser>
          <c:idx val="5"/>
          <c:order val="0"/>
          <c:tx>
            <c:strRef>
              <c:f>'Air Stats'!$A$128</c:f>
              <c:strCache>
                <c:ptCount val="1"/>
                <c:pt idx="0">
                  <c:v>2006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Stats'!$B$128:$L$128</c:f>
              <c:numCache>
                <c:formatCode>0.00</c:formatCode>
                <c:ptCount val="11"/>
                <c:pt idx="0">
                  <c:v>111.58409307179913</c:v>
                </c:pt>
                <c:pt idx="1">
                  <c:v>99.695236473008777</c:v>
                </c:pt>
                <c:pt idx="2">
                  <c:v>77.673720525915471</c:v>
                </c:pt>
                <c:pt idx="3">
                  <c:v>97.956813687163717</c:v>
                </c:pt>
                <c:pt idx="4">
                  <c:v>93.085928165915476</c:v>
                </c:pt>
                <c:pt idx="5">
                  <c:v>97.510367730439</c:v>
                </c:pt>
                <c:pt idx="6">
                  <c:v>9.2663373176542532</c:v>
                </c:pt>
                <c:pt idx="7">
                  <c:v>6.938479635109239</c:v>
                </c:pt>
                <c:pt idx="8">
                  <c:v>8.3319354629746663</c:v>
                </c:pt>
                <c:pt idx="9">
                  <c:v>62.150000000000006</c:v>
                </c:pt>
                <c:pt idx="10">
                  <c:v>2.5633788360874474</c:v>
                </c:pt>
              </c:numCache>
            </c:numRef>
          </c:val>
        </c:ser>
        <c:ser>
          <c:idx val="1"/>
          <c:order val="1"/>
          <c:tx>
            <c:strRef>
              <c:f>'Air Stats'!$A$129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Stats'!$B$129:$L$129</c:f>
              <c:numCache>
                <c:formatCode>0.00</c:formatCode>
                <c:ptCount val="11"/>
                <c:pt idx="0">
                  <c:v>54.119349608829538</c:v>
                </c:pt>
                <c:pt idx="1">
                  <c:v>25.411698396034492</c:v>
                </c:pt>
                <c:pt idx="2">
                  <c:v>24.613658689478285</c:v>
                </c:pt>
                <c:pt idx="3">
                  <c:v>28.321629580581636</c:v>
                </c:pt>
                <c:pt idx="4">
                  <c:v>19.344511780416816</c:v>
                </c:pt>
                <c:pt idx="5">
                  <c:v>46.326805040716238</c:v>
                </c:pt>
                <c:pt idx="6">
                  <c:v>19.0345303411816</c:v>
                </c:pt>
                <c:pt idx="7">
                  <c:v>12.226601354614889</c:v>
                </c:pt>
                <c:pt idx="8">
                  <c:v>15.126539185089232</c:v>
                </c:pt>
                <c:pt idx="9">
                  <c:v>0.9045122828656641</c:v>
                </c:pt>
                <c:pt idx="10">
                  <c:v>12.966901003227349</c:v>
                </c:pt>
              </c:numCache>
            </c:numRef>
          </c:val>
        </c:ser>
        <c:ser>
          <c:idx val="2"/>
          <c:order val="2"/>
          <c:tx>
            <c:strRef>
              <c:f>'Air Stats'!$A$130</c:f>
              <c:strCache>
                <c:ptCount val="1"/>
                <c:pt idx="0">
                  <c:v>2008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Stats'!$B$130:$L$130</c:f>
              <c:numCache>
                <c:formatCode>0.00</c:formatCode>
                <c:ptCount val="11"/>
                <c:pt idx="0">
                  <c:v>-3.1160866413758832</c:v>
                </c:pt>
                <c:pt idx="1">
                  <c:v>-3.9926223137422867</c:v>
                </c:pt>
                <c:pt idx="2">
                  <c:v>-3.3197808079677107</c:v>
                </c:pt>
                <c:pt idx="3">
                  <c:v>5.6557015310452474</c:v>
                </c:pt>
                <c:pt idx="4">
                  <c:v>-1.7513313322843214</c:v>
                </c:pt>
                <c:pt idx="5">
                  <c:v>5.5596426694692553</c:v>
                </c:pt>
                <c:pt idx="6">
                  <c:v>-7.1043368942488607</c:v>
                </c:pt>
                <c:pt idx="7">
                  <c:v>-4.3166065896784804</c:v>
                </c:pt>
                <c:pt idx="8">
                  <c:v>-2.8844074085696323</c:v>
                </c:pt>
                <c:pt idx="9">
                  <c:v>-4.0732912294998567</c:v>
                </c:pt>
                <c:pt idx="10">
                  <c:v>20.889072950347703</c:v>
                </c:pt>
              </c:numCache>
            </c:numRef>
          </c:val>
        </c:ser>
        <c:ser>
          <c:idx val="3"/>
          <c:order val="3"/>
          <c:tx>
            <c:strRef>
              <c:f>'Air Stats'!$A$131</c:f>
              <c:strCache>
                <c:ptCount val="1"/>
                <c:pt idx="0">
                  <c:v>2009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Stats'!$B$131:$L$131</c:f>
              <c:numCache>
                <c:formatCode>0.00</c:formatCode>
                <c:ptCount val="11"/>
                <c:pt idx="0">
                  <c:v>-2.6401381645586532</c:v>
                </c:pt>
                <c:pt idx="1">
                  <c:v>-5.4845736752767777</c:v>
                </c:pt>
                <c:pt idx="2">
                  <c:v>-12.989998175718023</c:v>
                </c:pt>
                <c:pt idx="3">
                  <c:v>-16.046653600231338</c:v>
                </c:pt>
                <c:pt idx="4">
                  <c:v>-8.3639671386331251</c:v>
                </c:pt>
                <c:pt idx="5">
                  <c:v>-15.328554360812424</c:v>
                </c:pt>
                <c:pt idx="6">
                  <c:v>-3.4535959351517089</c:v>
                </c:pt>
                <c:pt idx="7">
                  <c:v>-5.1179658352227069</c:v>
                </c:pt>
                <c:pt idx="8">
                  <c:v>-4.3758940802371047</c:v>
                </c:pt>
                <c:pt idx="9">
                  <c:v>-19.812310020308743</c:v>
                </c:pt>
                <c:pt idx="10">
                  <c:v>-5.5705903679929794</c:v>
                </c:pt>
              </c:numCache>
            </c:numRef>
          </c:val>
        </c:ser>
        <c:ser>
          <c:idx val="4"/>
          <c:order val="4"/>
          <c:tx>
            <c:strRef>
              <c:f>'Air Stats'!$A$132</c:f>
              <c:strCache>
                <c:ptCount val="1"/>
                <c:pt idx="0">
                  <c:v>2010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Stats'!$B$132:$L$132</c:f>
              <c:numCache>
                <c:formatCode>0.00</c:formatCode>
                <c:ptCount val="11"/>
                <c:pt idx="0">
                  <c:v>0.74498395764619729</c:v>
                </c:pt>
                <c:pt idx="1">
                  <c:v>-0.60430781975797676</c:v>
                </c:pt>
                <c:pt idx="2">
                  <c:v>-3.8040248095708646</c:v>
                </c:pt>
                <c:pt idx="3">
                  <c:v>1.6166069624322585</c:v>
                </c:pt>
                <c:pt idx="4">
                  <c:v>4.9069114375948155</c:v>
                </c:pt>
                <c:pt idx="5">
                  <c:v>6.7447438972767033</c:v>
                </c:pt>
                <c:pt idx="6">
                  <c:v>9.6465398867152814</c:v>
                </c:pt>
                <c:pt idx="7">
                  <c:v>4.3282693014602822</c:v>
                </c:pt>
                <c:pt idx="8">
                  <c:v>3.8552351606523829</c:v>
                </c:pt>
                <c:pt idx="9">
                  <c:v>-2.0062571386005859</c:v>
                </c:pt>
                <c:pt idx="10">
                  <c:v>-4.4069386415003704</c:v>
                </c:pt>
              </c:numCache>
            </c:numRef>
          </c:val>
        </c:ser>
        <c:ser>
          <c:idx val="0"/>
          <c:order val="5"/>
          <c:tx>
            <c:strRef>
              <c:f>'Air Stats'!$A$133</c:f>
              <c:strCache>
                <c:ptCount val="1"/>
                <c:pt idx="0">
                  <c:v>2011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Stats'!$B$133:$L$133</c:f>
              <c:numCache>
                <c:formatCode>0.00</c:formatCode>
                <c:ptCount val="11"/>
                <c:pt idx="0">
                  <c:v>6.5175448622699665</c:v>
                </c:pt>
                <c:pt idx="1">
                  <c:v>1.7637027763610102</c:v>
                </c:pt>
                <c:pt idx="2">
                  <c:v>8.9248368876443713</c:v>
                </c:pt>
                <c:pt idx="3">
                  <c:v>-0.16757173947808893</c:v>
                </c:pt>
                <c:pt idx="4">
                  <c:v>-2.2739680160351186</c:v>
                </c:pt>
                <c:pt idx="5">
                  <c:v>12.841527276424838</c:v>
                </c:pt>
                <c:pt idx="6">
                  <c:v>6.5602757473395039</c:v>
                </c:pt>
                <c:pt idx="7">
                  <c:v>3.8029040906143465</c:v>
                </c:pt>
                <c:pt idx="8">
                  <c:v>4.8674378853256011</c:v>
                </c:pt>
                <c:pt idx="9">
                  <c:v>55.469362138393706</c:v>
                </c:pt>
                <c:pt idx="10">
                  <c:v>-14.364410998180032</c:v>
                </c:pt>
              </c:numCache>
            </c:numRef>
          </c:val>
        </c:ser>
        <c:ser>
          <c:idx val="6"/>
          <c:order val="6"/>
          <c:tx>
            <c:strRef>
              <c:f>'Air Stats'!$A$134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Stats'!$B$134:$L$134</c:f>
              <c:numCache>
                <c:formatCode>0.00</c:formatCode>
                <c:ptCount val="11"/>
                <c:pt idx="0">
                  <c:v>-0.80114000957161036</c:v>
                </c:pt>
                <c:pt idx="1">
                  <c:v>-3.0039303888267974</c:v>
                </c:pt>
                <c:pt idx="2">
                  <c:v>-3.3660340144904461</c:v>
                </c:pt>
                <c:pt idx="3">
                  <c:v>15.537547535137689</c:v>
                </c:pt>
                <c:pt idx="4">
                  <c:v>-4.2871034776541252</c:v>
                </c:pt>
                <c:pt idx="5">
                  <c:v>8.0053285754621193</c:v>
                </c:pt>
                <c:pt idx="6">
                  <c:v>-5.6148562360830896</c:v>
                </c:pt>
                <c:pt idx="7">
                  <c:v>-1.733499026373668</c:v>
                </c:pt>
                <c:pt idx="8">
                  <c:v>1.1097776519630302</c:v>
                </c:pt>
                <c:pt idx="9">
                  <c:v>11.573359008819271</c:v>
                </c:pt>
                <c:pt idx="10">
                  <c:v>-4.1405814851967291</c:v>
                </c:pt>
              </c:numCache>
            </c:numRef>
          </c:val>
        </c:ser>
        <c:ser>
          <c:idx val="7"/>
          <c:order val="7"/>
          <c:tx>
            <c:strRef>
              <c:f>'Air Stats'!$A$135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Stats'!$B$135:$L$135</c:f>
              <c:numCache>
                <c:formatCode>0.00</c:formatCode>
                <c:ptCount val="11"/>
                <c:pt idx="0">
                  <c:v>-10.872051599355013</c:v>
                </c:pt>
                <c:pt idx="1">
                  <c:v>-0.73024067936658332</c:v>
                </c:pt>
                <c:pt idx="2">
                  <c:v>0.90893049418593663</c:v>
                </c:pt>
                <c:pt idx="3">
                  <c:v>-0.2997531444692606</c:v>
                </c:pt>
                <c:pt idx="4">
                  <c:v>-3.6475732679263468</c:v>
                </c:pt>
                <c:pt idx="5">
                  <c:v>12.999150382327951</c:v>
                </c:pt>
                <c:pt idx="6">
                  <c:v>-5.1040144724580045</c:v>
                </c:pt>
                <c:pt idx="7">
                  <c:v>0.59627015333112754</c:v>
                </c:pt>
                <c:pt idx="8">
                  <c:v>-1.8424294782132478</c:v>
                </c:pt>
                <c:pt idx="9">
                  <c:v>7.0202944842630091</c:v>
                </c:pt>
                <c:pt idx="10">
                  <c:v>-4.3223331534078131</c:v>
                </c:pt>
              </c:numCache>
            </c:numRef>
          </c:val>
        </c:ser>
        <c:ser>
          <c:idx val="8"/>
          <c:order val="8"/>
          <c:tx>
            <c:strRef>
              <c:f>'Air Stats'!$A$136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Stats'!$B$127:$L$127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Stats'!$B$136:$L$136</c:f>
              <c:numCache>
                <c:formatCode>0.00</c:formatCode>
                <c:ptCount val="11"/>
                <c:pt idx="0">
                  <c:v>-10.207634294369468</c:v>
                </c:pt>
                <c:pt idx="1">
                  <c:v>-10.44150415500264</c:v>
                </c:pt>
                <c:pt idx="2">
                  <c:v>4.1921681006948344</c:v>
                </c:pt>
                <c:pt idx="3">
                  <c:v>-8.4595885161822792</c:v>
                </c:pt>
                <c:pt idx="4">
                  <c:v>-6.6059982640666481</c:v>
                </c:pt>
                <c:pt idx="5">
                  <c:v>7.4068149096144547</c:v>
                </c:pt>
                <c:pt idx="6">
                  <c:v>-3.2909093936081115</c:v>
                </c:pt>
                <c:pt idx="7">
                  <c:v>-6.2181657637260841</c:v>
                </c:pt>
                <c:pt idx="8">
                  <c:v>5.152108301330931</c:v>
                </c:pt>
                <c:pt idx="9">
                  <c:v>6.7417672911908353</c:v>
                </c:pt>
                <c:pt idx="10">
                  <c:v>-3.0046984750412231</c:v>
                </c:pt>
              </c:numCache>
            </c:numRef>
          </c:val>
        </c:ser>
        <c:axId val="224032640"/>
        <c:axId val="224034176"/>
      </c:barChart>
      <c:catAx>
        <c:axId val="224032640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034176"/>
        <c:crosses val="autoZero"/>
        <c:auto val="1"/>
        <c:lblAlgn val="ctr"/>
        <c:lblOffset val="100"/>
      </c:catAx>
      <c:valAx>
        <c:axId val="224034176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032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8.5605446527306603E-2"/>
          <c:y val="5.2954618261478674E-2"/>
          <c:w val="5.8896711855911645E-2"/>
          <c:h val="0.54974739424443164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FFEFD1"/>
        </a:gs>
        <a:gs pos="64999">
          <a:srgbClr val="F0EBD5"/>
        </a:gs>
        <a:gs pos="100000">
          <a:srgbClr val="D1C39F"/>
        </a:gs>
      </a:gsLst>
      <a:lin ang="5400000" scaled="0"/>
    </a:gradFill>
  </c:spPr>
  <c:printSettings>
    <c:headerFooter/>
    <c:pageMargins b="0.75000000000000844" l="0.70000000000000062" r="0.70000000000000062" t="0.750000000000008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ZA"/>
              <a:t>Annual</a:t>
            </a:r>
            <a:r>
              <a:rPr lang="en-ZA" baseline="0"/>
              <a:t> % Change</a:t>
            </a:r>
          </a:p>
        </c:rich>
      </c:tx>
      <c:layout>
        <c:manualLayout>
          <c:xMode val="edge"/>
          <c:yMode val="edge"/>
          <c:x val="0.75794784593207465"/>
          <c:y val="5.357141601719722E-2"/>
        </c:manualLayout>
      </c:layout>
      <c:overlay val="1"/>
    </c:title>
    <c:plotArea>
      <c:layout>
        <c:manualLayout>
          <c:layoutTarget val="inner"/>
          <c:xMode val="edge"/>
          <c:yMode val="edge"/>
          <c:x val="7.0942528545171704E-2"/>
          <c:y val="4.5651939057944554E-2"/>
          <c:w val="0.90525865561960062"/>
          <c:h val="0.90393984253380077"/>
        </c:manualLayout>
      </c:layout>
      <c:lineChart>
        <c:grouping val="standard"/>
        <c:ser>
          <c:idx val="0"/>
          <c:order val="0"/>
          <c:tx>
            <c:strRef>
              <c:f>'Air Stats'!$B$127</c:f>
              <c:strCache>
                <c:ptCount val="1"/>
                <c:pt idx="0">
                  <c:v>Bloemfontein</c:v>
                </c:pt>
              </c:strCache>
            </c:strRef>
          </c:tx>
          <c:spPr>
            <a:ln w="38100"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Stats'!$B$128:$B$136</c:f>
              <c:numCache>
                <c:formatCode>0.00</c:formatCode>
                <c:ptCount val="9"/>
                <c:pt idx="0">
                  <c:v>111.58409307179913</c:v>
                </c:pt>
                <c:pt idx="1">
                  <c:v>54.119349608829538</c:v>
                </c:pt>
                <c:pt idx="2">
                  <c:v>-3.1160866413758832</c:v>
                </c:pt>
                <c:pt idx="3">
                  <c:v>-2.6401381645586532</c:v>
                </c:pt>
                <c:pt idx="4">
                  <c:v>0.74498395764619729</c:v>
                </c:pt>
                <c:pt idx="5">
                  <c:v>6.5175448622699665</c:v>
                </c:pt>
                <c:pt idx="6">
                  <c:v>-0.80114000957161036</c:v>
                </c:pt>
                <c:pt idx="7">
                  <c:v>-10.872051599355013</c:v>
                </c:pt>
                <c:pt idx="8">
                  <c:v>-10.207634294369468</c:v>
                </c:pt>
              </c:numCache>
            </c:numRef>
          </c:val>
        </c:ser>
        <c:ser>
          <c:idx val="1"/>
          <c:order val="1"/>
          <c:tx>
            <c:strRef>
              <c:f>'Air Stats'!$C$127</c:f>
              <c:strCache>
                <c:ptCount val="1"/>
                <c:pt idx="0">
                  <c:v>East London </c:v>
                </c:pt>
              </c:strCache>
            </c:strRef>
          </c:tx>
          <c:spPr>
            <a:ln w="38100"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Stats'!$C$128:$C$136</c:f>
              <c:numCache>
                <c:formatCode>0.00</c:formatCode>
                <c:ptCount val="9"/>
                <c:pt idx="0">
                  <c:v>99.695236473008777</c:v>
                </c:pt>
                <c:pt idx="1">
                  <c:v>25.411698396034492</c:v>
                </c:pt>
                <c:pt idx="2">
                  <c:v>-3.9926223137422867</c:v>
                </c:pt>
                <c:pt idx="3">
                  <c:v>-5.4845736752767777</c:v>
                </c:pt>
                <c:pt idx="4">
                  <c:v>-0.60430781975797676</c:v>
                </c:pt>
                <c:pt idx="5">
                  <c:v>1.7637027763610102</c:v>
                </c:pt>
                <c:pt idx="6">
                  <c:v>-3.0039303888267974</c:v>
                </c:pt>
                <c:pt idx="7">
                  <c:v>-0.73024067936658332</c:v>
                </c:pt>
                <c:pt idx="8">
                  <c:v>-10.44150415500264</c:v>
                </c:pt>
              </c:numCache>
            </c:numRef>
          </c:val>
        </c:ser>
        <c:ser>
          <c:idx val="2"/>
          <c:order val="2"/>
          <c:tx>
            <c:strRef>
              <c:f>'Air Stats'!$D$127</c:f>
              <c:strCache>
                <c:ptCount val="1"/>
                <c:pt idx="0">
                  <c:v>George </c:v>
                </c:pt>
              </c:strCache>
            </c:strRef>
          </c:tx>
          <c:spPr>
            <a:ln w="38100">
              <a:solidFill>
                <a:schemeClr val="accent3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Stats'!$D$128:$D$136</c:f>
              <c:numCache>
                <c:formatCode>0.00</c:formatCode>
                <c:ptCount val="9"/>
                <c:pt idx="0">
                  <c:v>77.673720525915471</c:v>
                </c:pt>
                <c:pt idx="1">
                  <c:v>24.613658689478285</c:v>
                </c:pt>
                <c:pt idx="2">
                  <c:v>-3.3197808079677107</c:v>
                </c:pt>
                <c:pt idx="3">
                  <c:v>-12.989998175718023</c:v>
                </c:pt>
                <c:pt idx="4">
                  <c:v>-3.8040248095708646</c:v>
                </c:pt>
                <c:pt idx="5">
                  <c:v>8.9248368876443713</c:v>
                </c:pt>
                <c:pt idx="6">
                  <c:v>-3.3660340144904461</c:v>
                </c:pt>
                <c:pt idx="7">
                  <c:v>0.90893049418593663</c:v>
                </c:pt>
                <c:pt idx="8">
                  <c:v>4.1921681006948344</c:v>
                </c:pt>
              </c:numCache>
            </c:numRef>
          </c:val>
        </c:ser>
        <c:ser>
          <c:idx val="3"/>
          <c:order val="3"/>
          <c:tx>
            <c:strRef>
              <c:f>'Air Stats'!$E$127</c:f>
              <c:strCache>
                <c:ptCount val="1"/>
                <c:pt idx="0">
                  <c:v>Kimberley</c:v>
                </c:pt>
              </c:strCache>
            </c:strRef>
          </c:tx>
          <c:spPr>
            <a:ln w="38100"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Stats'!$E$128:$E$136</c:f>
              <c:numCache>
                <c:formatCode>0.00</c:formatCode>
                <c:ptCount val="9"/>
                <c:pt idx="0">
                  <c:v>97.956813687163717</c:v>
                </c:pt>
                <c:pt idx="1">
                  <c:v>28.321629580581636</c:v>
                </c:pt>
                <c:pt idx="2">
                  <c:v>5.6557015310452474</c:v>
                </c:pt>
                <c:pt idx="3">
                  <c:v>-16.046653600231338</c:v>
                </c:pt>
                <c:pt idx="4">
                  <c:v>1.6166069624322585</c:v>
                </c:pt>
                <c:pt idx="5">
                  <c:v>-0.16757173947808893</c:v>
                </c:pt>
                <c:pt idx="6">
                  <c:v>15.537547535137689</c:v>
                </c:pt>
                <c:pt idx="7">
                  <c:v>-0.2997531444692606</c:v>
                </c:pt>
                <c:pt idx="8">
                  <c:v>-8.4595885161822792</c:v>
                </c:pt>
              </c:numCache>
            </c:numRef>
          </c:val>
        </c:ser>
        <c:ser>
          <c:idx val="4"/>
          <c:order val="4"/>
          <c:tx>
            <c:strRef>
              <c:f>'Air Stats'!$F$127</c:f>
              <c:strCache>
                <c:ptCount val="1"/>
                <c:pt idx="0">
                  <c:v>Port Elizabeth </c:v>
                </c:pt>
              </c:strCache>
            </c:strRef>
          </c:tx>
          <c:spPr>
            <a:ln w="38100"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Stats'!$F$128:$F$136</c:f>
              <c:numCache>
                <c:formatCode>0.00</c:formatCode>
                <c:ptCount val="9"/>
                <c:pt idx="0">
                  <c:v>93.085928165915476</c:v>
                </c:pt>
                <c:pt idx="1">
                  <c:v>19.344511780416816</c:v>
                </c:pt>
                <c:pt idx="2">
                  <c:v>-1.7513313322843214</c:v>
                </c:pt>
                <c:pt idx="3">
                  <c:v>-8.3639671386331251</c:v>
                </c:pt>
                <c:pt idx="4">
                  <c:v>4.9069114375948155</c:v>
                </c:pt>
                <c:pt idx="5">
                  <c:v>-2.2739680160351186</c:v>
                </c:pt>
                <c:pt idx="6">
                  <c:v>-4.2871034776541252</c:v>
                </c:pt>
                <c:pt idx="7">
                  <c:v>-3.6475732679263468</c:v>
                </c:pt>
                <c:pt idx="8">
                  <c:v>-6.6059982640666481</c:v>
                </c:pt>
              </c:numCache>
            </c:numRef>
          </c:val>
        </c:ser>
        <c:ser>
          <c:idx val="5"/>
          <c:order val="5"/>
          <c:tx>
            <c:strRef>
              <c:f>'Air Stats'!$G$127</c:f>
              <c:strCache>
                <c:ptCount val="1"/>
                <c:pt idx="0">
                  <c:v>Upington </c:v>
                </c:pt>
              </c:strCache>
            </c:strRef>
          </c:tx>
          <c:spPr>
            <a:ln>
              <a:solidFill>
                <a:srgbClr val="92D050"/>
              </a:solidFill>
            </a:ln>
          </c:spPr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Stats'!$G$128:$G$136</c:f>
              <c:numCache>
                <c:formatCode>0.00</c:formatCode>
                <c:ptCount val="9"/>
                <c:pt idx="0">
                  <c:v>97.510367730439</c:v>
                </c:pt>
                <c:pt idx="1">
                  <c:v>46.326805040716238</c:v>
                </c:pt>
                <c:pt idx="2">
                  <c:v>5.5596426694692553</c:v>
                </c:pt>
                <c:pt idx="3">
                  <c:v>-15.328554360812424</c:v>
                </c:pt>
                <c:pt idx="4">
                  <c:v>6.7447438972767033</c:v>
                </c:pt>
                <c:pt idx="5">
                  <c:v>12.841527276424838</c:v>
                </c:pt>
                <c:pt idx="6">
                  <c:v>8.0053285754621193</c:v>
                </c:pt>
                <c:pt idx="7">
                  <c:v>12.999150382327951</c:v>
                </c:pt>
                <c:pt idx="8">
                  <c:v>7.4068149096144547</c:v>
                </c:pt>
              </c:numCache>
            </c:numRef>
          </c:val>
        </c:ser>
        <c:ser>
          <c:idx val="6"/>
          <c:order val="6"/>
          <c:tx>
            <c:strRef>
              <c:f>'Air Stats'!$H$127</c:f>
              <c:strCache>
                <c:ptCount val="1"/>
                <c:pt idx="0">
                  <c:v>King Shaka International</c:v>
                </c:pt>
              </c:strCache>
            </c:strRef>
          </c:tx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Stats'!$H$128:$H$136</c:f>
              <c:numCache>
                <c:formatCode>0.00</c:formatCode>
                <c:ptCount val="9"/>
                <c:pt idx="0">
                  <c:v>9.2663373176542532</c:v>
                </c:pt>
                <c:pt idx="1">
                  <c:v>19.0345303411816</c:v>
                </c:pt>
                <c:pt idx="2">
                  <c:v>-7.1043368942488607</c:v>
                </c:pt>
                <c:pt idx="3">
                  <c:v>-3.4535959351517089</c:v>
                </c:pt>
                <c:pt idx="4">
                  <c:v>9.6465398867152814</c:v>
                </c:pt>
                <c:pt idx="5">
                  <c:v>6.5602757473395039</c:v>
                </c:pt>
                <c:pt idx="6">
                  <c:v>-5.6148562360830896</c:v>
                </c:pt>
                <c:pt idx="7">
                  <c:v>-5.1040144724580045</c:v>
                </c:pt>
                <c:pt idx="8">
                  <c:v>-3.2909093936081115</c:v>
                </c:pt>
              </c:numCache>
            </c:numRef>
          </c:val>
        </c:ser>
        <c:ser>
          <c:idx val="7"/>
          <c:order val="7"/>
          <c:tx>
            <c:strRef>
              <c:f>'Air Stats'!$I$127</c:f>
              <c:strCache>
                <c:ptCount val="1"/>
                <c:pt idx="0">
                  <c:v>OR Tambo International </c:v>
                </c:pt>
              </c:strCache>
            </c:strRef>
          </c:tx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Stats'!$I$128:$I$136</c:f>
              <c:numCache>
                <c:formatCode>0.00</c:formatCode>
                <c:ptCount val="9"/>
                <c:pt idx="0">
                  <c:v>6.938479635109239</c:v>
                </c:pt>
                <c:pt idx="1">
                  <c:v>12.226601354614889</c:v>
                </c:pt>
                <c:pt idx="2">
                  <c:v>-4.3166065896784804</c:v>
                </c:pt>
                <c:pt idx="3">
                  <c:v>-5.1179658352227069</c:v>
                </c:pt>
                <c:pt idx="4">
                  <c:v>4.3282693014602822</c:v>
                </c:pt>
                <c:pt idx="5">
                  <c:v>3.8029040906143465</c:v>
                </c:pt>
                <c:pt idx="6">
                  <c:v>-1.733499026373668</c:v>
                </c:pt>
                <c:pt idx="7">
                  <c:v>0.59627015333112754</c:v>
                </c:pt>
                <c:pt idx="8">
                  <c:v>-6.2181657637260841</c:v>
                </c:pt>
              </c:numCache>
            </c:numRef>
          </c:val>
        </c:ser>
        <c:ser>
          <c:idx val="8"/>
          <c:order val="8"/>
          <c:tx>
            <c:strRef>
              <c:f>'Air Stats'!$J$127</c:f>
              <c:strCache>
                <c:ptCount val="1"/>
                <c:pt idx="0">
                  <c:v>Cape Town International </c:v>
                </c:pt>
              </c:strCache>
            </c:strRef>
          </c:tx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Stats'!$J$128:$J$136</c:f>
              <c:numCache>
                <c:formatCode>0.00</c:formatCode>
                <c:ptCount val="9"/>
                <c:pt idx="0">
                  <c:v>8.3319354629746663</c:v>
                </c:pt>
                <c:pt idx="1">
                  <c:v>15.126539185089232</c:v>
                </c:pt>
                <c:pt idx="2">
                  <c:v>-2.8844074085696323</c:v>
                </c:pt>
                <c:pt idx="3">
                  <c:v>-4.3758940802371047</c:v>
                </c:pt>
                <c:pt idx="4">
                  <c:v>3.8552351606523829</c:v>
                </c:pt>
                <c:pt idx="5">
                  <c:v>4.8674378853256011</c:v>
                </c:pt>
                <c:pt idx="6">
                  <c:v>1.1097776519630302</c:v>
                </c:pt>
                <c:pt idx="7">
                  <c:v>-1.8424294782132478</c:v>
                </c:pt>
                <c:pt idx="8">
                  <c:v>5.152108301330931</c:v>
                </c:pt>
              </c:numCache>
            </c:numRef>
          </c:val>
        </c:ser>
        <c:ser>
          <c:idx val="9"/>
          <c:order val="9"/>
          <c:tx>
            <c:strRef>
              <c:f>'Air Stats'!$K$127</c:f>
              <c:strCache>
                <c:ptCount val="1"/>
                <c:pt idx="0">
                  <c:v>Pietermaritzburg</c:v>
                </c:pt>
              </c:strCache>
            </c:strRef>
          </c:tx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Stats'!$K$128:$K$136</c:f>
              <c:numCache>
                <c:formatCode>0.00</c:formatCode>
                <c:ptCount val="9"/>
                <c:pt idx="0">
                  <c:v>62.150000000000006</c:v>
                </c:pt>
                <c:pt idx="1">
                  <c:v>0.9045122828656641</c:v>
                </c:pt>
                <c:pt idx="2">
                  <c:v>-4.0732912294998567</c:v>
                </c:pt>
                <c:pt idx="3">
                  <c:v>-19.812310020308743</c:v>
                </c:pt>
                <c:pt idx="4">
                  <c:v>-2.0062571386005859</c:v>
                </c:pt>
                <c:pt idx="5">
                  <c:v>55.469362138393706</c:v>
                </c:pt>
                <c:pt idx="6">
                  <c:v>11.573359008819271</c:v>
                </c:pt>
                <c:pt idx="7">
                  <c:v>7.0202944842630091</c:v>
                </c:pt>
                <c:pt idx="8">
                  <c:v>6.7417672911908353</c:v>
                </c:pt>
              </c:numCache>
            </c:numRef>
          </c:val>
        </c:ser>
        <c:ser>
          <c:idx val="10"/>
          <c:order val="10"/>
          <c:tx>
            <c:strRef>
              <c:f>'Air Stats'!$L$127</c:f>
              <c:strCache>
                <c:ptCount val="1"/>
                <c:pt idx="0">
                  <c:v>Richards Bay</c:v>
                </c:pt>
              </c:strCache>
            </c:strRef>
          </c:tx>
          <c:marker>
            <c:symbol val="none"/>
          </c:marker>
          <c:cat>
            <c:numRef>
              <c:f>'Air Stats'!$A$128:$A$136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'Air Stats'!$L$128:$L$136</c:f>
              <c:numCache>
                <c:formatCode>0.00</c:formatCode>
                <c:ptCount val="9"/>
                <c:pt idx="0">
                  <c:v>2.5633788360874474</c:v>
                </c:pt>
                <c:pt idx="1">
                  <c:v>12.966901003227349</c:v>
                </c:pt>
                <c:pt idx="2">
                  <c:v>20.889072950347703</c:v>
                </c:pt>
                <c:pt idx="3">
                  <c:v>-5.5705903679929794</c:v>
                </c:pt>
                <c:pt idx="4">
                  <c:v>-4.4069386415003704</c:v>
                </c:pt>
                <c:pt idx="5">
                  <c:v>-14.364410998180032</c:v>
                </c:pt>
                <c:pt idx="6">
                  <c:v>-4.1405814851967291</c:v>
                </c:pt>
                <c:pt idx="7">
                  <c:v>-4.3223331534078131</c:v>
                </c:pt>
                <c:pt idx="8">
                  <c:v>-3.0046984750412231</c:v>
                </c:pt>
              </c:numCache>
            </c:numRef>
          </c:val>
        </c:ser>
        <c:marker val="1"/>
        <c:axId val="223870336"/>
        <c:axId val="224347264"/>
      </c:lineChart>
      <c:catAx>
        <c:axId val="223870336"/>
        <c:scaling>
          <c:orientation val="minMax"/>
        </c:scaling>
        <c:axPos val="b"/>
        <c:numFmt formatCode="General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347264"/>
        <c:crosses val="autoZero"/>
        <c:auto val="1"/>
        <c:lblAlgn val="ctr"/>
        <c:lblOffset val="100"/>
      </c:catAx>
      <c:valAx>
        <c:axId val="224347264"/>
        <c:scaling>
          <c:orientation val="minMax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3870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26328998064082898"/>
          <c:y val="5.2954618261478702E-2"/>
          <c:w val="0.21219679718580384"/>
          <c:h val="0.67967536122387706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866" l="0.70000000000000062" r="0.70000000000000062" t="0.75000000000000866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tx>
        <c:rich>
          <a:bodyPr/>
          <a:lstStyle/>
          <a:p>
            <a:pPr>
              <a:defRPr lang="en-ZA"/>
            </a:pPr>
            <a:r>
              <a:rPr lang="en-US"/>
              <a:t>Proportional</a:t>
            </a:r>
            <a:r>
              <a:rPr lang="en-US" baseline="0"/>
              <a:t> Contribution</a:t>
            </a:r>
            <a:endParaRPr lang="en-US"/>
          </a:p>
        </c:rich>
      </c:tx>
      <c:layout>
        <c:manualLayout>
          <c:xMode val="edge"/>
          <c:yMode val="edge"/>
          <c:x val="0.28991155341751135"/>
          <c:y val="4.4444425002438934E-2"/>
        </c:manualLayout>
      </c:layout>
      <c:overlay val="1"/>
    </c:title>
    <c:plotArea>
      <c:layout>
        <c:manualLayout>
          <c:layoutTarget val="inner"/>
          <c:xMode val="edge"/>
          <c:yMode val="edge"/>
          <c:x val="8.1017155657801376E-2"/>
          <c:y val="2.9532484277442133E-2"/>
          <c:w val="0.89829642849104352"/>
          <c:h val="0.74187259760603774"/>
        </c:manualLayout>
      </c:layout>
      <c:barChart>
        <c:barDir val="col"/>
        <c:grouping val="clustered"/>
        <c:ser>
          <c:idx val="0"/>
          <c:order val="0"/>
          <c:tx>
            <c:strRef>
              <c:f>'Air Stats'!$A$204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rgbClr val="0070C0"/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Stats'!$B$204:$L$204</c:f>
              <c:numCache>
                <c:formatCode>0.00</c:formatCode>
                <c:ptCount val="11"/>
                <c:pt idx="0">
                  <c:v>0.46470834654819798</c:v>
                </c:pt>
                <c:pt idx="1">
                  <c:v>1.0607918648103882</c:v>
                </c:pt>
                <c:pt idx="2">
                  <c:v>1.0502405779004984</c:v>
                </c:pt>
                <c:pt idx="3">
                  <c:v>0.20677479160138482</c:v>
                </c:pt>
                <c:pt idx="4">
                  <c:v>2.3083115515907524</c:v>
                </c:pt>
                <c:pt idx="5">
                  <c:v>5.8704906800135612E-2</c:v>
                </c:pt>
                <c:pt idx="6">
                  <c:v>13.160255456213585</c:v>
                </c:pt>
                <c:pt idx="7">
                  <c:v>57.45832384319808</c:v>
                </c:pt>
                <c:pt idx="8">
                  <c:v>23.782743344106514</c:v>
                </c:pt>
                <c:pt idx="9">
                  <c:v>0.1711790575736985</c:v>
                </c:pt>
                <c:pt idx="10">
                  <c:v>0.27796625965675742</c:v>
                </c:pt>
              </c:numCache>
            </c:numRef>
          </c:val>
        </c:ser>
        <c:ser>
          <c:idx val="1"/>
          <c:order val="1"/>
          <c:tx>
            <c:strRef>
              <c:f>'Air Stats'!$A$205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rgbClr val="FF0000"/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Stats'!$B$205:$L$205</c:f>
              <c:numCache>
                <c:formatCode>0.00</c:formatCode>
                <c:ptCount val="11"/>
                <c:pt idx="0">
                  <c:v>0.8771047826630225</c:v>
                </c:pt>
                <c:pt idx="1">
                  <c:v>1.8896696062007932</c:v>
                </c:pt>
                <c:pt idx="2">
                  <c:v>1.6645620257812175</c:v>
                </c:pt>
                <c:pt idx="3">
                  <c:v>0.36513716443847505</c:v>
                </c:pt>
                <c:pt idx="4">
                  <c:v>3.9758779225540088</c:v>
                </c:pt>
                <c:pt idx="5">
                  <c:v>0.10343137365559454</c:v>
                </c:pt>
                <c:pt idx="6">
                  <c:v>12.82740175372169</c:v>
                </c:pt>
                <c:pt idx="7">
                  <c:v>54.811911788867263</c:v>
                </c:pt>
                <c:pt idx="8">
                  <c:v>22.982985523063796</c:v>
                </c:pt>
                <c:pt idx="9">
                  <c:v>0.24760281397633163</c:v>
                </c:pt>
                <c:pt idx="10">
                  <c:v>0.25431524507780734</c:v>
                </c:pt>
              </c:numCache>
            </c:numRef>
          </c:val>
        </c:ser>
        <c:ser>
          <c:idx val="2"/>
          <c:order val="2"/>
          <c:tx>
            <c:strRef>
              <c:f>'Air Stats'!$A$206</c:f>
              <c:strCache>
                <c:ptCount val="1"/>
                <c:pt idx="0">
                  <c:v>2007</c:v>
                </c:pt>
              </c:strCache>
            </c:strRef>
          </c:tx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Stats'!$B$206:$L$206</c:f>
              <c:numCache>
                <c:formatCode>0.00</c:formatCode>
                <c:ptCount val="11"/>
                <c:pt idx="0">
                  <c:v>1.1760810851728547</c:v>
                </c:pt>
                <c:pt idx="1">
                  <c:v>2.0618285347931229</c:v>
                </c:pt>
                <c:pt idx="2">
                  <c:v>1.8046552466943304</c:v>
                </c:pt>
                <c:pt idx="3">
                  <c:v>0.40764725604974983</c:v>
                </c:pt>
                <c:pt idx="4">
                  <c:v>4.1282321513274294</c:v>
                </c:pt>
                <c:pt idx="5">
                  <c:v>0.131675446967219</c:v>
                </c:pt>
                <c:pt idx="6">
                  <c:v>13.284349052221858</c:v>
                </c:pt>
                <c:pt idx="7">
                  <c:v>53.517938942558843</c:v>
                </c:pt>
                <c:pt idx="8">
                  <c:v>23.020275223410959</c:v>
                </c:pt>
                <c:pt idx="9">
                  <c:v>0.21736758598039962</c:v>
                </c:pt>
                <c:pt idx="10">
                  <c:v>0.24994947482323937</c:v>
                </c:pt>
              </c:numCache>
            </c:numRef>
          </c:val>
        </c:ser>
        <c:ser>
          <c:idx val="3"/>
          <c:order val="3"/>
          <c:tx>
            <c:strRef>
              <c:f>'Air Stats'!$A$207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rgbClr val="7030A0"/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Stats'!$B$207:$L$207</c:f>
              <c:numCache>
                <c:formatCode>0.00</c:formatCode>
                <c:ptCount val="11"/>
                <c:pt idx="0">
                  <c:v>1.1880900209793743</c:v>
                </c:pt>
                <c:pt idx="1">
                  <c:v>2.0640374063164484</c:v>
                </c:pt>
                <c:pt idx="2">
                  <c:v>1.8192495873647512</c:v>
                </c:pt>
                <c:pt idx="3">
                  <c:v>0.44909463984353332</c:v>
                </c:pt>
                <c:pt idx="4">
                  <c:v>4.229131568108917</c:v>
                </c:pt>
                <c:pt idx="5">
                  <c:v>0.14493161207430033</c:v>
                </c:pt>
                <c:pt idx="6">
                  <c:v>12.867557800276064</c:v>
                </c:pt>
                <c:pt idx="7">
                  <c:v>53.394479729968388</c:v>
                </c:pt>
                <c:pt idx="8">
                  <c:v>23.310945359923853</c:v>
                </c:pt>
                <c:pt idx="9">
                  <c:v>0.21741761965036965</c:v>
                </c:pt>
                <c:pt idx="10">
                  <c:v>0.31506465549398649</c:v>
                </c:pt>
              </c:numCache>
            </c:numRef>
          </c:val>
        </c:ser>
        <c:ser>
          <c:idx val="4"/>
          <c:order val="4"/>
          <c:tx>
            <c:strRef>
              <c:f>'Air Stats'!$A$208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Stats'!$B$208:$L$208</c:f>
              <c:numCache>
                <c:formatCode>0.00</c:formatCode>
                <c:ptCount val="11"/>
                <c:pt idx="0">
                  <c:v>1.2187150406168721</c:v>
                </c:pt>
                <c:pt idx="1">
                  <c:v>2.0553847748736152</c:v>
                </c:pt>
                <c:pt idx="2">
                  <c:v>1.6677630081490993</c:v>
                </c:pt>
                <c:pt idx="3">
                  <c:v>0.39723614386311512</c:v>
                </c:pt>
                <c:pt idx="4">
                  <c:v>4.0831031305239174</c:v>
                </c:pt>
                <c:pt idx="5">
                  <c:v>0.12929239237429491</c:v>
                </c:pt>
                <c:pt idx="6">
                  <c:v>13.088958913809465</c:v>
                </c:pt>
                <c:pt idx="7">
                  <c:v>53.3768843317171</c:v>
                </c:pt>
                <c:pt idx="8">
                  <c:v>23.485518235013508</c:v>
                </c:pt>
                <c:pt idx="9">
                  <c:v>0.18368568542692085</c:v>
                </c:pt>
                <c:pt idx="10">
                  <c:v>0.31345834363209812</c:v>
                </c:pt>
              </c:numCache>
            </c:numRef>
          </c:val>
        </c:ser>
        <c:ser>
          <c:idx val="5"/>
          <c:order val="5"/>
          <c:tx>
            <c:strRef>
              <c:f>'Air Stats'!$A$209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Stats'!$B$209:$L$209</c:f>
              <c:numCache>
                <c:formatCode>0.00</c:formatCode>
                <c:ptCount val="11"/>
                <c:pt idx="0">
                  <c:v>1.1736921970365723</c:v>
                </c:pt>
                <c:pt idx="1">
                  <c:v>1.9529418492518273</c:v>
                </c:pt>
                <c:pt idx="2">
                  <c:v>1.5336273774120799</c:v>
                </c:pt>
                <c:pt idx="3">
                  <c:v>0.38587092944474294</c:v>
                </c:pt>
                <c:pt idx="4">
                  <c:v>4.09470920590406</c:v>
                </c:pt>
                <c:pt idx="5">
                  <c:v>0.13193137400567118</c:v>
                </c:pt>
                <c:pt idx="6">
                  <c:v>13.719195660720018</c:v>
                </c:pt>
                <c:pt idx="7">
                  <c:v>53.233354878060226</c:v>
                </c:pt>
                <c:pt idx="8">
                  <c:v>23.31616691044923</c:v>
                </c:pt>
                <c:pt idx="9">
                  <c:v>0.17206885679140183</c:v>
                </c:pt>
                <c:pt idx="10">
                  <c:v>0.28644076092418602</c:v>
                </c:pt>
              </c:numCache>
            </c:numRef>
          </c:val>
        </c:ser>
        <c:ser>
          <c:idx val="6"/>
          <c:order val="6"/>
          <c:tx>
            <c:strRef>
              <c:f>'Air Stats'!$A$210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rgbClr val="993300"/>
            </a:solidFill>
          </c:spPr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Stats'!$B$210:$L$210</c:f>
              <c:numCache>
                <c:formatCode>0.00</c:formatCode>
                <c:ptCount val="11"/>
                <c:pt idx="0">
                  <c:v>1.198823015880476</c:v>
                </c:pt>
                <c:pt idx="1">
                  <c:v>1.9057324102554716</c:v>
                </c:pt>
                <c:pt idx="2">
                  <c:v>1.6018670868988056</c:v>
                </c:pt>
                <c:pt idx="3">
                  <c:v>0.36939703317249079</c:v>
                </c:pt>
                <c:pt idx="4">
                  <c:v>3.8371876439076926</c:v>
                </c:pt>
                <c:pt idx="5">
                  <c:v>0.14275678153785396</c:v>
                </c:pt>
                <c:pt idx="6">
                  <c:v>14.018569297594016</c:v>
                </c:pt>
                <c:pt idx="7">
                  <c:v>52.987453480468396</c:v>
                </c:pt>
                <c:pt idx="8">
                  <c:v>23.446472903913691</c:v>
                </c:pt>
                <c:pt idx="9">
                  <c:v>0.25652328761715837</c:v>
                </c:pt>
                <c:pt idx="10">
                  <c:v>0.2352170587539574</c:v>
                </c:pt>
              </c:numCache>
            </c:numRef>
          </c:val>
        </c:ser>
        <c:ser>
          <c:idx val="7"/>
          <c:order val="7"/>
          <c:tx>
            <c:strRef>
              <c:f>'Air Stats'!$A$211</c:f>
              <c:strCache>
                <c:ptCount val="1"/>
                <c:pt idx="0">
                  <c:v>2012</c:v>
                </c:pt>
              </c:strCache>
            </c:strRef>
          </c:tx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Stats'!$B$211:$L$211</c:f>
              <c:numCache>
                <c:formatCode>0.00</c:formatCode>
                <c:ptCount val="11"/>
                <c:pt idx="0">
                  <c:v>1.2090712078309809</c:v>
                </c:pt>
                <c:pt idx="1">
                  <c:v>1.879343569441523</c:v>
                </c:pt>
                <c:pt idx="2">
                  <c:v>1.5737886462265032</c:v>
                </c:pt>
                <c:pt idx="3">
                  <c:v>0.43391700831159946</c:v>
                </c:pt>
                <c:pt idx="4">
                  <c:v>3.73399405730038</c:v>
                </c:pt>
                <c:pt idx="5">
                  <c:v>0.15675884554412295</c:v>
                </c:pt>
                <c:pt idx="6">
                  <c:v>13.452328382280113</c:v>
                </c:pt>
                <c:pt idx="7">
                  <c:v>52.938138550460764</c:v>
                </c:pt>
                <c:pt idx="8">
                  <c:v>24.102428398611817</c:v>
                </c:pt>
                <c:pt idx="9">
                  <c:v>0.29098957557502664</c:v>
                </c:pt>
                <c:pt idx="10">
                  <c:v>0.22924175841717936</c:v>
                </c:pt>
              </c:numCache>
            </c:numRef>
          </c:val>
        </c:ser>
        <c:ser>
          <c:idx val="8"/>
          <c:order val="8"/>
          <c:tx>
            <c:strRef>
              <c:f>'Air Stats'!$A$212</c:f>
              <c:strCache>
                <c:ptCount val="1"/>
                <c:pt idx="0">
                  <c:v>2013</c:v>
                </c:pt>
              </c:strCache>
            </c:strRef>
          </c:tx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Stats'!$B$212:$L$212</c:f>
              <c:numCache>
                <c:formatCode>0.00</c:formatCode>
                <c:ptCount val="11"/>
                <c:pt idx="0">
                  <c:v>1.089082943269823</c:v>
                </c:pt>
                <c:pt idx="1">
                  <c:v>1.8854643208232542</c:v>
                </c:pt>
                <c:pt idx="2">
                  <c:v>1.6049857410906947</c:v>
                </c:pt>
                <c:pt idx="3">
                  <c:v>0.43721804151679816</c:v>
                </c:pt>
                <c:pt idx="4">
                  <c:v>3.6360633989214333</c:v>
                </c:pt>
                <c:pt idx="5">
                  <c:v>0.17902035001156141</c:v>
                </c:pt>
                <c:pt idx="6">
                  <c:v>12.901507763171228</c:v>
                </c:pt>
                <c:pt idx="7">
                  <c:v>53.820250165689046</c:v>
                </c:pt>
                <c:pt idx="8">
                  <c:v>23.910010642703963</c:v>
                </c:pt>
                <c:pt idx="9">
                  <c:v>0.31473043361415082</c:v>
                </c:pt>
                <c:pt idx="10">
                  <c:v>0.22166619918804778</c:v>
                </c:pt>
              </c:numCache>
            </c:numRef>
          </c:val>
        </c:ser>
        <c:ser>
          <c:idx val="9"/>
          <c:order val="9"/>
          <c:tx>
            <c:strRef>
              <c:f>'Air Stats'!$A$213</c:f>
              <c:strCache>
                <c:ptCount val="1"/>
                <c:pt idx="0">
                  <c:v>2014</c:v>
                </c:pt>
              </c:strCache>
            </c:strRef>
          </c:tx>
          <c:cat>
            <c:strRef>
              <c:f>'Air Stats'!$B$203:$L$203</c:f>
              <c:strCache>
                <c:ptCount val="11"/>
                <c:pt idx="0">
                  <c:v>Bloemfontein</c:v>
                </c:pt>
                <c:pt idx="1">
                  <c:v>East London </c:v>
                </c:pt>
                <c:pt idx="2">
                  <c:v>George </c:v>
                </c:pt>
                <c:pt idx="3">
                  <c:v>Kimberley</c:v>
                </c:pt>
                <c:pt idx="4">
                  <c:v>Port Elizabeth </c:v>
                </c:pt>
                <c:pt idx="5">
                  <c:v>Upington </c:v>
                </c:pt>
                <c:pt idx="6">
                  <c:v>King Shaka International</c:v>
                </c:pt>
                <c:pt idx="7">
                  <c:v>OR Tambo International </c:v>
                </c:pt>
                <c:pt idx="8">
                  <c:v>Cape Town International </c:v>
                </c:pt>
                <c:pt idx="9">
                  <c:v>Pietermaritzburg</c:v>
                </c:pt>
                <c:pt idx="10">
                  <c:v>Richards Bay</c:v>
                </c:pt>
              </c:strCache>
            </c:strRef>
          </c:cat>
          <c:val>
            <c:numRef>
              <c:f>'Air Stats'!$B$213:$L$213</c:f>
              <c:numCache>
                <c:formatCode>0.00</c:formatCode>
                <c:ptCount val="11"/>
                <c:pt idx="0">
                  <c:v>1.0084644036080099</c:v>
                </c:pt>
                <c:pt idx="1">
                  <c:v>1.7413469617922568</c:v>
                </c:pt>
                <c:pt idx="2">
                  <c:v>1.7245129370267878</c:v>
                </c:pt>
                <c:pt idx="3">
                  <c:v>0.41273484719716341</c:v>
                </c:pt>
                <c:pt idx="4">
                  <c:v>7.380550337937632</c:v>
                </c:pt>
                <c:pt idx="5">
                  <c:v>0.19828709171115655</c:v>
                </c:pt>
                <c:pt idx="6">
                  <c:v>12.86672356895186</c:v>
                </c:pt>
                <c:pt idx="7">
                  <c:v>52.050467894335007</c:v>
                </c:pt>
                <c:pt idx="8">
                  <c:v>25.927339663149784</c:v>
                </c:pt>
                <c:pt idx="9">
                  <c:v>0.34644422967335314</c:v>
                </c:pt>
                <c:pt idx="10">
                  <c:v>0.2217228106331891</c:v>
                </c:pt>
              </c:numCache>
            </c:numRef>
          </c:val>
        </c:ser>
        <c:axId val="224428032"/>
        <c:axId val="224429568"/>
      </c:barChart>
      <c:catAx>
        <c:axId val="224428032"/>
        <c:scaling>
          <c:orientation val="minMax"/>
        </c:scaling>
        <c:axPos val="b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429568"/>
        <c:crosses val="autoZero"/>
        <c:auto val="1"/>
        <c:lblAlgn val="ctr"/>
        <c:lblOffset val="100"/>
      </c:catAx>
      <c:valAx>
        <c:axId val="224429568"/>
        <c:scaling>
          <c:orientation val="minMax"/>
          <c:max val="60"/>
          <c:min val="-5"/>
        </c:scaling>
        <c:axPos val="l"/>
        <c:numFmt formatCode="0.0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224428032"/>
        <c:crosses val="autoZero"/>
        <c:crossBetween val="between"/>
        <c:majorUnit val="5"/>
        <c:minorUnit val="1"/>
      </c:valAx>
    </c:plotArea>
    <c:legend>
      <c:legendPos val="t"/>
      <c:layout>
        <c:manualLayout>
          <c:xMode val="edge"/>
          <c:yMode val="edge"/>
          <c:x val="7.5338537471339423E-2"/>
          <c:y val="2.8136689354029153E-2"/>
          <c:w val="0.79644988536982331"/>
          <c:h val="5.6954262049754088E-2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gradFill>
      <a:gsLst>
        <a:gs pos="0">
          <a:srgbClr val="D6B19C"/>
        </a:gs>
        <a:gs pos="30000">
          <a:srgbClr val="D49E6C"/>
        </a:gs>
        <a:gs pos="70000">
          <a:srgbClr val="A65528"/>
        </a:gs>
        <a:gs pos="100000">
          <a:srgbClr val="663012"/>
        </a:gs>
      </a:gsLst>
      <a:lin ang="5400000" scaled="0"/>
    </a:gradFill>
  </c:spPr>
  <c:printSettings>
    <c:headerFooter/>
    <c:pageMargins b="0.75000000000000233" l="0.70000000000000062" r="0.70000000000000062" t="0.750000000000002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138</xdr:row>
      <xdr:rowOff>9524</xdr:rowOff>
    </xdr:from>
    <xdr:to>
      <xdr:col>10</xdr:col>
      <xdr:colOff>647699</xdr:colOff>
      <xdr:row>160</xdr:row>
      <xdr:rowOff>123825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15874</xdr:colOff>
      <xdr:row>161</xdr:row>
      <xdr:rowOff>38101</xdr:rowOff>
    </xdr:from>
    <xdr:to>
      <xdr:col>10</xdr:col>
      <xdr:colOff>339725</xdr:colOff>
      <xdr:row>186</xdr:row>
      <xdr:rowOff>19052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217</xdr:row>
      <xdr:rowOff>42335</xdr:rowOff>
    </xdr:from>
    <xdr:to>
      <xdr:col>8</xdr:col>
      <xdr:colOff>733425</xdr:colOff>
      <xdr:row>241</xdr:row>
      <xdr:rowOff>179919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K216"/>
  <sheetViews>
    <sheetView tabSelected="1" zoomScale="90" zoomScaleNormal="90" workbookViewId="0">
      <selection sqref="A1:M1"/>
    </sheetView>
  </sheetViews>
  <sheetFormatPr defaultRowHeight="15"/>
  <cols>
    <col min="1" max="1" width="12.7109375" bestFit="1" customWidth="1"/>
    <col min="2" max="2" width="14.140625" customWidth="1"/>
    <col min="3" max="3" width="12.7109375" customWidth="1"/>
    <col min="4" max="4" width="11.140625" customWidth="1"/>
    <col min="5" max="5" width="12" customWidth="1"/>
    <col min="6" max="6" width="12.5703125" customWidth="1"/>
    <col min="7" max="7" width="11.28515625" customWidth="1"/>
    <col min="8" max="8" width="14.140625" customWidth="1"/>
    <col min="9" max="9" width="16" customWidth="1"/>
    <col min="10" max="10" width="14.5703125" customWidth="1"/>
    <col min="11" max="11" width="17.42578125" customWidth="1"/>
    <col min="12" max="12" width="14.140625" customWidth="1"/>
    <col min="13" max="13" width="14.28515625" style="41" customWidth="1"/>
  </cols>
  <sheetData>
    <row r="1" spans="1:115" ht="34.5" customHeight="1" thickBot="1">
      <c r="A1" s="46" t="s">
        <v>27</v>
      </c>
      <c r="B1" s="47"/>
      <c r="C1" s="47"/>
      <c r="D1" s="47"/>
      <c r="E1" s="47"/>
      <c r="F1" s="47"/>
      <c r="G1" s="47"/>
      <c r="H1" s="47"/>
      <c r="I1" s="47"/>
      <c r="J1" s="47"/>
      <c r="K1" s="48"/>
      <c r="L1" s="48"/>
      <c r="M1" s="49"/>
    </row>
    <row r="2" spans="1:115" s="1" customFormat="1" ht="48.75" customHeight="1" thickBot="1">
      <c r="A2" s="23"/>
      <c r="B2" s="24" t="s">
        <v>0</v>
      </c>
      <c r="C2" s="24" t="s">
        <v>5</v>
      </c>
      <c r="D2" s="24" t="s">
        <v>1</v>
      </c>
      <c r="E2" s="24" t="s">
        <v>2</v>
      </c>
      <c r="F2" s="25" t="s">
        <v>6</v>
      </c>
      <c r="G2" s="24" t="s">
        <v>4</v>
      </c>
      <c r="H2" s="25" t="s">
        <v>16</v>
      </c>
      <c r="I2" s="25" t="s">
        <v>7</v>
      </c>
      <c r="J2" s="25" t="s">
        <v>3</v>
      </c>
      <c r="K2" s="25" t="s">
        <v>15</v>
      </c>
      <c r="L2" s="25" t="s">
        <v>28</v>
      </c>
      <c r="M2" s="26" t="s">
        <v>14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</row>
    <row r="3" spans="1:115" hidden="1">
      <c r="A3" s="6">
        <v>38443</v>
      </c>
      <c r="B3" s="5">
        <v>10040</v>
      </c>
      <c r="C3" s="5">
        <v>22776</v>
      </c>
      <c r="D3" s="5">
        <v>24816</v>
      </c>
      <c r="E3" s="5">
        <v>4325</v>
      </c>
      <c r="F3" s="5">
        <v>51740</v>
      </c>
      <c r="G3" s="5">
        <v>1225</v>
      </c>
      <c r="H3" s="5">
        <v>292316</v>
      </c>
      <c r="I3" s="5">
        <v>1282419</v>
      </c>
      <c r="J3" s="5">
        <v>540296</v>
      </c>
      <c r="K3" s="11">
        <v>4000</v>
      </c>
      <c r="L3" s="5">
        <v>6011</v>
      </c>
      <c r="M3" s="5">
        <f>SUM(B3:L3)</f>
        <v>2239964</v>
      </c>
    </row>
    <row r="4" spans="1:115" hidden="1">
      <c r="A4" s="6">
        <v>38473</v>
      </c>
      <c r="B4" s="5">
        <v>10773</v>
      </c>
      <c r="C4" s="5">
        <v>22717</v>
      </c>
      <c r="D4" s="5">
        <v>23097</v>
      </c>
      <c r="E4" s="5">
        <v>4819</v>
      </c>
      <c r="F4" s="5">
        <v>50345</v>
      </c>
      <c r="G4" s="5">
        <v>1331</v>
      </c>
      <c r="H4" s="5">
        <v>289752</v>
      </c>
      <c r="I4" s="5">
        <v>1217985</v>
      </c>
      <c r="J4" s="5">
        <v>496452</v>
      </c>
      <c r="K4" s="11">
        <v>4000</v>
      </c>
      <c r="L4" s="5">
        <v>6662</v>
      </c>
      <c r="M4" s="5">
        <f t="shared" ref="M4:M67" si="0">SUM(B4:L4)</f>
        <v>2127933</v>
      </c>
    </row>
    <row r="5" spans="1:115" hidden="1">
      <c r="A5" s="6">
        <v>38504</v>
      </c>
      <c r="B5" s="5">
        <v>11082</v>
      </c>
      <c r="C5" s="5">
        <v>23216</v>
      </c>
      <c r="D5" s="5">
        <v>21027</v>
      </c>
      <c r="E5" s="5">
        <v>4674</v>
      </c>
      <c r="F5" s="5">
        <v>50765</v>
      </c>
      <c r="G5" s="5">
        <v>1271</v>
      </c>
      <c r="H5" s="5">
        <v>297606</v>
      </c>
      <c r="I5" s="5">
        <v>1231270</v>
      </c>
      <c r="J5" s="5">
        <v>486150</v>
      </c>
      <c r="K5" s="11">
        <v>4000</v>
      </c>
      <c r="L5" s="5">
        <v>6657</v>
      </c>
      <c r="M5" s="5">
        <f t="shared" si="0"/>
        <v>2137718</v>
      </c>
    </row>
    <row r="6" spans="1:115" hidden="1">
      <c r="A6" s="6">
        <v>38534</v>
      </c>
      <c r="B6" s="5">
        <v>10478</v>
      </c>
      <c r="C6" s="5">
        <v>25011</v>
      </c>
      <c r="D6" s="5">
        <v>24325</v>
      </c>
      <c r="E6" s="5">
        <v>4533</v>
      </c>
      <c r="F6" s="5">
        <v>52291</v>
      </c>
      <c r="G6" s="5">
        <v>1284</v>
      </c>
      <c r="H6" s="5">
        <v>302162</v>
      </c>
      <c r="I6" s="5">
        <v>1327003</v>
      </c>
      <c r="J6" s="5">
        <v>518230</v>
      </c>
      <c r="K6" s="11">
        <v>4000</v>
      </c>
      <c r="L6" s="5">
        <v>6258</v>
      </c>
      <c r="M6" s="5">
        <f t="shared" si="0"/>
        <v>2275575</v>
      </c>
    </row>
    <row r="7" spans="1:115" hidden="1">
      <c r="A7" s="6">
        <v>38565</v>
      </c>
      <c r="B7" s="5">
        <v>11832</v>
      </c>
      <c r="C7" s="5">
        <v>24688</v>
      </c>
      <c r="D7" s="5">
        <v>22287</v>
      </c>
      <c r="E7" s="5">
        <v>5358</v>
      </c>
      <c r="F7" s="5">
        <v>52866</v>
      </c>
      <c r="G7" s="5">
        <v>1502</v>
      </c>
      <c r="H7" s="5">
        <v>306411</v>
      </c>
      <c r="I7" s="5">
        <v>1391143</v>
      </c>
      <c r="J7" s="5">
        <v>545349</v>
      </c>
      <c r="K7" s="11">
        <v>4000</v>
      </c>
      <c r="L7" s="5">
        <v>7090</v>
      </c>
      <c r="M7" s="5">
        <f t="shared" si="0"/>
        <v>2372526</v>
      </c>
    </row>
    <row r="8" spans="1:115" hidden="1">
      <c r="A8" s="6">
        <v>38596</v>
      </c>
      <c r="B8" s="5">
        <v>12179</v>
      </c>
      <c r="C8" s="5">
        <v>25949</v>
      </c>
      <c r="D8" s="5">
        <v>24283</v>
      </c>
      <c r="E8" s="5">
        <v>5603</v>
      </c>
      <c r="F8" s="5">
        <v>57294</v>
      </c>
      <c r="G8" s="5">
        <v>1444</v>
      </c>
      <c r="H8" s="5">
        <v>316554</v>
      </c>
      <c r="I8" s="5">
        <v>1402456</v>
      </c>
      <c r="J8" s="5">
        <v>567943</v>
      </c>
      <c r="K8" s="11">
        <v>4000</v>
      </c>
      <c r="L8" s="5">
        <v>6799</v>
      </c>
      <c r="M8" s="5">
        <f t="shared" si="0"/>
        <v>2424504</v>
      </c>
    </row>
    <row r="9" spans="1:115" hidden="1">
      <c r="A9" s="6">
        <v>38626</v>
      </c>
      <c r="B9" s="5">
        <v>11297</v>
      </c>
      <c r="C9" s="5">
        <v>25633</v>
      </c>
      <c r="D9" s="5">
        <v>25943</v>
      </c>
      <c r="E9" s="5">
        <v>5340</v>
      </c>
      <c r="F9" s="5">
        <v>55079</v>
      </c>
      <c r="G9" s="5">
        <v>1525</v>
      </c>
      <c r="H9" s="5">
        <v>310865</v>
      </c>
      <c r="I9" s="5">
        <v>1390969</v>
      </c>
      <c r="J9" s="5">
        <v>589442</v>
      </c>
      <c r="K9" s="11">
        <v>4000</v>
      </c>
      <c r="L9" s="5">
        <v>6612</v>
      </c>
      <c r="M9" s="5">
        <f t="shared" si="0"/>
        <v>2426705</v>
      </c>
    </row>
    <row r="10" spans="1:115" hidden="1">
      <c r="A10" s="6">
        <v>38657</v>
      </c>
      <c r="B10" s="5">
        <v>11987</v>
      </c>
      <c r="C10" s="5">
        <v>26259</v>
      </c>
      <c r="D10" s="5">
        <v>23825</v>
      </c>
      <c r="E10" s="5">
        <v>5524</v>
      </c>
      <c r="F10" s="5">
        <v>58736</v>
      </c>
      <c r="G10" s="5">
        <v>1552</v>
      </c>
      <c r="H10" s="5">
        <v>316733</v>
      </c>
      <c r="I10" s="5">
        <v>1381140</v>
      </c>
      <c r="J10" s="5">
        <v>614258</v>
      </c>
      <c r="K10" s="11">
        <v>4000</v>
      </c>
      <c r="L10" s="5">
        <v>7309</v>
      </c>
      <c r="M10" s="5">
        <f t="shared" si="0"/>
        <v>2451323</v>
      </c>
    </row>
    <row r="11" spans="1:115" hidden="1">
      <c r="A11" s="6">
        <v>38687</v>
      </c>
      <c r="B11" s="5">
        <v>8063</v>
      </c>
      <c r="C11" s="5">
        <v>26842</v>
      </c>
      <c r="D11" s="5">
        <v>31269</v>
      </c>
      <c r="E11" s="5">
        <v>3310</v>
      </c>
      <c r="F11" s="5">
        <v>56336</v>
      </c>
      <c r="G11" s="5">
        <v>1212</v>
      </c>
      <c r="H11" s="5">
        <v>335283</v>
      </c>
      <c r="I11" s="5">
        <v>1459451</v>
      </c>
      <c r="J11" s="5">
        <v>643536</v>
      </c>
      <c r="K11" s="11">
        <v>4000</v>
      </c>
      <c r="L11" s="5">
        <v>5060</v>
      </c>
      <c r="M11" s="5">
        <f t="shared" si="0"/>
        <v>2574362</v>
      </c>
    </row>
    <row r="12" spans="1:115" hidden="1">
      <c r="A12" s="6">
        <v>38718</v>
      </c>
      <c r="B12" s="5">
        <v>7547</v>
      </c>
      <c r="C12" s="5">
        <v>25132</v>
      </c>
      <c r="D12" s="5">
        <v>31227</v>
      </c>
      <c r="E12" s="5">
        <v>3451</v>
      </c>
      <c r="F12" s="5">
        <v>57398</v>
      </c>
      <c r="G12" s="5">
        <v>923</v>
      </c>
      <c r="H12" s="5">
        <v>305160</v>
      </c>
      <c r="I12" s="5">
        <v>1337050</v>
      </c>
      <c r="J12" s="5">
        <v>595131</v>
      </c>
      <c r="K12" s="5">
        <v>4005</v>
      </c>
      <c r="L12" s="5">
        <v>4402</v>
      </c>
      <c r="M12" s="5">
        <f t="shared" si="0"/>
        <v>2371426</v>
      </c>
    </row>
    <row r="13" spans="1:115" hidden="1">
      <c r="A13" s="6">
        <v>38749</v>
      </c>
      <c r="B13" s="5">
        <v>10540</v>
      </c>
      <c r="C13" s="5">
        <f>AVERAGE(C8:C12)</f>
        <v>25963</v>
      </c>
      <c r="D13" s="5">
        <v>22407</v>
      </c>
      <c r="E13" s="5">
        <v>5229</v>
      </c>
      <c r="F13" s="5">
        <v>52566</v>
      </c>
      <c r="G13" s="5">
        <f>AVERAGE(G8:G12)</f>
        <v>1331.2</v>
      </c>
      <c r="H13" s="5">
        <v>291442</v>
      </c>
      <c r="I13" s="5">
        <v>1243843</v>
      </c>
      <c r="J13" s="5">
        <v>584338</v>
      </c>
      <c r="K13" s="5">
        <v>6001</v>
      </c>
      <c r="L13" s="5">
        <v>5764</v>
      </c>
      <c r="M13" s="5">
        <f t="shared" si="0"/>
        <v>2249424.2000000002</v>
      </c>
    </row>
    <row r="14" spans="1:115" hidden="1">
      <c r="A14" s="6">
        <v>38777</v>
      </c>
      <c r="B14" s="5">
        <v>11999</v>
      </c>
      <c r="C14" s="5">
        <f>AVERAGE(C9:C13)</f>
        <v>25965.8</v>
      </c>
      <c r="D14" s="5">
        <v>24034</v>
      </c>
      <c r="E14" s="5">
        <v>5704</v>
      </c>
      <c r="F14" s="5">
        <v>60695</v>
      </c>
      <c r="G14" s="5">
        <f>AVERAGE(G9:G13)</f>
        <v>1308.6399999999999</v>
      </c>
      <c r="H14" s="5">
        <v>333760</v>
      </c>
      <c r="I14" s="5">
        <v>1413711</v>
      </c>
      <c r="J14" s="5">
        <v>653048</v>
      </c>
      <c r="K14" s="5">
        <v>6973</v>
      </c>
      <c r="L14" s="5">
        <v>6758</v>
      </c>
      <c r="M14" s="5">
        <f t="shared" si="0"/>
        <v>2543956.44</v>
      </c>
    </row>
    <row r="15" spans="1:115" hidden="1">
      <c r="A15" s="6">
        <v>38808</v>
      </c>
      <c r="B15" s="5">
        <v>20432</v>
      </c>
      <c r="C15" s="5">
        <v>53907</v>
      </c>
      <c r="D15" s="5">
        <v>54965</v>
      </c>
      <c r="E15" s="5">
        <v>9599</v>
      </c>
      <c r="F15" s="5">
        <v>119957</v>
      </c>
      <c r="G15" s="5">
        <v>2569</v>
      </c>
      <c r="H15" s="5">
        <v>329716</v>
      </c>
      <c r="I15" s="5">
        <v>1431074</v>
      </c>
      <c r="J15" s="5">
        <v>592010</v>
      </c>
      <c r="K15" s="5">
        <v>5782</v>
      </c>
      <c r="L15" s="5">
        <v>5519</v>
      </c>
      <c r="M15" s="5">
        <f t="shared" si="0"/>
        <v>2625530</v>
      </c>
    </row>
    <row r="16" spans="1:115" hidden="1">
      <c r="A16" s="6">
        <v>38838</v>
      </c>
      <c r="B16" s="5">
        <v>25474</v>
      </c>
      <c r="C16" s="5">
        <v>51448</v>
      </c>
      <c r="D16" s="5">
        <v>41377</v>
      </c>
      <c r="E16" s="5">
        <v>11774</v>
      </c>
      <c r="F16" s="5">
        <v>103722</v>
      </c>
      <c r="G16" s="5">
        <v>3252</v>
      </c>
      <c r="H16" s="5">
        <v>324981</v>
      </c>
      <c r="I16" s="5">
        <v>1325045</v>
      </c>
      <c r="J16" s="5">
        <v>525352</v>
      </c>
      <c r="K16" s="5">
        <v>7170</v>
      </c>
      <c r="L16" s="5">
        <v>7325</v>
      </c>
      <c r="M16" s="5">
        <f t="shared" si="0"/>
        <v>2426920</v>
      </c>
    </row>
    <row r="17" spans="1:13" hidden="1">
      <c r="A17" s="6">
        <v>38869</v>
      </c>
      <c r="B17" s="5">
        <v>25219</v>
      </c>
      <c r="C17" s="5">
        <v>54084</v>
      </c>
      <c r="D17" s="5">
        <v>42223</v>
      </c>
      <c r="E17" s="5">
        <v>11019</v>
      </c>
      <c r="F17" s="5">
        <v>112056</v>
      </c>
      <c r="G17" s="5">
        <v>3120</v>
      </c>
      <c r="H17" s="5">
        <v>328521</v>
      </c>
      <c r="I17" s="5">
        <v>1341543</v>
      </c>
      <c r="J17" s="5">
        <v>523394</v>
      </c>
      <c r="K17" s="5">
        <v>7060</v>
      </c>
      <c r="L17" s="5">
        <v>7106</v>
      </c>
      <c r="M17" s="5">
        <f t="shared" si="0"/>
        <v>2455345</v>
      </c>
    </row>
    <row r="18" spans="1:13" hidden="1">
      <c r="A18" s="6">
        <v>38899</v>
      </c>
      <c r="B18" s="5">
        <v>26096</v>
      </c>
      <c r="C18" s="5">
        <v>58574</v>
      </c>
      <c r="D18" s="5">
        <v>49363</v>
      </c>
      <c r="E18" s="5">
        <v>11502</v>
      </c>
      <c r="F18" s="5">
        <v>118866</v>
      </c>
      <c r="G18" s="5">
        <v>3357</v>
      </c>
      <c r="H18" s="5">
        <v>350327</v>
      </c>
      <c r="I18" s="5">
        <v>1479229</v>
      </c>
      <c r="J18" s="5">
        <v>550718</v>
      </c>
      <c r="K18" s="5">
        <v>7595</v>
      </c>
      <c r="L18" s="5">
        <v>7384</v>
      </c>
      <c r="M18" s="5">
        <f t="shared" si="0"/>
        <v>2663011</v>
      </c>
    </row>
    <row r="19" spans="1:13" hidden="1">
      <c r="A19" s="6">
        <v>38930</v>
      </c>
      <c r="B19" s="5">
        <v>27778</v>
      </c>
      <c r="C19" s="5">
        <v>54840</v>
      </c>
      <c r="D19" s="5">
        <v>44630</v>
      </c>
      <c r="E19" s="5">
        <v>12093</v>
      </c>
      <c r="F19" s="5">
        <v>114314</v>
      </c>
      <c r="G19" s="5">
        <v>3546</v>
      </c>
      <c r="H19" s="5">
        <v>330717</v>
      </c>
      <c r="I19" s="5">
        <v>1478649</v>
      </c>
      <c r="J19" s="5">
        <v>554040</v>
      </c>
      <c r="K19" s="5">
        <v>7411</v>
      </c>
      <c r="L19" s="5">
        <v>7661</v>
      </c>
      <c r="M19" s="5">
        <f t="shared" si="0"/>
        <v>2635679</v>
      </c>
    </row>
    <row r="20" spans="1:13" hidden="1">
      <c r="A20" s="6">
        <v>38961</v>
      </c>
      <c r="B20" s="5">
        <v>29016</v>
      </c>
      <c r="C20" s="5">
        <v>60381</v>
      </c>
      <c r="D20" s="5">
        <v>45715</v>
      </c>
      <c r="E20" s="5">
        <v>11674</v>
      </c>
      <c r="F20" s="5">
        <v>124918</v>
      </c>
      <c r="G20" s="5">
        <v>3250</v>
      </c>
      <c r="H20" s="5">
        <v>342524</v>
      </c>
      <c r="I20" s="5">
        <v>1506142</v>
      </c>
      <c r="J20" s="5">
        <v>602819</v>
      </c>
      <c r="K20" s="5">
        <v>6982</v>
      </c>
      <c r="L20" s="5">
        <v>7308</v>
      </c>
      <c r="M20" s="5">
        <f t="shared" si="0"/>
        <v>2740729</v>
      </c>
    </row>
    <row r="21" spans="1:13" hidden="1">
      <c r="A21" s="6">
        <v>38991</v>
      </c>
      <c r="B21" s="5">
        <v>31627</v>
      </c>
      <c r="C21" s="5">
        <v>59778</v>
      </c>
      <c r="D21" s="5">
        <v>51623</v>
      </c>
      <c r="E21" s="5">
        <v>12570</v>
      </c>
      <c r="F21" s="5">
        <v>123240</v>
      </c>
      <c r="G21" s="5">
        <v>3365</v>
      </c>
      <c r="H21" s="5">
        <v>331330</v>
      </c>
      <c r="I21" s="5">
        <v>1537544</v>
      </c>
      <c r="J21" s="5">
        <v>628572</v>
      </c>
      <c r="K21" s="5">
        <v>7042</v>
      </c>
      <c r="L21" s="5">
        <v>7374</v>
      </c>
      <c r="M21" s="5">
        <f t="shared" si="0"/>
        <v>2794065</v>
      </c>
    </row>
    <row r="22" spans="1:13" hidden="1">
      <c r="A22" s="6">
        <v>39022</v>
      </c>
      <c r="B22" s="5">
        <v>30621</v>
      </c>
      <c r="C22" s="5">
        <v>60373</v>
      </c>
      <c r="D22" s="5">
        <v>50954</v>
      </c>
      <c r="E22" s="5">
        <v>12193</v>
      </c>
      <c r="F22" s="5">
        <v>130669</v>
      </c>
      <c r="G22" s="5">
        <v>3469</v>
      </c>
      <c r="H22" s="5">
        <v>352682</v>
      </c>
      <c r="I22" s="5">
        <v>1518168</v>
      </c>
      <c r="J22" s="5">
        <v>680392</v>
      </c>
      <c r="K22" s="5">
        <v>7014</v>
      </c>
      <c r="L22" s="5">
        <v>7768</v>
      </c>
      <c r="M22" s="5">
        <f t="shared" si="0"/>
        <v>2854303</v>
      </c>
    </row>
    <row r="23" spans="1:13" hidden="1">
      <c r="A23" s="6">
        <v>39052</v>
      </c>
      <c r="B23" s="5">
        <v>29362</v>
      </c>
      <c r="C23" s="5">
        <v>63557</v>
      </c>
      <c r="D23" s="5">
        <v>64724</v>
      </c>
      <c r="E23" s="5">
        <v>7970</v>
      </c>
      <c r="F23" s="5">
        <v>131385</v>
      </c>
      <c r="G23" s="5">
        <v>3022</v>
      </c>
      <c r="H23" s="5">
        <v>411033</v>
      </c>
      <c r="I23" s="5">
        <v>1617696</v>
      </c>
      <c r="J23" s="5">
        <v>734707</v>
      </c>
      <c r="K23" s="5">
        <v>4797</v>
      </c>
      <c r="L23" s="5">
        <v>5573</v>
      </c>
      <c r="M23" s="5">
        <f t="shared" si="0"/>
        <v>3073826</v>
      </c>
    </row>
    <row r="24" spans="1:13" hidden="1">
      <c r="A24" s="6">
        <v>39083</v>
      </c>
      <c r="B24" s="5">
        <v>28385</v>
      </c>
      <c r="C24" s="5">
        <v>54042</v>
      </c>
      <c r="D24" s="5">
        <v>49998</v>
      </c>
      <c r="E24" s="5">
        <v>7970</v>
      </c>
      <c r="F24" s="5">
        <v>112641</v>
      </c>
      <c r="G24" s="5">
        <v>3185</v>
      </c>
      <c r="H24" s="5">
        <v>369874</v>
      </c>
      <c r="I24" s="5">
        <v>1484590</v>
      </c>
      <c r="J24" s="5">
        <v>678878</v>
      </c>
      <c r="K24" s="5">
        <v>5111</v>
      </c>
      <c r="L24" s="5">
        <v>5455</v>
      </c>
      <c r="M24" s="5">
        <f t="shared" si="0"/>
        <v>2800129</v>
      </c>
    </row>
    <row r="25" spans="1:13" hidden="1">
      <c r="A25" s="6">
        <v>39114</v>
      </c>
      <c r="B25" s="5">
        <v>35784</v>
      </c>
      <c r="C25" s="5">
        <v>56954</v>
      </c>
      <c r="D25" s="5">
        <v>46225</v>
      </c>
      <c r="E25" s="5">
        <v>11184</v>
      </c>
      <c r="F25" s="5">
        <v>115453</v>
      </c>
      <c r="G25" s="5">
        <v>4267</v>
      </c>
      <c r="H25" s="5">
        <v>365961</v>
      </c>
      <c r="I25" s="5">
        <v>1420423</v>
      </c>
      <c r="J25" s="5">
        <v>679744</v>
      </c>
      <c r="K25" s="5">
        <v>6396</v>
      </c>
      <c r="L25" s="5">
        <v>7110</v>
      </c>
      <c r="M25" s="5">
        <f t="shared" si="0"/>
        <v>2749501</v>
      </c>
    </row>
    <row r="26" spans="1:13" hidden="1">
      <c r="A26" s="6">
        <v>39142</v>
      </c>
      <c r="B26" s="5">
        <v>43929</v>
      </c>
      <c r="C26" s="5">
        <v>68577</v>
      </c>
      <c r="D26" s="5">
        <v>56113</v>
      </c>
      <c r="E26" s="5">
        <v>12810</v>
      </c>
      <c r="F26" s="5">
        <v>131624</v>
      </c>
      <c r="G26" s="5">
        <v>4229</v>
      </c>
      <c r="H26" s="5">
        <v>420048</v>
      </c>
      <c r="I26" s="5">
        <v>1653997</v>
      </c>
      <c r="J26" s="5">
        <v>767917</v>
      </c>
      <c r="K26" s="5">
        <v>6858</v>
      </c>
      <c r="L26" s="5">
        <v>7772</v>
      </c>
      <c r="M26" s="5">
        <f t="shared" si="0"/>
        <v>3173874</v>
      </c>
    </row>
    <row r="27" spans="1:13" hidden="1">
      <c r="A27" s="6">
        <v>39173</v>
      </c>
      <c r="B27" s="5">
        <v>36415</v>
      </c>
      <c r="C27" s="5">
        <v>67614</v>
      </c>
      <c r="D27" s="5">
        <v>61369</v>
      </c>
      <c r="E27" s="5">
        <v>11157</v>
      </c>
      <c r="F27" s="5">
        <v>129508</v>
      </c>
      <c r="G27" s="5">
        <v>3769</v>
      </c>
      <c r="H27" s="5">
        <v>408371</v>
      </c>
      <c r="I27" s="5">
        <v>1608005</v>
      </c>
      <c r="J27" s="5">
        <v>698133</v>
      </c>
      <c r="K27" s="5">
        <v>5742</v>
      </c>
      <c r="L27" s="5">
        <v>7251</v>
      </c>
      <c r="M27" s="5">
        <f t="shared" si="0"/>
        <v>3037334</v>
      </c>
    </row>
    <row r="28" spans="1:13" hidden="1">
      <c r="A28" s="6">
        <v>39203</v>
      </c>
      <c r="B28" s="5">
        <v>36011</v>
      </c>
      <c r="C28" s="5">
        <v>61371</v>
      </c>
      <c r="D28" s="5">
        <v>49319</v>
      </c>
      <c r="E28" s="5">
        <v>13397</v>
      </c>
      <c r="F28" s="5">
        <v>114208</v>
      </c>
      <c r="G28" s="5">
        <v>3896</v>
      </c>
      <c r="H28" s="5">
        <v>393966</v>
      </c>
      <c r="I28" s="5">
        <v>1504089</v>
      </c>
      <c r="J28" s="5">
        <v>620407</v>
      </c>
      <c r="K28" s="5">
        <v>7394</v>
      </c>
      <c r="L28" s="5">
        <v>8253</v>
      </c>
      <c r="M28" s="5">
        <f t="shared" si="0"/>
        <v>2812311</v>
      </c>
    </row>
    <row r="29" spans="1:13" hidden="1">
      <c r="A29" s="6">
        <v>39234</v>
      </c>
      <c r="B29" s="5">
        <v>34207</v>
      </c>
      <c r="C29" s="5">
        <v>58922</v>
      </c>
      <c r="D29" s="5">
        <v>45792</v>
      </c>
      <c r="E29" s="5">
        <v>12963</v>
      </c>
      <c r="F29" s="5">
        <v>110340</v>
      </c>
      <c r="G29" s="5">
        <v>4004</v>
      </c>
      <c r="H29" s="5">
        <v>393980</v>
      </c>
      <c r="I29" s="5">
        <v>1521347</v>
      </c>
      <c r="J29" s="5">
        <v>610970</v>
      </c>
      <c r="K29" s="5">
        <v>6689</v>
      </c>
      <c r="L29" s="5">
        <v>7865</v>
      </c>
      <c r="M29" s="5">
        <f t="shared" si="0"/>
        <v>2807079</v>
      </c>
    </row>
    <row r="30" spans="1:13" hidden="1">
      <c r="A30" s="6">
        <v>39264</v>
      </c>
      <c r="B30" s="5">
        <v>35375</v>
      </c>
      <c r="C30" s="5">
        <v>65620</v>
      </c>
      <c r="D30" s="5">
        <v>53687</v>
      </c>
      <c r="E30" s="5">
        <v>13428</v>
      </c>
      <c r="F30" s="5">
        <v>130693</v>
      </c>
      <c r="G30" s="5">
        <v>4138</v>
      </c>
      <c r="H30" s="5">
        <v>429203</v>
      </c>
      <c r="I30" s="5">
        <v>1700972</v>
      </c>
      <c r="J30" s="5">
        <v>675113</v>
      </c>
      <c r="K30" s="5">
        <v>7294</v>
      </c>
      <c r="L30" s="5">
        <v>8100</v>
      </c>
      <c r="M30" s="5">
        <f t="shared" si="0"/>
        <v>3123623</v>
      </c>
    </row>
    <row r="31" spans="1:13" hidden="1">
      <c r="A31" s="6">
        <v>39295</v>
      </c>
      <c r="B31" s="5">
        <v>37369</v>
      </c>
      <c r="C31" s="5">
        <v>61683</v>
      </c>
      <c r="D31" s="5">
        <v>53273</v>
      </c>
      <c r="E31" s="5">
        <v>14299</v>
      </c>
      <c r="F31" s="5">
        <v>122300</v>
      </c>
      <c r="G31" s="5">
        <v>4273</v>
      </c>
      <c r="H31" s="5">
        <v>409611</v>
      </c>
      <c r="I31" s="5">
        <v>1706785</v>
      </c>
      <c r="J31" s="5">
        <v>667642</v>
      </c>
      <c r="K31" s="5">
        <v>7194</v>
      </c>
      <c r="L31" s="5">
        <v>8325</v>
      </c>
      <c r="M31" s="5">
        <f t="shared" si="0"/>
        <v>3092754</v>
      </c>
    </row>
    <row r="32" spans="1:13" hidden="1">
      <c r="A32" s="6">
        <v>39326</v>
      </c>
      <c r="B32" s="5">
        <v>36343</v>
      </c>
      <c r="C32" s="5">
        <v>63738</v>
      </c>
      <c r="D32" s="5">
        <v>57164</v>
      </c>
      <c r="E32" s="5">
        <v>13111</v>
      </c>
      <c r="F32" s="5">
        <v>126491</v>
      </c>
      <c r="G32" s="5">
        <v>3934</v>
      </c>
      <c r="H32" s="5">
        <v>402801</v>
      </c>
      <c r="I32" s="5">
        <v>1683244</v>
      </c>
      <c r="J32" s="5">
        <v>682198</v>
      </c>
      <c r="K32" s="5">
        <v>6263</v>
      </c>
      <c r="L32" s="5">
        <v>7793</v>
      </c>
      <c r="M32" s="5">
        <f t="shared" si="0"/>
        <v>3083080</v>
      </c>
    </row>
    <row r="33" spans="1:13" hidden="1">
      <c r="A33" s="6">
        <v>39356</v>
      </c>
      <c r="B33" s="5">
        <v>37479</v>
      </c>
      <c r="C33" s="5">
        <v>63328</v>
      </c>
      <c r="D33" s="5">
        <v>56506</v>
      </c>
      <c r="E33" s="5">
        <v>14802</v>
      </c>
      <c r="F33" s="5">
        <v>130790</v>
      </c>
      <c r="G33" s="5">
        <v>4193</v>
      </c>
      <c r="H33" s="5">
        <v>402599</v>
      </c>
      <c r="I33" s="5">
        <v>1736883</v>
      </c>
      <c r="J33" s="5">
        <v>719883</v>
      </c>
      <c r="K33" s="5">
        <v>6701</v>
      </c>
      <c r="L33" s="5">
        <v>7949</v>
      </c>
      <c r="M33" s="5">
        <f t="shared" si="0"/>
        <v>3181113</v>
      </c>
    </row>
    <row r="34" spans="1:13" hidden="1">
      <c r="A34" s="6">
        <v>39387</v>
      </c>
      <c r="B34" s="5">
        <v>36599</v>
      </c>
      <c r="C34" s="5">
        <v>63535</v>
      </c>
      <c r="D34" s="5">
        <v>55908</v>
      </c>
      <c r="E34" s="5">
        <v>13658</v>
      </c>
      <c r="F34" s="5">
        <v>138267</v>
      </c>
      <c r="G34" s="5">
        <v>4219</v>
      </c>
      <c r="H34" s="5">
        <v>406725</v>
      </c>
      <c r="I34" s="5">
        <v>1665843</v>
      </c>
      <c r="J34" s="5">
        <v>765085</v>
      </c>
      <c r="K34" s="5">
        <v>7832</v>
      </c>
      <c r="L34" s="5">
        <v>8309</v>
      </c>
      <c r="M34" s="5">
        <f t="shared" si="0"/>
        <v>3165980</v>
      </c>
    </row>
    <row r="35" spans="1:13" hidden="1">
      <c r="A35" s="6">
        <v>39417</v>
      </c>
      <c r="B35" s="5">
        <v>27028</v>
      </c>
      <c r="C35" s="5">
        <v>59565</v>
      </c>
      <c r="D35" s="5">
        <v>66677</v>
      </c>
      <c r="E35" s="5">
        <v>8506</v>
      </c>
      <c r="F35" s="5">
        <v>129236</v>
      </c>
      <c r="G35" s="5">
        <v>3468</v>
      </c>
      <c r="H35" s="5">
        <v>396563</v>
      </c>
      <c r="I35" s="5">
        <v>1650122</v>
      </c>
      <c r="J35" s="5">
        <v>751371</v>
      </c>
      <c r="K35" s="5">
        <v>5062</v>
      </c>
      <c r="L35" s="5">
        <v>6126</v>
      </c>
      <c r="M35" s="5">
        <f t="shared" si="0"/>
        <v>3103724</v>
      </c>
    </row>
    <row r="36" spans="1:13" hidden="1">
      <c r="A36" s="6">
        <v>39448</v>
      </c>
      <c r="B36" s="5">
        <v>26209</v>
      </c>
      <c r="C36" s="5">
        <v>52592</v>
      </c>
      <c r="D36" s="5">
        <v>51072</v>
      </c>
      <c r="E36" s="5">
        <v>9114</v>
      </c>
      <c r="F36" s="5">
        <v>117905</v>
      </c>
      <c r="G36" s="5">
        <v>3383</v>
      </c>
      <c r="H36" s="5">
        <v>360987</v>
      </c>
      <c r="I36" s="5">
        <v>1505276</v>
      </c>
      <c r="J36" s="5">
        <v>692200</v>
      </c>
      <c r="K36" s="5">
        <v>5751</v>
      </c>
      <c r="L36" s="5">
        <v>6673</v>
      </c>
      <c r="M36" s="5">
        <f t="shared" si="0"/>
        <v>2831162</v>
      </c>
    </row>
    <row r="37" spans="1:13" hidden="1">
      <c r="A37" s="6">
        <v>39479</v>
      </c>
      <c r="B37" s="5">
        <v>34476</v>
      </c>
      <c r="C37" s="5">
        <v>58791</v>
      </c>
      <c r="D37" s="5">
        <v>52690</v>
      </c>
      <c r="E37" s="5">
        <v>13195</v>
      </c>
      <c r="F37" s="5">
        <v>125868</v>
      </c>
      <c r="G37" s="5">
        <v>4886</v>
      </c>
      <c r="H37" s="5">
        <v>384246</v>
      </c>
      <c r="I37" s="5">
        <v>1499070</v>
      </c>
      <c r="J37" s="5">
        <v>736866</v>
      </c>
      <c r="K37" s="5">
        <v>6415</v>
      </c>
      <c r="L37" s="5">
        <v>7595</v>
      </c>
      <c r="M37" s="5">
        <f t="shared" si="0"/>
        <v>2924098</v>
      </c>
    </row>
    <row r="38" spans="1:13" hidden="1">
      <c r="A38" s="6">
        <v>39508</v>
      </c>
      <c r="B38" s="5">
        <v>35362</v>
      </c>
      <c r="C38" s="5">
        <v>64531</v>
      </c>
      <c r="D38" s="5">
        <v>63324</v>
      </c>
      <c r="E38" s="5">
        <v>12960</v>
      </c>
      <c r="F38" s="5">
        <v>137318</v>
      </c>
      <c r="G38" s="5">
        <v>4602</v>
      </c>
      <c r="H38" s="5">
        <v>403501</v>
      </c>
      <c r="I38" s="5">
        <v>1675862</v>
      </c>
      <c r="J38" s="5">
        <v>806750</v>
      </c>
      <c r="K38" s="5">
        <v>6434</v>
      </c>
      <c r="L38" s="5">
        <v>8003</v>
      </c>
      <c r="M38" s="5">
        <f t="shared" si="0"/>
        <v>3218647</v>
      </c>
    </row>
    <row r="39" spans="1:13" hidden="1">
      <c r="A39" s="6">
        <v>39539</v>
      </c>
      <c r="B39" s="5">
        <v>32954</v>
      </c>
      <c r="C39" s="5">
        <v>60568</v>
      </c>
      <c r="D39" s="5">
        <v>57992</v>
      </c>
      <c r="E39" s="5">
        <v>13251</v>
      </c>
      <c r="F39" s="5">
        <v>130468</v>
      </c>
      <c r="G39" s="5">
        <v>4237</v>
      </c>
      <c r="H39" s="5">
        <v>390287</v>
      </c>
      <c r="I39" s="5">
        <v>1607622</v>
      </c>
      <c r="J39" s="5">
        <v>677036</v>
      </c>
      <c r="K39" s="5">
        <v>6241</v>
      </c>
      <c r="L39" s="5">
        <v>8647</v>
      </c>
      <c r="M39" s="5">
        <f t="shared" si="0"/>
        <v>2989303</v>
      </c>
    </row>
    <row r="40" spans="1:13" hidden="1">
      <c r="A40" s="6">
        <v>39569</v>
      </c>
      <c r="B40" s="5">
        <v>34620</v>
      </c>
      <c r="C40" s="5">
        <v>58814</v>
      </c>
      <c r="D40" s="5">
        <v>47951</v>
      </c>
      <c r="E40" s="5">
        <v>13844</v>
      </c>
      <c r="F40" s="5">
        <v>115084</v>
      </c>
      <c r="G40" s="5">
        <v>4428</v>
      </c>
      <c r="H40" s="5">
        <v>360584</v>
      </c>
      <c r="I40" s="5">
        <v>1468794</v>
      </c>
      <c r="J40" s="5">
        <v>613534</v>
      </c>
      <c r="K40" s="5">
        <v>7016</v>
      </c>
      <c r="L40" s="5">
        <v>9379</v>
      </c>
      <c r="M40" s="5">
        <f t="shared" si="0"/>
        <v>2734048</v>
      </c>
    </row>
    <row r="41" spans="1:13" hidden="1">
      <c r="A41" s="6">
        <v>39600</v>
      </c>
      <c r="B41" s="5">
        <v>34272</v>
      </c>
      <c r="C41" s="5">
        <v>58515</v>
      </c>
      <c r="D41" s="5">
        <v>47515</v>
      </c>
      <c r="E41" s="5">
        <v>13734</v>
      </c>
      <c r="F41" s="5">
        <v>111266</v>
      </c>
      <c r="G41" s="5">
        <v>4297</v>
      </c>
      <c r="H41" s="5">
        <v>352002</v>
      </c>
      <c r="I41" s="5">
        <v>1458011</v>
      </c>
      <c r="J41" s="5">
        <v>583973</v>
      </c>
      <c r="K41" s="5">
        <v>7039</v>
      </c>
      <c r="L41" s="5">
        <v>9406</v>
      </c>
      <c r="M41" s="5">
        <f t="shared" si="0"/>
        <v>2680030</v>
      </c>
    </row>
    <row r="42" spans="1:13" hidden="1">
      <c r="A42" s="6">
        <v>39630</v>
      </c>
      <c r="B42" s="5">
        <v>36661</v>
      </c>
      <c r="C42" s="5">
        <v>62781</v>
      </c>
      <c r="D42" s="5">
        <v>51051</v>
      </c>
      <c r="E42" s="5">
        <v>15120</v>
      </c>
      <c r="F42" s="5">
        <v>125189</v>
      </c>
      <c r="G42" s="5">
        <v>4312</v>
      </c>
      <c r="H42" s="5">
        <v>391405</v>
      </c>
      <c r="I42" s="5">
        <v>1594308</v>
      </c>
      <c r="J42" s="5">
        <v>621219</v>
      </c>
      <c r="K42" s="5">
        <v>7475</v>
      </c>
      <c r="L42" s="5">
        <v>10127</v>
      </c>
      <c r="M42" s="5">
        <f t="shared" si="0"/>
        <v>2919648</v>
      </c>
    </row>
    <row r="43" spans="1:13" hidden="1">
      <c r="A43" s="6">
        <v>39661</v>
      </c>
      <c r="B43" s="5">
        <v>36692</v>
      </c>
      <c r="C43" s="5">
        <v>59363</v>
      </c>
      <c r="D43" s="5">
        <v>50482</v>
      </c>
      <c r="E43" s="5">
        <v>14588</v>
      </c>
      <c r="F43" s="5">
        <v>116937</v>
      </c>
      <c r="G43" s="5">
        <v>4605</v>
      </c>
      <c r="H43" s="5">
        <v>370742</v>
      </c>
      <c r="I43" s="5">
        <v>1596942</v>
      </c>
      <c r="J43" s="5">
        <v>638024</v>
      </c>
      <c r="K43" s="5">
        <v>7798</v>
      </c>
      <c r="L43" s="5">
        <v>9925</v>
      </c>
      <c r="M43" s="5">
        <f t="shared" si="0"/>
        <v>2906098</v>
      </c>
    </row>
    <row r="44" spans="1:13" hidden="1">
      <c r="A44" s="6">
        <v>39692</v>
      </c>
      <c r="B44" s="5">
        <v>37286</v>
      </c>
      <c r="C44" s="5">
        <v>58966</v>
      </c>
      <c r="D44" s="5">
        <v>48344</v>
      </c>
      <c r="E44" s="5">
        <v>13994</v>
      </c>
      <c r="F44" s="5">
        <v>118913</v>
      </c>
      <c r="G44" s="5">
        <v>4318</v>
      </c>
      <c r="H44" s="5">
        <v>346618</v>
      </c>
      <c r="I44" s="5">
        <v>1507796</v>
      </c>
      <c r="J44" s="5">
        <v>623942</v>
      </c>
      <c r="K44" s="5">
        <v>6752</v>
      </c>
      <c r="L44" s="5">
        <v>9926</v>
      </c>
      <c r="M44" s="5">
        <f t="shared" si="0"/>
        <v>2776855</v>
      </c>
    </row>
    <row r="45" spans="1:13" hidden="1">
      <c r="A45" s="6">
        <v>39722</v>
      </c>
      <c r="B45" s="5">
        <v>39645</v>
      </c>
      <c r="C45" s="5">
        <v>62216</v>
      </c>
      <c r="D45" s="5">
        <v>53245</v>
      </c>
      <c r="E45" s="5">
        <v>14866</v>
      </c>
      <c r="F45" s="5">
        <v>128749</v>
      </c>
      <c r="G45" s="5">
        <v>4068</v>
      </c>
      <c r="H45" s="5">
        <v>379330</v>
      </c>
      <c r="I45" s="5">
        <v>1594980</v>
      </c>
      <c r="J45" s="5">
        <v>694920</v>
      </c>
      <c r="K45" s="5">
        <v>6119</v>
      </c>
      <c r="L45" s="5">
        <v>9752.5999999999985</v>
      </c>
      <c r="M45" s="5">
        <f t="shared" si="0"/>
        <v>2987890.6</v>
      </c>
    </row>
    <row r="46" spans="1:13" hidden="1">
      <c r="A46" s="6">
        <v>39753</v>
      </c>
      <c r="B46" s="5">
        <v>35549</v>
      </c>
      <c r="C46" s="5">
        <v>58708</v>
      </c>
      <c r="D46" s="5">
        <v>48324</v>
      </c>
      <c r="E46" s="5">
        <v>13017</v>
      </c>
      <c r="F46" s="5">
        <v>119668</v>
      </c>
      <c r="G46" s="5">
        <v>3972</v>
      </c>
      <c r="H46" s="5">
        <v>360019</v>
      </c>
      <c r="I46" s="5">
        <v>1476352</v>
      </c>
      <c r="J46" s="5">
        <v>678907</v>
      </c>
      <c r="K46" s="5">
        <v>5090</v>
      </c>
      <c r="L46" s="5">
        <v>9827.32</v>
      </c>
      <c r="M46" s="5">
        <f t="shared" si="0"/>
        <v>2809433.32</v>
      </c>
    </row>
    <row r="47" spans="1:13" hidden="1">
      <c r="A47" s="6">
        <v>39783</v>
      </c>
      <c r="B47" s="5">
        <v>27957</v>
      </c>
      <c r="C47" s="5">
        <v>59361</v>
      </c>
      <c r="D47" s="5">
        <v>58395</v>
      </c>
      <c r="E47" s="5">
        <v>7932</v>
      </c>
      <c r="F47" s="5">
        <v>118064</v>
      </c>
      <c r="G47" s="5">
        <v>3112</v>
      </c>
      <c r="H47" s="5">
        <v>358994</v>
      </c>
      <c r="I47" s="5">
        <v>1516615</v>
      </c>
      <c r="J47" s="5">
        <v>710064</v>
      </c>
      <c r="K47" s="5">
        <v>3207</v>
      </c>
      <c r="L47" s="5">
        <v>9911.5840000000007</v>
      </c>
      <c r="M47" s="5">
        <f t="shared" si="0"/>
        <v>2873612.5839999998</v>
      </c>
    </row>
    <row r="48" spans="1:13" hidden="1">
      <c r="A48" s="6">
        <v>39814</v>
      </c>
      <c r="B48" s="5">
        <v>27208</v>
      </c>
      <c r="C48" s="5">
        <v>52214</v>
      </c>
      <c r="D48" s="5">
        <v>46133</v>
      </c>
      <c r="E48" s="5">
        <v>7349</v>
      </c>
      <c r="F48" s="5">
        <v>106936</v>
      </c>
      <c r="G48" s="5">
        <v>2783</v>
      </c>
      <c r="H48" s="5">
        <v>321360</v>
      </c>
      <c r="I48" s="5">
        <v>1369866</v>
      </c>
      <c r="J48" s="5">
        <v>645537</v>
      </c>
      <c r="K48" s="5">
        <v>3838</v>
      </c>
      <c r="L48" s="5">
        <v>9598</v>
      </c>
      <c r="M48" s="5">
        <f t="shared" si="0"/>
        <v>2592822</v>
      </c>
    </row>
    <row r="49" spans="1:13" hidden="1">
      <c r="A49" s="6">
        <v>39845</v>
      </c>
      <c r="B49" s="5">
        <v>31481</v>
      </c>
      <c r="C49" s="5">
        <v>50667</v>
      </c>
      <c r="D49" s="5">
        <v>44176</v>
      </c>
      <c r="E49" s="5">
        <v>10797</v>
      </c>
      <c r="F49" s="5">
        <v>103848</v>
      </c>
      <c r="G49" s="5">
        <v>3878</v>
      </c>
      <c r="H49" s="5">
        <v>312688</v>
      </c>
      <c r="I49" s="5">
        <v>1262228</v>
      </c>
      <c r="J49" s="5">
        <v>627556</v>
      </c>
      <c r="K49" s="5">
        <v>4874</v>
      </c>
      <c r="L49" s="5">
        <v>10793</v>
      </c>
      <c r="M49" s="5">
        <f t="shared" si="0"/>
        <v>2462986</v>
      </c>
    </row>
    <row r="50" spans="1:13" hidden="1">
      <c r="A50" s="6">
        <v>39873</v>
      </c>
      <c r="B50" s="5">
        <v>34221</v>
      </c>
      <c r="C50" s="5">
        <v>56897</v>
      </c>
      <c r="D50" s="5">
        <v>49515</v>
      </c>
      <c r="E50" s="5">
        <v>12630</v>
      </c>
      <c r="F50" s="5">
        <v>113253</v>
      </c>
      <c r="G50" s="5">
        <v>3747</v>
      </c>
      <c r="H50" s="5">
        <v>349197</v>
      </c>
      <c r="I50" s="5">
        <v>1541563</v>
      </c>
      <c r="J50" s="5">
        <v>698458</v>
      </c>
      <c r="K50" s="5">
        <v>6168</v>
      </c>
      <c r="L50" s="5">
        <v>12225</v>
      </c>
      <c r="M50" s="5">
        <f t="shared" si="0"/>
        <v>2877874</v>
      </c>
    </row>
    <row r="51" spans="1:13" hidden="1">
      <c r="A51" s="6">
        <v>39904</v>
      </c>
      <c r="B51" s="5">
        <v>30485</v>
      </c>
      <c r="C51" s="5">
        <v>56936</v>
      </c>
      <c r="D51" s="5">
        <v>48567</v>
      </c>
      <c r="E51" s="5">
        <v>9400</v>
      </c>
      <c r="F51" s="5">
        <v>120875</v>
      </c>
      <c r="G51" s="5">
        <v>2821</v>
      </c>
      <c r="H51" s="5">
        <v>354245</v>
      </c>
      <c r="I51" s="5">
        <v>1463162</v>
      </c>
      <c r="J51" s="5">
        <v>657075</v>
      </c>
      <c r="K51" s="5">
        <v>5262</v>
      </c>
      <c r="L51" s="5">
        <v>7336</v>
      </c>
      <c r="M51" s="5">
        <f t="shared" si="0"/>
        <v>2756164</v>
      </c>
    </row>
    <row r="52" spans="1:13" hidden="1">
      <c r="A52" s="6">
        <v>39934</v>
      </c>
      <c r="B52" s="5">
        <v>33260</v>
      </c>
      <c r="C52" s="5">
        <v>54748</v>
      </c>
      <c r="D52" s="5">
        <v>43260</v>
      </c>
      <c r="E52" s="5">
        <v>11533</v>
      </c>
      <c r="F52" s="5">
        <v>103721</v>
      </c>
      <c r="G52" s="5">
        <v>3300</v>
      </c>
      <c r="H52" s="5">
        <v>346713</v>
      </c>
      <c r="I52" s="5">
        <v>1361606</v>
      </c>
      <c r="J52" s="5">
        <v>560680</v>
      </c>
      <c r="K52" s="5">
        <v>6384</v>
      </c>
      <c r="L52" s="5">
        <v>8020</v>
      </c>
      <c r="M52" s="5">
        <f t="shared" si="0"/>
        <v>2533225</v>
      </c>
    </row>
    <row r="53" spans="1:13" hidden="1">
      <c r="A53" s="6">
        <v>39965</v>
      </c>
      <c r="B53" s="5">
        <v>36813</v>
      </c>
      <c r="C53" s="5">
        <v>56287</v>
      </c>
      <c r="D53" s="5">
        <v>38751</v>
      </c>
      <c r="E53" s="5">
        <v>10504</v>
      </c>
      <c r="F53" s="5">
        <v>101963</v>
      </c>
      <c r="G53" s="5">
        <v>3367</v>
      </c>
      <c r="H53" s="5">
        <v>360745</v>
      </c>
      <c r="I53" s="5">
        <v>1390976</v>
      </c>
      <c r="J53" s="5">
        <v>576726</v>
      </c>
      <c r="K53" s="5">
        <v>6396</v>
      </c>
      <c r="L53" s="28">
        <f>AVERAGE(L6:L52)</f>
        <v>7798.351148936169</v>
      </c>
      <c r="M53" s="5">
        <f t="shared" si="0"/>
        <v>2590326.351148936</v>
      </c>
    </row>
    <row r="54" spans="1:13" hidden="1">
      <c r="A54" s="6">
        <v>39995</v>
      </c>
      <c r="B54" s="5">
        <v>34810</v>
      </c>
      <c r="C54" s="5">
        <v>62083</v>
      </c>
      <c r="D54" s="5">
        <v>44618</v>
      </c>
      <c r="E54" s="5">
        <v>12019</v>
      </c>
      <c r="F54" s="5">
        <v>116940</v>
      </c>
      <c r="G54" s="5">
        <v>3489</v>
      </c>
      <c r="H54" s="5">
        <v>388321</v>
      </c>
      <c r="I54" s="5">
        <v>1565658</v>
      </c>
      <c r="J54" s="5">
        <v>620354</v>
      </c>
      <c r="K54" s="5">
        <v>5935</v>
      </c>
      <c r="L54" s="28">
        <f t="shared" ref="L54:L71" si="1">AVERAGE(L7:L53)</f>
        <v>7831.1245776369378</v>
      </c>
      <c r="M54" s="5">
        <f t="shared" si="0"/>
        <v>2862058.1245776368</v>
      </c>
    </row>
    <row r="55" spans="1:13" hidden="1">
      <c r="A55" s="6">
        <v>40026</v>
      </c>
      <c r="B55" s="5">
        <v>35073</v>
      </c>
      <c r="C55" s="5">
        <v>56507</v>
      </c>
      <c r="D55" s="5">
        <v>43764</v>
      </c>
      <c r="E55" s="5">
        <v>11942</v>
      </c>
      <c r="F55" s="5">
        <v>108077</v>
      </c>
      <c r="G55" s="5">
        <v>3890</v>
      </c>
      <c r="H55" s="5">
        <v>360854</v>
      </c>
      <c r="I55" s="5">
        <v>1546773</v>
      </c>
      <c r="J55" s="5">
        <v>603618</v>
      </c>
      <c r="K55" s="5">
        <v>5253</v>
      </c>
      <c r="L55" s="28">
        <f t="shared" si="1"/>
        <v>7846.8931856717672</v>
      </c>
      <c r="M55" s="5">
        <f t="shared" si="0"/>
        <v>2783597.8931856719</v>
      </c>
    </row>
    <row r="56" spans="1:13" hidden="1">
      <c r="A56" s="6">
        <v>40057</v>
      </c>
      <c r="B56" s="5">
        <v>34479</v>
      </c>
      <c r="C56" s="5">
        <v>57702</v>
      </c>
      <c r="D56" s="5">
        <v>43326</v>
      </c>
      <c r="E56" s="5">
        <v>12025</v>
      </c>
      <c r="F56" s="5">
        <v>111821</v>
      </c>
      <c r="G56" s="5">
        <v>3608</v>
      </c>
      <c r="H56" s="5">
        <v>359982</v>
      </c>
      <c r="I56" s="5">
        <v>1464542</v>
      </c>
      <c r="J56" s="5">
        <v>612276</v>
      </c>
      <c r="K56" s="5">
        <v>4700</v>
      </c>
      <c r="L56" s="28">
        <f t="shared" si="1"/>
        <v>7869.1887853669114</v>
      </c>
      <c r="M56" s="5">
        <f t="shared" si="0"/>
        <v>2712330.1887853667</v>
      </c>
    </row>
    <row r="57" spans="1:13" hidden="1">
      <c r="A57" s="6">
        <v>40087</v>
      </c>
      <c r="B57" s="5">
        <v>39134</v>
      </c>
      <c r="C57" s="5">
        <v>59151</v>
      </c>
      <c r="D57" s="5">
        <v>47838</v>
      </c>
      <c r="E57" s="5">
        <v>12436</v>
      </c>
      <c r="F57" s="5">
        <v>119989</v>
      </c>
      <c r="G57" s="5">
        <v>4281</v>
      </c>
      <c r="H57" s="5">
        <v>382130</v>
      </c>
      <c r="I57" s="5">
        <v>1560691</v>
      </c>
      <c r="J57" s="5">
        <v>695973</v>
      </c>
      <c r="K57" s="5">
        <v>5045</v>
      </c>
      <c r="L57" s="28">
        <f t="shared" si="1"/>
        <v>7895.9374829279086</v>
      </c>
      <c r="M57" s="5">
        <f t="shared" si="0"/>
        <v>2934563.9374829279</v>
      </c>
    </row>
    <row r="58" spans="1:13" hidden="1">
      <c r="A58" s="6">
        <v>40118</v>
      </c>
      <c r="B58" s="5">
        <v>35878</v>
      </c>
      <c r="C58" s="5">
        <v>55717</v>
      </c>
      <c r="D58" s="5">
        <v>44471</v>
      </c>
      <c r="E58" s="5">
        <v>12153</v>
      </c>
      <c r="F58" s="5">
        <v>119541</v>
      </c>
      <c r="G58" s="5">
        <v>4126</v>
      </c>
      <c r="H58" s="5">
        <v>369088</v>
      </c>
      <c r="I58" s="5">
        <v>1450092</v>
      </c>
      <c r="J58" s="5">
        <v>689498</v>
      </c>
      <c r="K58" s="5">
        <v>4450</v>
      </c>
      <c r="L58" s="28">
        <f t="shared" si="1"/>
        <v>7908.4255144795661</v>
      </c>
      <c r="M58" s="5">
        <f t="shared" si="0"/>
        <v>2792922.4255144796</v>
      </c>
    </row>
    <row r="59" spans="1:13" hidden="1">
      <c r="A59" s="6">
        <v>40148</v>
      </c>
      <c r="B59" s="5">
        <v>27972</v>
      </c>
      <c r="C59" s="5">
        <v>57071</v>
      </c>
      <c r="D59" s="5">
        <v>54079</v>
      </c>
      <c r="E59" s="5">
        <v>7856</v>
      </c>
      <c r="F59" s="5">
        <v>115897</v>
      </c>
      <c r="G59" s="5">
        <v>3232</v>
      </c>
      <c r="H59" s="5">
        <v>399406</v>
      </c>
      <c r="I59" s="5">
        <v>1577564</v>
      </c>
      <c r="J59" s="5">
        <v>736224</v>
      </c>
      <c r="K59" s="5">
        <v>2106</v>
      </c>
      <c r="L59" s="28">
        <f t="shared" si="1"/>
        <v>7969.0303126599829</v>
      </c>
      <c r="M59" s="5">
        <f t="shared" si="0"/>
        <v>2989376.0303126602</v>
      </c>
    </row>
    <row r="60" spans="1:13" hidden="1">
      <c r="A60" s="6">
        <v>40179</v>
      </c>
      <c r="B60" s="5">
        <v>23075</v>
      </c>
      <c r="C60" s="5">
        <v>49169</v>
      </c>
      <c r="D60" s="5">
        <v>43179</v>
      </c>
      <c r="E60" s="5">
        <v>8444</v>
      </c>
      <c r="F60" s="5">
        <v>100995</v>
      </c>
      <c r="G60" s="5">
        <v>2787</v>
      </c>
      <c r="H60" s="5">
        <v>340474</v>
      </c>
      <c r="I60" s="5">
        <v>1379351</v>
      </c>
      <c r="J60" s="5">
        <v>652777</v>
      </c>
      <c r="K60" s="5">
        <v>1489</v>
      </c>
      <c r="L60" s="28">
        <f t="shared" si="1"/>
        <v>8044.9245746314718</v>
      </c>
      <c r="M60" s="5">
        <f t="shared" si="0"/>
        <v>2609784.9245746313</v>
      </c>
    </row>
    <row r="61" spans="1:13" hidden="1">
      <c r="A61" s="6">
        <v>40210</v>
      </c>
      <c r="B61" s="5">
        <v>29727</v>
      </c>
      <c r="C61" s="5">
        <v>48651</v>
      </c>
      <c r="D61" s="5">
        <v>38516</v>
      </c>
      <c r="E61" s="5">
        <v>10721</v>
      </c>
      <c r="F61" s="5">
        <v>105310</v>
      </c>
      <c r="G61" s="5">
        <v>3754</v>
      </c>
      <c r="H61" s="5">
        <v>333138</v>
      </c>
      <c r="I61" s="5">
        <v>1294225</v>
      </c>
      <c r="J61" s="5">
        <v>641521</v>
      </c>
      <c r="K61" s="5">
        <v>3050</v>
      </c>
      <c r="L61" s="28">
        <f t="shared" si="1"/>
        <v>8093.4548847300157</v>
      </c>
      <c r="M61" s="5">
        <f t="shared" si="0"/>
        <v>2516706.4548847298</v>
      </c>
    </row>
    <row r="62" spans="1:13" hidden="1">
      <c r="A62" s="6">
        <v>40238</v>
      </c>
      <c r="B62" s="5">
        <v>36522</v>
      </c>
      <c r="C62" s="5">
        <v>62960</v>
      </c>
      <c r="D62" s="5">
        <v>47231</v>
      </c>
      <c r="E62" s="5">
        <v>12852</v>
      </c>
      <c r="F62" s="5">
        <v>124544</v>
      </c>
      <c r="G62" s="5">
        <v>3574</v>
      </c>
      <c r="H62" s="5">
        <v>408244</v>
      </c>
      <c r="I62" s="5">
        <v>1541563</v>
      </c>
      <c r="J62" s="5">
        <v>763347</v>
      </c>
      <c r="K62" s="5">
        <v>4342</v>
      </c>
      <c r="L62" s="28">
        <f t="shared" si="1"/>
        <v>8121.868818447675</v>
      </c>
      <c r="M62" s="5">
        <f t="shared" si="0"/>
        <v>3013300.8688184475</v>
      </c>
    </row>
    <row r="63" spans="1:13" hidden="1">
      <c r="A63" s="6">
        <v>40269</v>
      </c>
      <c r="B63" s="5">
        <v>31280</v>
      </c>
      <c r="C63" s="5">
        <v>56868</v>
      </c>
      <c r="D63" s="5">
        <v>44611</v>
      </c>
      <c r="E63" s="5">
        <v>10666</v>
      </c>
      <c r="F63" s="5">
        <v>118503</v>
      </c>
      <c r="G63" s="5">
        <v>3018</v>
      </c>
      <c r="H63" s="5">
        <v>398248</v>
      </c>
      <c r="I63" s="5">
        <v>1471710</v>
      </c>
      <c r="J63" s="5">
        <v>671799</v>
      </c>
      <c r="K63" s="5">
        <v>3650</v>
      </c>
      <c r="L63" s="28">
        <f t="shared" si="1"/>
        <v>8177.2490060742221</v>
      </c>
      <c r="M63" s="5">
        <f t="shared" si="0"/>
        <v>2818530.2490060744</v>
      </c>
    </row>
    <row r="64" spans="1:13" ht="14.25" customHeight="1">
      <c r="A64" s="6">
        <v>40299</v>
      </c>
      <c r="B64" s="5">
        <v>35700</v>
      </c>
      <c r="C64" s="5">
        <v>53984</v>
      </c>
      <c r="D64" s="5">
        <v>39173</v>
      </c>
      <c r="E64" s="5">
        <v>12154</v>
      </c>
      <c r="F64" s="5">
        <v>103113</v>
      </c>
      <c r="G64" s="5">
        <v>3693</v>
      </c>
      <c r="H64" s="5">
        <v>385712</v>
      </c>
      <c r="I64" s="5">
        <v>1415752</v>
      </c>
      <c r="J64" s="5">
        <v>596701</v>
      </c>
      <c r="K64" s="5">
        <v>4714</v>
      </c>
      <c r="L64" s="5">
        <f t="shared" si="1"/>
        <v>8195.3819636502685</v>
      </c>
      <c r="M64" s="5">
        <f t="shared" si="0"/>
        <v>2658891.3819636502</v>
      </c>
    </row>
    <row r="65" spans="1:13">
      <c r="A65" s="6">
        <v>40330</v>
      </c>
      <c r="B65" s="5">
        <v>36557</v>
      </c>
      <c r="C65" s="5">
        <v>50431</v>
      </c>
      <c r="D65" s="5">
        <v>39830</v>
      </c>
      <c r="E65" s="5">
        <v>9745</v>
      </c>
      <c r="F65" s="5">
        <v>127068</v>
      </c>
      <c r="G65" s="5">
        <v>3323</v>
      </c>
      <c r="H65" s="5">
        <v>390958</v>
      </c>
      <c r="I65" s="5">
        <v>1606304</v>
      </c>
      <c r="J65" s="5">
        <v>634907</v>
      </c>
      <c r="K65" s="5">
        <v>4799</v>
      </c>
      <c r="L65" s="5">
        <f t="shared" si="1"/>
        <v>8218.5603033024017</v>
      </c>
      <c r="M65" s="5">
        <f t="shared" si="0"/>
        <v>2912140.5603033025</v>
      </c>
    </row>
    <row r="66" spans="1:13">
      <c r="A66" s="6">
        <v>40360</v>
      </c>
      <c r="B66" s="5">
        <v>29729</v>
      </c>
      <c r="C66" s="5">
        <v>56718</v>
      </c>
      <c r="D66" s="5">
        <v>37608</v>
      </c>
      <c r="E66" s="5">
        <v>11008</v>
      </c>
      <c r="F66" s="5">
        <v>121861</v>
      </c>
      <c r="G66" s="5">
        <v>3528</v>
      </c>
      <c r="H66" s="5">
        <v>396342</v>
      </c>
      <c r="I66" s="5">
        <v>1571751</v>
      </c>
      <c r="J66" s="5">
        <v>640722</v>
      </c>
      <c r="K66" s="5">
        <v>5850</v>
      </c>
      <c r="L66" s="5">
        <f t="shared" si="1"/>
        <v>8236.3169055003273</v>
      </c>
      <c r="M66" s="5">
        <f t="shared" si="0"/>
        <v>2883353.3169055004</v>
      </c>
    </row>
    <row r="67" spans="1:13">
      <c r="A67" s="6">
        <v>40391</v>
      </c>
      <c r="B67" s="5">
        <v>36307</v>
      </c>
      <c r="C67" s="5">
        <v>57011</v>
      </c>
      <c r="D67" s="5">
        <v>43293</v>
      </c>
      <c r="E67" s="5">
        <v>12176</v>
      </c>
      <c r="F67" s="5">
        <v>117443</v>
      </c>
      <c r="G67" s="5">
        <v>4182</v>
      </c>
      <c r="H67" s="5">
        <v>405934</v>
      </c>
      <c r="I67" s="5">
        <v>1606086</v>
      </c>
      <c r="J67" s="5">
        <v>636716</v>
      </c>
      <c r="K67" s="5">
        <v>6664</v>
      </c>
      <c r="L67" s="5">
        <f t="shared" si="1"/>
        <v>8248.5576907237373</v>
      </c>
      <c r="M67" s="5">
        <f t="shared" si="0"/>
        <v>2934060.5576907238</v>
      </c>
    </row>
    <row r="68" spans="1:13">
      <c r="A68" s="6">
        <v>40422</v>
      </c>
      <c r="B68" s="5">
        <v>37489</v>
      </c>
      <c r="C68" s="5">
        <v>57874</v>
      </c>
      <c r="D68" s="5">
        <v>44237</v>
      </c>
      <c r="E68" s="5">
        <v>11679</v>
      </c>
      <c r="F68" s="5">
        <v>121689</v>
      </c>
      <c r="G68" s="5">
        <v>4292</v>
      </c>
      <c r="H68" s="5">
        <v>414797</v>
      </c>
      <c r="I68" s="5">
        <v>1605985</v>
      </c>
      <c r="J68" s="5">
        <v>678168</v>
      </c>
      <c r="K68" s="5">
        <v>7009</v>
      </c>
      <c r="L68" s="5">
        <f t="shared" si="1"/>
        <v>8268.569556483817</v>
      </c>
      <c r="M68" s="5">
        <f t="shared" ref="M68:M77" si="2">SUM(B68:L68)</f>
        <v>2991487.569556484</v>
      </c>
    </row>
    <row r="69" spans="1:13">
      <c r="A69" s="6">
        <v>40452</v>
      </c>
      <c r="B69" s="5">
        <v>40499</v>
      </c>
      <c r="C69" s="5">
        <v>62027</v>
      </c>
      <c r="D69" s="5">
        <v>48380</v>
      </c>
      <c r="E69" s="5">
        <v>12820</v>
      </c>
      <c r="F69" s="5">
        <v>124617</v>
      </c>
      <c r="G69" s="5">
        <v>4940</v>
      </c>
      <c r="H69" s="5">
        <v>429150</v>
      </c>
      <c r="I69" s="5">
        <v>1680079</v>
      </c>
      <c r="J69" s="5">
        <v>713713</v>
      </c>
      <c r="K69" s="5">
        <v>6907</v>
      </c>
      <c r="L69" s="5">
        <f t="shared" si="1"/>
        <v>8287.6029513026224</v>
      </c>
      <c r="M69" s="5">
        <f t="shared" si="2"/>
        <v>3131419.6029513027</v>
      </c>
    </row>
    <row r="70" spans="1:13">
      <c r="A70" s="6">
        <v>40483</v>
      </c>
      <c r="B70" s="5">
        <v>38950</v>
      </c>
      <c r="C70" s="5">
        <v>57219</v>
      </c>
      <c r="D70" s="5">
        <v>44249</v>
      </c>
      <c r="E70" s="5">
        <v>12852</v>
      </c>
      <c r="F70" s="5">
        <v>120499</v>
      </c>
      <c r="G70" s="5">
        <v>4794</v>
      </c>
      <c r="H70" s="5">
        <v>406454</v>
      </c>
      <c r="I70" s="5">
        <v>1540792</v>
      </c>
      <c r="J70" s="5">
        <v>714598</v>
      </c>
      <c r="K70" s="5">
        <v>6894</v>
      </c>
      <c r="L70" s="5">
        <f t="shared" si="1"/>
        <v>8298.6583332452301</v>
      </c>
      <c r="M70" s="5">
        <f t="shared" si="2"/>
        <v>2955599.6583332452</v>
      </c>
    </row>
    <row r="71" spans="1:13">
      <c r="A71" s="6">
        <v>40513</v>
      </c>
      <c r="B71" s="5">
        <v>27965</v>
      </c>
      <c r="C71" s="5">
        <v>58983</v>
      </c>
      <c r="D71" s="5">
        <v>57326</v>
      </c>
      <c r="E71" s="5">
        <v>7639</v>
      </c>
      <c r="F71" s="5">
        <v>123112</v>
      </c>
      <c r="G71" s="5">
        <v>3505</v>
      </c>
      <c r="H71" s="5">
        <f t="shared" ref="H71:J71" si="3">AVERAGE(H66:H70)</f>
        <v>410535.4</v>
      </c>
      <c r="I71" s="5">
        <f t="shared" si="3"/>
        <v>1600938.6</v>
      </c>
      <c r="J71" s="5">
        <f t="shared" si="3"/>
        <v>676783.4</v>
      </c>
      <c r="K71" s="5">
        <v>3831</v>
      </c>
      <c r="L71" s="5">
        <f t="shared" si="1"/>
        <v>8356.6510637398096</v>
      </c>
      <c r="M71" s="5">
        <f t="shared" si="2"/>
        <v>2978975.0510637397</v>
      </c>
    </row>
    <row r="72" spans="1:13">
      <c r="A72" s="6">
        <v>40544</v>
      </c>
      <c r="B72" s="5">
        <v>26028</v>
      </c>
      <c r="C72" s="5">
        <v>52911</v>
      </c>
      <c r="D72" s="5">
        <v>46877</v>
      </c>
      <c r="E72" s="5">
        <v>8229</v>
      </c>
      <c r="F72" s="5">
        <v>105536</v>
      </c>
      <c r="G72" s="5">
        <v>4212</v>
      </c>
      <c r="H72" s="5">
        <v>397781</v>
      </c>
      <c r="I72" s="5">
        <v>1507654</v>
      </c>
      <c r="J72" s="5">
        <v>689035</v>
      </c>
      <c r="K72" s="5">
        <v>3900</v>
      </c>
      <c r="L72" s="5">
        <v>5273</v>
      </c>
      <c r="M72" s="5">
        <f t="shared" si="2"/>
        <v>2847436</v>
      </c>
    </row>
    <row r="73" spans="1:13">
      <c r="A73" s="6">
        <v>40575</v>
      </c>
      <c r="B73" s="5">
        <v>33828</v>
      </c>
      <c r="C73" s="5">
        <v>52256</v>
      </c>
      <c r="D73" s="5">
        <v>43457</v>
      </c>
      <c r="E73" s="5">
        <v>10575</v>
      </c>
      <c r="F73" s="5">
        <v>108478</v>
      </c>
      <c r="G73" s="5">
        <v>4699</v>
      </c>
      <c r="H73" s="5">
        <v>376166</v>
      </c>
      <c r="I73" s="5">
        <v>1373190</v>
      </c>
      <c r="J73" s="5">
        <v>687458</v>
      </c>
      <c r="K73" s="5">
        <v>5777</v>
      </c>
      <c r="L73" s="5">
        <v>6371</v>
      </c>
      <c r="M73" s="5">
        <f t="shared" si="2"/>
        <v>2702255</v>
      </c>
    </row>
    <row r="74" spans="1:13">
      <c r="A74" s="6">
        <v>40603</v>
      </c>
      <c r="B74" s="5">
        <v>39814</v>
      </c>
      <c r="C74" s="5">
        <v>61088</v>
      </c>
      <c r="D74" s="5">
        <v>47819</v>
      </c>
      <c r="E74" s="5">
        <v>12657</v>
      </c>
      <c r="F74" s="5">
        <v>121264</v>
      </c>
      <c r="G74" s="5">
        <v>4530</v>
      </c>
      <c r="H74" s="5">
        <v>423680</v>
      </c>
      <c r="I74" s="5">
        <v>1665879</v>
      </c>
      <c r="J74" s="5">
        <v>773929</v>
      </c>
      <c r="K74" s="5">
        <v>8658</v>
      </c>
      <c r="L74" s="5">
        <v>7203</v>
      </c>
      <c r="M74" s="5">
        <f t="shared" si="2"/>
        <v>3166521</v>
      </c>
    </row>
    <row r="75" spans="1:13">
      <c r="A75" s="6">
        <v>40634</v>
      </c>
      <c r="B75" s="5">
        <v>34408</v>
      </c>
      <c r="C75" s="5">
        <v>55992</v>
      </c>
      <c r="D75" s="5">
        <v>49511</v>
      </c>
      <c r="E75" s="5">
        <v>9976</v>
      </c>
      <c r="F75" s="5">
        <v>120959</v>
      </c>
      <c r="G75" s="5">
        <v>3668</v>
      </c>
      <c r="H75" s="5">
        <v>422985</v>
      </c>
      <c r="I75" s="5">
        <v>1590663</v>
      </c>
      <c r="J75" s="5">
        <v>708336</v>
      </c>
      <c r="K75" s="5">
        <v>7388</v>
      </c>
      <c r="L75" s="5">
        <v>6206</v>
      </c>
      <c r="M75" s="5">
        <f>SUM(B75:L75)</f>
        <v>3010092</v>
      </c>
    </row>
    <row r="76" spans="1:13">
      <c r="A76" s="6">
        <v>40664</v>
      </c>
      <c r="B76" s="5">
        <v>36325</v>
      </c>
      <c r="C76" s="5">
        <v>54056</v>
      </c>
      <c r="D76" s="5">
        <v>43788</v>
      </c>
      <c r="E76" s="5">
        <v>10844</v>
      </c>
      <c r="F76" s="5">
        <v>106455</v>
      </c>
      <c r="G76" s="5">
        <v>4155</v>
      </c>
      <c r="H76" s="5">
        <v>405906</v>
      </c>
      <c r="I76" s="5">
        <v>1516484</v>
      </c>
      <c r="J76" s="5">
        <v>615991</v>
      </c>
      <c r="K76" s="5">
        <v>8913</v>
      </c>
      <c r="L76" s="5">
        <v>7529</v>
      </c>
      <c r="M76" s="5">
        <f t="shared" si="2"/>
        <v>2810446</v>
      </c>
    </row>
    <row r="77" spans="1:13">
      <c r="A77" s="6">
        <v>40695</v>
      </c>
      <c r="B77" s="5">
        <v>38695</v>
      </c>
      <c r="C77" s="5">
        <v>54160</v>
      </c>
      <c r="D77" s="5">
        <v>39716</v>
      </c>
      <c r="E77" s="5">
        <v>10931</v>
      </c>
      <c r="F77" s="5">
        <v>103216</v>
      </c>
      <c r="G77" s="5">
        <v>4236</v>
      </c>
      <c r="H77" s="5">
        <v>403318</v>
      </c>
      <c r="I77" s="5">
        <v>1449627</v>
      </c>
      <c r="J77" s="5">
        <v>618234</v>
      </c>
      <c r="K77" s="5">
        <v>10136</v>
      </c>
      <c r="L77" s="5">
        <v>7429</v>
      </c>
      <c r="M77" s="5">
        <f t="shared" si="2"/>
        <v>2739698</v>
      </c>
    </row>
    <row r="78" spans="1:13">
      <c r="A78" s="6">
        <v>40725</v>
      </c>
      <c r="B78" s="5">
        <v>37432</v>
      </c>
      <c r="C78" s="5">
        <v>59560</v>
      </c>
      <c r="D78" s="5">
        <v>45561</v>
      </c>
      <c r="E78" s="5">
        <v>11756</v>
      </c>
      <c r="F78" s="5">
        <v>116254</v>
      </c>
      <c r="G78" s="5">
        <v>3997</v>
      </c>
      <c r="H78" s="5">
        <v>449259</v>
      </c>
      <c r="I78" s="5">
        <v>1651390</v>
      </c>
      <c r="J78" s="5">
        <v>675602</v>
      </c>
      <c r="K78" s="5">
        <v>8668</v>
      </c>
      <c r="L78" s="5">
        <v>7406</v>
      </c>
      <c r="M78" s="5">
        <f t="shared" ref="M78" si="4">SUM(B78:L78)</f>
        <v>3066885</v>
      </c>
    </row>
    <row r="79" spans="1:13">
      <c r="A79" s="6">
        <v>40756</v>
      </c>
      <c r="B79" s="5">
        <v>38386</v>
      </c>
      <c r="C79" s="5">
        <v>55340</v>
      </c>
      <c r="D79" s="5">
        <v>44737</v>
      </c>
      <c r="E79" s="5">
        <v>12253</v>
      </c>
      <c r="F79" s="5">
        <v>110844</v>
      </c>
      <c r="G79" s="5">
        <v>4646</v>
      </c>
      <c r="H79" s="5">
        <v>415435</v>
      </c>
      <c r="I79" s="5">
        <v>1614289</v>
      </c>
      <c r="J79" s="5">
        <v>651619</v>
      </c>
      <c r="K79" s="5">
        <v>8789</v>
      </c>
      <c r="L79" s="5">
        <v>8244</v>
      </c>
      <c r="M79" s="5">
        <f t="shared" ref="M79" si="5">SUM(B79:L79)</f>
        <v>2964582</v>
      </c>
    </row>
    <row r="80" spans="1:13">
      <c r="A80" s="6">
        <v>40787</v>
      </c>
      <c r="B80" s="5">
        <v>42001</v>
      </c>
      <c r="C80" s="5">
        <v>59457</v>
      </c>
      <c r="D80" s="5">
        <v>44222</v>
      </c>
      <c r="E80" s="5">
        <v>13117</v>
      </c>
      <c r="F80" s="5">
        <v>112043</v>
      </c>
      <c r="G80" s="5">
        <v>4658</v>
      </c>
      <c r="H80" s="5">
        <v>419924</v>
      </c>
      <c r="I80" s="5">
        <v>1633639</v>
      </c>
      <c r="J80" s="5">
        <v>690890</v>
      </c>
      <c r="K80" s="5">
        <v>9289</v>
      </c>
      <c r="L80" s="5">
        <v>7918</v>
      </c>
      <c r="M80" s="5">
        <f t="shared" ref="M80:M82" si="6">SUM(B80:L80)</f>
        <v>3037158</v>
      </c>
    </row>
    <row r="81" spans="1:13">
      <c r="A81" s="6">
        <v>40817</v>
      </c>
      <c r="B81" s="5">
        <v>40457</v>
      </c>
      <c r="C81" s="5">
        <v>60688</v>
      </c>
      <c r="D81" s="5">
        <v>49753</v>
      </c>
      <c r="E81" s="5">
        <v>13320</v>
      </c>
      <c r="F81" s="5">
        <v>121154</v>
      </c>
      <c r="G81" s="5">
        <v>4510</v>
      </c>
      <c r="H81" s="5">
        <v>436447</v>
      </c>
      <c r="I81" s="5">
        <v>1719212</v>
      </c>
      <c r="J81" s="5">
        <v>754177</v>
      </c>
      <c r="K81" s="5">
        <v>9014</v>
      </c>
      <c r="L81" s="5">
        <v>7316</v>
      </c>
      <c r="M81" s="5">
        <f t="shared" si="6"/>
        <v>3216048</v>
      </c>
    </row>
    <row r="82" spans="1:13">
      <c r="A82" s="6">
        <v>40848</v>
      </c>
      <c r="B82" s="5">
        <v>40549</v>
      </c>
      <c r="C82" s="5">
        <v>57239</v>
      </c>
      <c r="D82" s="5">
        <v>46532</v>
      </c>
      <c r="E82" s="5">
        <v>13790</v>
      </c>
      <c r="F82" s="5">
        <v>118815</v>
      </c>
      <c r="G82" s="5">
        <v>4763</v>
      </c>
      <c r="H82" s="5">
        <v>420581</v>
      </c>
      <c r="I82" s="5">
        <v>1570063</v>
      </c>
      <c r="J82" s="5">
        <v>757303</v>
      </c>
      <c r="K82" s="5">
        <v>9092</v>
      </c>
      <c r="L82" s="5">
        <v>7165</v>
      </c>
      <c r="M82" s="5">
        <f t="shared" si="6"/>
        <v>3045892</v>
      </c>
    </row>
    <row r="83" spans="1:13">
      <c r="A83" s="6">
        <v>40878</v>
      </c>
      <c r="B83" s="5">
        <v>30073</v>
      </c>
      <c r="C83" s="5">
        <v>58994</v>
      </c>
      <c r="D83" s="5">
        <v>63318</v>
      </c>
      <c r="E83" s="5">
        <v>8491</v>
      </c>
      <c r="F83" s="5">
        <v>123316</v>
      </c>
      <c r="G83" s="5">
        <v>3908</v>
      </c>
      <c r="H83" s="5">
        <v>466749</v>
      </c>
      <c r="I83" s="5">
        <v>1702244</v>
      </c>
      <c r="J83" s="5">
        <v>813866</v>
      </c>
      <c r="K83" s="5">
        <v>6251</v>
      </c>
      <c r="L83" s="5">
        <v>5008</v>
      </c>
      <c r="M83" s="5">
        <f t="shared" ref="M83" si="7">SUM(B83:L83)</f>
        <v>3282218</v>
      </c>
    </row>
    <row r="84" spans="1:13">
      <c r="A84" s="6">
        <v>40909</v>
      </c>
      <c r="B84" s="5">
        <v>29084</v>
      </c>
      <c r="C84" s="5">
        <v>50034</v>
      </c>
      <c r="D84" s="5">
        <v>52307</v>
      </c>
      <c r="E84" s="5">
        <v>8707</v>
      </c>
      <c r="F84" s="5">
        <v>102319</v>
      </c>
      <c r="G84" s="5">
        <v>3728</v>
      </c>
      <c r="H84" s="5">
        <v>389108</v>
      </c>
      <c r="I84" s="5">
        <v>1514082</v>
      </c>
      <c r="J84" s="5">
        <v>743912</v>
      </c>
      <c r="K84" s="5">
        <v>5625</v>
      </c>
      <c r="L84" s="2">
        <v>5478</v>
      </c>
      <c r="M84" s="5">
        <f t="shared" ref="M84:M93" si="8">SUM(B84:L84)</f>
        <v>2904384</v>
      </c>
    </row>
    <row r="85" spans="1:13">
      <c r="A85" s="6">
        <v>40940</v>
      </c>
      <c r="B85" s="5">
        <v>35272</v>
      </c>
      <c r="C85" s="5">
        <v>53520</v>
      </c>
      <c r="D85" s="5">
        <v>46958</v>
      </c>
      <c r="E85" s="5">
        <v>12629</v>
      </c>
      <c r="F85" s="5">
        <v>110459</v>
      </c>
      <c r="G85" s="5">
        <v>5279</v>
      </c>
      <c r="H85" s="5">
        <v>388380</v>
      </c>
      <c r="I85" s="5">
        <v>1436322</v>
      </c>
      <c r="J85" s="5">
        <v>738675</v>
      </c>
      <c r="K85" s="5">
        <v>8635</v>
      </c>
      <c r="L85" s="2">
        <v>6780</v>
      </c>
      <c r="M85" s="5">
        <f t="shared" si="8"/>
        <v>2842909</v>
      </c>
    </row>
    <row r="86" spans="1:13">
      <c r="A86" s="6">
        <v>40969</v>
      </c>
      <c r="B86" s="5">
        <v>39272</v>
      </c>
      <c r="C86" s="5">
        <v>62489</v>
      </c>
      <c r="D86" s="5">
        <v>49396</v>
      </c>
      <c r="E86" s="5">
        <v>14434</v>
      </c>
      <c r="F86" s="5">
        <v>119142</v>
      </c>
      <c r="G86" s="5">
        <v>4676</v>
      </c>
      <c r="H86" s="5">
        <v>422002</v>
      </c>
      <c r="I86" s="5">
        <v>1605986</v>
      </c>
      <c r="J86" s="5">
        <v>808104</v>
      </c>
      <c r="K86" s="5">
        <v>8566</v>
      </c>
      <c r="L86" s="2">
        <v>6805</v>
      </c>
      <c r="M86" s="5">
        <f t="shared" si="8"/>
        <v>3140872</v>
      </c>
    </row>
    <row r="87" spans="1:13">
      <c r="A87" s="6">
        <v>41000</v>
      </c>
      <c r="B87" s="5">
        <v>35231</v>
      </c>
      <c r="C87" s="5">
        <v>56292</v>
      </c>
      <c r="D87" s="5">
        <v>49518</v>
      </c>
      <c r="E87" s="5">
        <v>11600</v>
      </c>
      <c r="F87" s="5">
        <v>118434</v>
      </c>
      <c r="G87" s="5">
        <v>3865</v>
      </c>
      <c r="H87" s="5">
        <v>407655</v>
      </c>
      <c r="I87" s="5">
        <v>1579612</v>
      </c>
      <c r="J87" s="5">
        <v>742647</v>
      </c>
      <c r="K87" s="5">
        <v>8300</v>
      </c>
      <c r="L87" s="2">
        <v>5501</v>
      </c>
      <c r="M87" s="5">
        <f t="shared" si="8"/>
        <v>3018655</v>
      </c>
    </row>
    <row r="88" spans="1:13">
      <c r="A88" s="6">
        <v>41030</v>
      </c>
      <c r="B88" s="5">
        <v>37132</v>
      </c>
      <c r="C88" s="5">
        <v>54413</v>
      </c>
      <c r="D88" s="5">
        <v>41352</v>
      </c>
      <c r="E88" s="5">
        <v>13893</v>
      </c>
      <c r="F88" s="5">
        <v>102740</v>
      </c>
      <c r="G88" s="5">
        <v>4324</v>
      </c>
      <c r="H88" s="5">
        <v>386178</v>
      </c>
      <c r="I88" s="5">
        <v>1460882</v>
      </c>
      <c r="J88" s="5">
        <v>634812</v>
      </c>
      <c r="K88" s="2">
        <v>9194</v>
      </c>
      <c r="L88" s="2">
        <v>5711</v>
      </c>
      <c r="M88" s="5">
        <f t="shared" si="8"/>
        <v>2750631</v>
      </c>
    </row>
    <row r="89" spans="1:13">
      <c r="A89" s="6">
        <v>41061</v>
      </c>
      <c r="B89" s="5">
        <v>35874</v>
      </c>
      <c r="C89" s="5">
        <v>53914</v>
      </c>
      <c r="D89" s="5">
        <v>38261</v>
      </c>
      <c r="E89" s="5">
        <v>12923</v>
      </c>
      <c r="F89" s="5">
        <v>103121</v>
      </c>
      <c r="G89" s="5">
        <v>5216</v>
      </c>
      <c r="H89" s="5">
        <v>384959</v>
      </c>
      <c r="I89" s="5">
        <v>1457861</v>
      </c>
      <c r="J89" s="5">
        <v>609793</v>
      </c>
      <c r="K89" s="2">
        <v>9816</v>
      </c>
      <c r="L89" s="2">
        <v>6491</v>
      </c>
      <c r="M89" s="5">
        <f t="shared" si="8"/>
        <v>2718229</v>
      </c>
    </row>
    <row r="90" spans="1:13">
      <c r="A90" s="6">
        <v>41091</v>
      </c>
      <c r="B90" s="5">
        <v>35007</v>
      </c>
      <c r="C90" s="5">
        <v>56771</v>
      </c>
      <c r="D90" s="5">
        <v>42623</v>
      </c>
      <c r="E90" s="5">
        <v>14057</v>
      </c>
      <c r="F90" s="5">
        <v>108948</v>
      </c>
      <c r="G90" s="5">
        <v>4552</v>
      </c>
      <c r="H90" s="5">
        <v>403758</v>
      </c>
      <c r="I90" s="5">
        <v>1581624</v>
      </c>
      <c r="J90" s="5">
        <v>662114</v>
      </c>
      <c r="K90" s="2">
        <v>9204</v>
      </c>
      <c r="L90" s="2">
        <v>7609</v>
      </c>
      <c r="M90" s="5">
        <f t="shared" si="8"/>
        <v>2926267</v>
      </c>
    </row>
    <row r="91" spans="1:13">
      <c r="A91" s="6">
        <v>41122</v>
      </c>
      <c r="B91" s="5">
        <v>35720</v>
      </c>
      <c r="C91" s="5">
        <v>57432</v>
      </c>
      <c r="D91" s="5">
        <v>42038</v>
      </c>
      <c r="E91" s="5">
        <v>14422</v>
      </c>
      <c r="F91" s="5">
        <v>102504</v>
      </c>
      <c r="G91" s="5">
        <v>4670</v>
      </c>
      <c r="H91" s="5">
        <v>383966</v>
      </c>
      <c r="I91" s="5">
        <v>1599960</v>
      </c>
      <c r="J91" s="5">
        <v>657631</v>
      </c>
      <c r="K91" s="2">
        <v>9538</v>
      </c>
      <c r="L91" s="2">
        <v>7560</v>
      </c>
      <c r="M91" s="5">
        <f t="shared" si="8"/>
        <v>2915441</v>
      </c>
    </row>
    <row r="92" spans="1:13">
      <c r="A92" s="6">
        <v>41153</v>
      </c>
      <c r="B92" s="5">
        <v>37011</v>
      </c>
      <c r="C92" s="5">
        <v>58982</v>
      </c>
      <c r="D92" s="5">
        <v>44838</v>
      </c>
      <c r="E92" s="5">
        <v>13946</v>
      </c>
      <c r="F92" s="5">
        <v>109411</v>
      </c>
      <c r="G92" s="5">
        <v>4782</v>
      </c>
      <c r="H92" s="5">
        <v>390988</v>
      </c>
      <c r="I92" s="5">
        <v>1623505</v>
      </c>
      <c r="J92" s="5">
        <v>680027</v>
      </c>
      <c r="K92" s="2">
        <v>8849</v>
      </c>
      <c r="L92" s="2">
        <v>7371</v>
      </c>
      <c r="M92" s="5">
        <f t="shared" si="8"/>
        <v>2979710</v>
      </c>
    </row>
    <row r="93" spans="1:13">
      <c r="A93" s="6">
        <v>41183</v>
      </c>
      <c r="B93" s="5">
        <v>39296</v>
      </c>
      <c r="C93" s="5">
        <v>61033</v>
      </c>
      <c r="D93" s="5">
        <v>47413</v>
      </c>
      <c r="E93" s="5">
        <v>14121</v>
      </c>
      <c r="F93" s="5">
        <v>115210</v>
      </c>
      <c r="G93" s="5">
        <v>5047</v>
      </c>
      <c r="H93" s="5">
        <v>402379</v>
      </c>
      <c r="I93" s="5">
        <v>1672423</v>
      </c>
      <c r="J93" s="5">
        <v>734527</v>
      </c>
      <c r="K93" s="2">
        <v>9319</v>
      </c>
      <c r="L93" s="2">
        <v>7240</v>
      </c>
      <c r="M93" s="5">
        <f t="shared" si="8"/>
        <v>3108008</v>
      </c>
    </row>
    <row r="94" spans="1:13">
      <c r="A94" s="6">
        <v>41214</v>
      </c>
      <c r="B94" s="5">
        <v>39296</v>
      </c>
      <c r="C94" s="5">
        <v>52495</v>
      </c>
      <c r="D94" s="5">
        <v>42390</v>
      </c>
      <c r="E94" s="5">
        <v>14261</v>
      </c>
      <c r="F94" s="5">
        <v>108861</v>
      </c>
      <c r="G94" s="5">
        <v>5425</v>
      </c>
      <c r="H94" s="5">
        <v>381186</v>
      </c>
      <c r="I94" s="5">
        <v>1546199</v>
      </c>
      <c r="J94" s="5">
        <v>730498</v>
      </c>
      <c r="K94" s="2">
        <v>9388</v>
      </c>
      <c r="L94" s="2">
        <v>7111</v>
      </c>
      <c r="M94" s="5">
        <f t="shared" ref="M94:M96" si="9">SUM(B94:L94)</f>
        <v>2937110</v>
      </c>
    </row>
    <row r="95" spans="1:13">
      <c r="A95" s="6">
        <v>41244</v>
      </c>
      <c r="B95" s="5">
        <v>28477</v>
      </c>
      <c r="C95" s="5">
        <v>45831</v>
      </c>
      <c r="D95" s="5">
        <v>58284</v>
      </c>
      <c r="E95" s="5">
        <v>8133</v>
      </c>
      <c r="F95" s="5">
        <v>116549</v>
      </c>
      <c r="G95" s="5">
        <v>3755</v>
      </c>
      <c r="H95" s="5">
        <v>406665</v>
      </c>
      <c r="I95" s="5">
        <v>1603009</v>
      </c>
      <c r="J95" s="5">
        <v>762823</v>
      </c>
      <c r="K95" s="2">
        <v>6254</v>
      </c>
      <c r="L95" s="44">
        <f>AVERAGE(L92:L94)</f>
        <v>7240.666666666667</v>
      </c>
      <c r="M95" s="5">
        <f t="shared" si="9"/>
        <v>3047020.6666666665</v>
      </c>
    </row>
    <row r="96" spans="1:13">
      <c r="A96" s="6">
        <v>41275</v>
      </c>
      <c r="B96" s="5">
        <v>23689</v>
      </c>
      <c r="C96" s="5">
        <v>42367</v>
      </c>
      <c r="D96" s="5">
        <v>44250</v>
      </c>
      <c r="E96" s="5">
        <v>8459</v>
      </c>
      <c r="F96" s="5">
        <v>104800</v>
      </c>
      <c r="G96" s="5">
        <v>3941</v>
      </c>
      <c r="H96" s="5">
        <v>358962</v>
      </c>
      <c r="I96" s="5">
        <v>1459691</v>
      </c>
      <c r="J96" s="5">
        <v>701881</v>
      </c>
      <c r="K96" s="2">
        <v>6260</v>
      </c>
      <c r="L96" s="44">
        <v>5140</v>
      </c>
      <c r="M96" s="5">
        <f t="shared" si="9"/>
        <v>2759440</v>
      </c>
    </row>
    <row r="97" spans="1:13">
      <c r="A97" s="6">
        <v>41306</v>
      </c>
      <c r="B97" s="5">
        <v>31580</v>
      </c>
      <c r="C97" s="5">
        <v>45011</v>
      </c>
      <c r="D97" s="5">
        <v>41348</v>
      </c>
      <c r="E97" s="5">
        <v>12417</v>
      </c>
      <c r="F97" s="5">
        <v>106515</v>
      </c>
      <c r="G97" s="5">
        <v>5467</v>
      </c>
      <c r="H97" s="5">
        <v>357701</v>
      </c>
      <c r="I97" s="43">
        <v>1403241</v>
      </c>
      <c r="J97" s="5">
        <v>714454</v>
      </c>
      <c r="K97" s="2">
        <v>8901</v>
      </c>
      <c r="L97" s="44">
        <v>5627</v>
      </c>
      <c r="M97" s="5">
        <f t="shared" ref="M97" si="10">SUM(B97:L97)</f>
        <v>2732262</v>
      </c>
    </row>
    <row r="98" spans="1:13">
      <c r="A98" s="6">
        <v>41334</v>
      </c>
      <c r="B98" s="5">
        <v>33594</v>
      </c>
      <c r="C98" s="5">
        <v>60070</v>
      </c>
      <c r="D98" s="5">
        <v>51977</v>
      </c>
      <c r="E98" s="5">
        <v>13174</v>
      </c>
      <c r="F98" s="5">
        <v>114351</v>
      </c>
      <c r="G98" s="5">
        <v>4895</v>
      </c>
      <c r="H98" s="5">
        <v>403913</v>
      </c>
      <c r="I98" s="43">
        <v>1634800</v>
      </c>
      <c r="J98" s="5">
        <v>803592</v>
      </c>
      <c r="K98" s="2">
        <v>9048</v>
      </c>
      <c r="L98" s="44">
        <v>6520</v>
      </c>
      <c r="M98" s="5">
        <f t="shared" ref="M98:M106" si="11">SUM(B98:L98)</f>
        <v>3135934</v>
      </c>
    </row>
    <row r="99" spans="1:13">
      <c r="A99" s="6">
        <v>41365</v>
      </c>
      <c r="B99" s="5">
        <v>34282</v>
      </c>
      <c r="C99" s="5">
        <v>57790</v>
      </c>
      <c r="D99" s="5">
        <v>47555</v>
      </c>
      <c r="E99" s="5">
        <v>13405</v>
      </c>
      <c r="F99" s="5">
        <v>113759</v>
      </c>
      <c r="G99" s="5">
        <v>4790</v>
      </c>
      <c r="H99" s="5">
        <v>385443</v>
      </c>
      <c r="I99" s="43">
        <v>1572784</v>
      </c>
      <c r="J99" s="5">
        <v>702417</v>
      </c>
      <c r="K99" s="2">
        <v>9239</v>
      </c>
      <c r="L99" s="44">
        <v>6577</v>
      </c>
      <c r="M99" s="5">
        <f t="shared" si="11"/>
        <v>2948041</v>
      </c>
    </row>
    <row r="100" spans="1:13">
      <c r="A100" s="6">
        <v>41395</v>
      </c>
      <c r="B100" s="5">
        <v>34172</v>
      </c>
      <c r="C100" s="5">
        <v>57016</v>
      </c>
      <c r="D100" s="5">
        <v>41556</v>
      </c>
      <c r="E100" s="5">
        <v>13182</v>
      </c>
      <c r="F100" s="5">
        <v>96495</v>
      </c>
      <c r="G100" s="5">
        <v>4821</v>
      </c>
      <c r="H100" s="5">
        <v>370023</v>
      </c>
      <c r="I100" s="43">
        <v>1498229</v>
      </c>
      <c r="J100" s="5">
        <v>627519</v>
      </c>
      <c r="K100" s="2">
        <v>9857</v>
      </c>
      <c r="L100" s="44">
        <v>7023</v>
      </c>
      <c r="M100" s="5">
        <f t="shared" si="11"/>
        <v>2759893</v>
      </c>
    </row>
    <row r="101" spans="1:13">
      <c r="A101" s="6">
        <v>41426</v>
      </c>
      <c r="B101" s="5">
        <v>31930</v>
      </c>
      <c r="C101" s="5">
        <v>53439</v>
      </c>
      <c r="D101" s="5">
        <v>39843</v>
      </c>
      <c r="E101" s="5">
        <v>13357</v>
      </c>
      <c r="F101" s="5">
        <v>93997</v>
      </c>
      <c r="G101" s="5">
        <v>4938</v>
      </c>
      <c r="H101" s="5">
        <v>362653</v>
      </c>
      <c r="I101" s="43">
        <v>1470724</v>
      </c>
      <c r="J101" s="5">
        <v>597854</v>
      </c>
      <c r="K101" s="2">
        <v>8997</v>
      </c>
      <c r="L101" s="44">
        <v>6528</v>
      </c>
      <c r="M101" s="5">
        <f t="shared" si="11"/>
        <v>2684260</v>
      </c>
    </row>
    <row r="102" spans="1:13">
      <c r="A102" s="6">
        <v>41456</v>
      </c>
      <c r="B102" s="5">
        <v>31682</v>
      </c>
      <c r="C102" s="5">
        <v>58250</v>
      </c>
      <c r="D102" s="5">
        <v>42872</v>
      </c>
      <c r="E102" s="5">
        <v>12705</v>
      </c>
      <c r="F102" s="5">
        <v>104405</v>
      </c>
      <c r="G102" s="5">
        <v>4947</v>
      </c>
      <c r="H102" s="5">
        <v>373002</v>
      </c>
      <c r="I102" s="43">
        <v>1586092</v>
      </c>
      <c r="J102" s="5">
        <v>626002</v>
      </c>
      <c r="K102" s="2">
        <v>9592</v>
      </c>
      <c r="L102" s="44">
        <v>6932</v>
      </c>
      <c r="M102" s="5">
        <f t="shared" si="11"/>
        <v>2856481</v>
      </c>
    </row>
    <row r="103" spans="1:13">
      <c r="A103" s="6">
        <v>41487</v>
      </c>
      <c r="B103" s="5">
        <v>32725</v>
      </c>
      <c r="C103" s="5">
        <v>55931</v>
      </c>
      <c r="D103" s="5">
        <v>43679</v>
      </c>
      <c r="E103" s="5">
        <v>13091</v>
      </c>
      <c r="F103" s="5">
        <v>102779</v>
      </c>
      <c r="G103" s="5">
        <v>5605</v>
      </c>
      <c r="H103" s="5">
        <v>374027</v>
      </c>
      <c r="I103" s="43">
        <v>1649837</v>
      </c>
      <c r="J103" s="5">
        <v>644632</v>
      </c>
      <c r="K103" s="2">
        <v>9989</v>
      </c>
      <c r="L103" s="44">
        <v>7287</v>
      </c>
      <c r="M103" s="5">
        <f t="shared" si="11"/>
        <v>2939582</v>
      </c>
    </row>
    <row r="104" spans="1:13">
      <c r="A104" s="6">
        <v>41518</v>
      </c>
      <c r="B104" s="5">
        <v>33329</v>
      </c>
      <c r="C104" s="5">
        <v>57603</v>
      </c>
      <c r="D104" s="5">
        <v>45603</v>
      </c>
      <c r="E104" s="5">
        <v>14053</v>
      </c>
      <c r="F104" s="5">
        <v>104785</v>
      </c>
      <c r="G104" s="5">
        <v>5971</v>
      </c>
      <c r="H104" s="5">
        <v>376906</v>
      </c>
      <c r="I104" s="43">
        <v>1624751</v>
      </c>
      <c r="J104" s="5">
        <v>684255</v>
      </c>
      <c r="K104" s="2">
        <v>9810</v>
      </c>
      <c r="L104" s="44">
        <v>6502</v>
      </c>
      <c r="M104" s="5">
        <f t="shared" si="11"/>
        <v>2963568</v>
      </c>
    </row>
    <row r="105" spans="1:13">
      <c r="A105" s="6">
        <v>41548</v>
      </c>
      <c r="B105" s="5">
        <v>35946</v>
      </c>
      <c r="C105" s="5">
        <v>57857</v>
      </c>
      <c r="D105" s="5">
        <v>49671</v>
      </c>
      <c r="E105" s="5">
        <v>14706</v>
      </c>
      <c r="F105" s="5">
        <v>110967</v>
      </c>
      <c r="G105" s="5">
        <v>6024</v>
      </c>
      <c r="H105" s="5">
        <v>375372</v>
      </c>
      <c r="I105" s="43">
        <v>1656790</v>
      </c>
      <c r="J105" s="5">
        <v>722639</v>
      </c>
      <c r="K105" s="2">
        <v>10381</v>
      </c>
      <c r="L105" s="44">
        <v>7414</v>
      </c>
      <c r="M105" s="5">
        <f t="shared" si="11"/>
        <v>3047767</v>
      </c>
    </row>
    <row r="106" spans="1:13">
      <c r="A106" s="6">
        <v>41579</v>
      </c>
      <c r="B106" s="5">
        <v>33764</v>
      </c>
      <c r="C106" s="5">
        <v>55532</v>
      </c>
      <c r="D106" s="5">
        <v>45755</v>
      </c>
      <c r="E106" s="5">
        <v>15136</v>
      </c>
      <c r="F106" s="5">
        <v>107263</v>
      </c>
      <c r="G106" s="5">
        <v>6176</v>
      </c>
      <c r="H106" s="5">
        <v>365665</v>
      </c>
      <c r="I106" s="43">
        <v>1573188</v>
      </c>
      <c r="J106" s="5">
        <v>737769</v>
      </c>
      <c r="K106" s="2">
        <v>10153</v>
      </c>
      <c r="L106" s="44">
        <v>7070</v>
      </c>
      <c r="M106" s="5">
        <f t="shared" si="11"/>
        <v>2957471</v>
      </c>
    </row>
    <row r="107" spans="1:13">
      <c r="A107" s="6">
        <v>41609</v>
      </c>
      <c r="B107" s="5">
        <v>23591</v>
      </c>
      <c r="C107" s="5">
        <v>57497</v>
      </c>
      <c r="D107" s="5">
        <v>66317</v>
      </c>
      <c r="E107" s="5">
        <v>8982</v>
      </c>
      <c r="F107" s="5">
        <v>109518</v>
      </c>
      <c r="G107" s="5">
        <v>4935</v>
      </c>
      <c r="H107" s="5">
        <v>401258</v>
      </c>
      <c r="I107" s="43">
        <v>1662730</v>
      </c>
      <c r="J107" s="5">
        <v>785840</v>
      </c>
      <c r="K107" s="2">
        <v>7670</v>
      </c>
      <c r="L107" s="44">
        <v>4781</v>
      </c>
      <c r="M107" s="5">
        <f>SUM(B107:L107)</f>
        <v>3133119</v>
      </c>
    </row>
    <row r="108" spans="1:13">
      <c r="A108" s="6">
        <v>41640</v>
      </c>
      <c r="B108" s="5">
        <v>26327</v>
      </c>
      <c r="C108" s="5">
        <v>47972</v>
      </c>
      <c r="D108" s="5">
        <v>50929</v>
      </c>
      <c r="E108" s="5">
        <v>9718</v>
      </c>
      <c r="F108" s="5">
        <v>97825</v>
      </c>
      <c r="G108" s="5">
        <v>4810</v>
      </c>
      <c r="H108" s="5">
        <v>380515</v>
      </c>
      <c r="I108" s="43">
        <v>1515734</v>
      </c>
      <c r="J108" s="5">
        <v>728853</v>
      </c>
      <c r="K108" s="2">
        <v>8820</v>
      </c>
      <c r="L108" s="44">
        <f>AVERAGE(L105:L107)</f>
        <v>6421.666666666667</v>
      </c>
      <c r="M108" s="5">
        <f>SUM(B108:L108)</f>
        <v>2877924.6666666665</v>
      </c>
    </row>
    <row r="109" spans="1:13" ht="15.75" thickBot="1">
      <c r="A109" s="6">
        <v>41671</v>
      </c>
      <c r="B109" s="5">
        <v>30584</v>
      </c>
      <c r="C109" s="5">
        <v>50298</v>
      </c>
      <c r="D109" s="5">
        <v>46391</v>
      </c>
      <c r="E109" s="5">
        <v>13574</v>
      </c>
      <c r="F109" s="5">
        <v>99802</v>
      </c>
      <c r="G109" s="5">
        <v>6380</v>
      </c>
      <c r="H109" s="5">
        <v>345597</v>
      </c>
      <c r="I109" s="43">
        <v>1421647</v>
      </c>
      <c r="J109" s="5">
        <v>734313</v>
      </c>
      <c r="K109" s="2">
        <v>10731</v>
      </c>
      <c r="L109" s="44">
        <f>AVERAGE(L106:L108)</f>
        <v>6090.8888888888896</v>
      </c>
      <c r="M109" s="5">
        <f>SUM(B109:L109)</f>
        <v>2765407.888888889</v>
      </c>
    </row>
    <row r="110" spans="1:13" ht="15.75" thickBot="1">
      <c r="A110" s="7" t="s">
        <v>18</v>
      </c>
      <c r="B110" s="8">
        <f t="shared" ref="B110:K110" si="12">SUM(B3:B109)</f>
        <v>3316526</v>
      </c>
      <c r="C110" s="8">
        <f t="shared" si="12"/>
        <v>5726703.7999999998</v>
      </c>
      <c r="D110" s="8">
        <f t="shared" si="12"/>
        <v>4881076</v>
      </c>
      <c r="E110" s="8">
        <f t="shared" si="12"/>
        <v>1189588</v>
      </c>
      <c r="F110" s="8">
        <f t="shared" si="12"/>
        <v>11597126</v>
      </c>
      <c r="G110" s="8">
        <f t="shared" si="12"/>
        <v>411566.83999999997</v>
      </c>
      <c r="H110" s="8">
        <f t="shared" si="12"/>
        <v>40099499.399999999</v>
      </c>
      <c r="I110" s="8">
        <f t="shared" si="12"/>
        <v>162426752.59999999</v>
      </c>
      <c r="J110" s="8">
        <f t="shared" si="12"/>
        <v>71120703.400000006</v>
      </c>
      <c r="K110" s="8">
        <f t="shared" si="12"/>
        <v>715326</v>
      </c>
      <c r="L110" s="8">
        <f t="shared" ref="L110" si="13">SUM(L3:L107)</f>
        <v>780885.91772617737</v>
      </c>
      <c r="M110" s="42">
        <f>SUM(M3:M109)</f>
        <v>302278266.5132817</v>
      </c>
    </row>
    <row r="111" spans="1:13" ht="15.75" thickBot="1">
      <c r="M111" s="2"/>
    </row>
    <row r="112" spans="1:13" ht="24.75" customHeight="1" thickBot="1">
      <c r="A112" s="50" t="s">
        <v>19</v>
      </c>
      <c r="B112" s="51"/>
      <c r="C112" s="51"/>
      <c r="D112" s="51"/>
      <c r="E112" s="51"/>
      <c r="F112" s="51"/>
      <c r="G112" s="51"/>
      <c r="H112" s="51"/>
      <c r="I112" s="51"/>
      <c r="J112" s="51"/>
      <c r="K112" s="51"/>
      <c r="L112" s="51"/>
      <c r="M112" s="52"/>
    </row>
    <row r="113" spans="1:15" ht="32.25" customHeight="1" thickBot="1">
      <c r="A113" s="12"/>
      <c r="B113" s="13" t="str">
        <f>B2</f>
        <v>Bloemfontein</v>
      </c>
      <c r="C113" s="13" t="str">
        <f t="shared" ref="C113:M113" si="14">C2</f>
        <v xml:space="preserve">East London </v>
      </c>
      <c r="D113" s="13" t="str">
        <f t="shared" si="14"/>
        <v xml:space="preserve">George </v>
      </c>
      <c r="E113" s="13" t="str">
        <f t="shared" si="14"/>
        <v>Kimberley</v>
      </c>
      <c r="F113" s="13" t="str">
        <f t="shared" si="14"/>
        <v xml:space="preserve">Port Elizabeth </v>
      </c>
      <c r="G113" s="13" t="str">
        <f t="shared" si="14"/>
        <v xml:space="preserve">Upington </v>
      </c>
      <c r="H113" s="13" t="str">
        <f t="shared" si="14"/>
        <v>King Shaka International</v>
      </c>
      <c r="I113" s="13" t="str">
        <f t="shared" si="14"/>
        <v xml:space="preserve">OR Tambo International </v>
      </c>
      <c r="J113" s="13" t="str">
        <f t="shared" si="14"/>
        <v xml:space="preserve">Cape Town International </v>
      </c>
      <c r="K113" s="13" t="str">
        <f t="shared" si="14"/>
        <v>Pietermaritzburg</v>
      </c>
      <c r="L113" s="13" t="str">
        <f t="shared" si="14"/>
        <v>Richards Bay</v>
      </c>
      <c r="M113" s="14" t="str">
        <f t="shared" si="14"/>
        <v>TOTAL</v>
      </c>
    </row>
    <row r="114" spans="1:15">
      <c r="A114" s="15" t="s">
        <v>8</v>
      </c>
      <c r="B114" s="16">
        <f>AVERAGE(B3:B11)</f>
        <v>10859</v>
      </c>
      <c r="C114" s="16">
        <f t="shared" ref="C114:K114" si="15">AVERAGE(C3:C11)</f>
        <v>24787.888888888891</v>
      </c>
      <c r="D114" s="16">
        <f t="shared" si="15"/>
        <v>24541.333333333332</v>
      </c>
      <c r="E114" s="16">
        <f t="shared" si="15"/>
        <v>4831.7777777777774</v>
      </c>
      <c r="F114" s="16">
        <f t="shared" si="15"/>
        <v>53939.111111111109</v>
      </c>
      <c r="G114" s="16">
        <f t="shared" si="15"/>
        <v>1371.7777777777778</v>
      </c>
      <c r="H114" s="16">
        <f t="shared" si="15"/>
        <v>307520.22222222225</v>
      </c>
      <c r="I114" s="16">
        <f t="shared" si="15"/>
        <v>1342648.4444444445</v>
      </c>
      <c r="J114" s="16">
        <f t="shared" si="15"/>
        <v>555739.5555555555</v>
      </c>
      <c r="K114" s="16">
        <f t="shared" si="15"/>
        <v>4000</v>
      </c>
      <c r="L114" s="16">
        <f t="shared" ref="L114" si="16">AVERAGE(L3:L11)</f>
        <v>6495.333333333333</v>
      </c>
      <c r="M114" s="16">
        <f t="shared" ref="M114" si="17">AVERAGE(M3:M11)</f>
        <v>2336734.4444444445</v>
      </c>
      <c r="O114" s="45">
        <f>H114+K114+L114</f>
        <v>318015.55555555556</v>
      </c>
    </row>
    <row r="115" spans="1:15">
      <c r="A115" s="15" t="s">
        <v>9</v>
      </c>
      <c r="B115" s="16">
        <f>AVERAGE(B12:B23)</f>
        <v>22975.916666666668</v>
      </c>
      <c r="C115" s="16">
        <f t="shared" ref="C115:K115" si="18">AVERAGE(C12:C23)</f>
        <v>49500.233333333337</v>
      </c>
      <c r="D115" s="16">
        <f t="shared" si="18"/>
        <v>43603.5</v>
      </c>
      <c r="E115" s="16">
        <f t="shared" si="18"/>
        <v>9564.8333333333339</v>
      </c>
      <c r="F115" s="16">
        <f t="shared" si="18"/>
        <v>104148.83333333333</v>
      </c>
      <c r="G115" s="16">
        <f t="shared" si="18"/>
        <v>2709.4033333333332</v>
      </c>
      <c r="H115" s="16">
        <f t="shared" si="18"/>
        <v>336016.08333333331</v>
      </c>
      <c r="I115" s="16">
        <f t="shared" si="18"/>
        <v>1435807.8333333333</v>
      </c>
      <c r="J115" s="16">
        <f t="shared" si="18"/>
        <v>602043.41666666663</v>
      </c>
      <c r="K115" s="16">
        <f t="shared" si="18"/>
        <v>6486</v>
      </c>
      <c r="L115" s="16">
        <f t="shared" ref="L115" si="19">AVERAGE(L12:L23)</f>
        <v>6661.833333333333</v>
      </c>
      <c r="M115" s="16">
        <f t="shared" ref="M115" si="20">AVERAGE(M12:M23)</f>
        <v>2619517.8866666667</v>
      </c>
      <c r="O115" s="45">
        <f t="shared" ref="O115:O121" si="21">H115+K115+L115</f>
        <v>349163.91666666663</v>
      </c>
    </row>
    <row r="116" spans="1:15">
      <c r="A116" s="15" t="s">
        <v>10</v>
      </c>
      <c r="B116" s="16">
        <f>AVERAGE(B24:B35)</f>
        <v>35410.333333333336</v>
      </c>
      <c r="C116" s="16">
        <f t="shared" ref="C116:K116" si="22">AVERAGE(C24:C35)</f>
        <v>62079.083333333336</v>
      </c>
      <c r="D116" s="16">
        <f t="shared" si="22"/>
        <v>54335.916666666664</v>
      </c>
      <c r="E116" s="16">
        <f t="shared" si="22"/>
        <v>12273.75</v>
      </c>
      <c r="F116" s="16">
        <f t="shared" si="22"/>
        <v>124295.91666666667</v>
      </c>
      <c r="G116" s="16">
        <f t="shared" si="22"/>
        <v>3964.5833333333335</v>
      </c>
      <c r="H116" s="16">
        <f t="shared" si="22"/>
        <v>399975.16666666669</v>
      </c>
      <c r="I116" s="16">
        <f>AVERAGE(I24:I35)</f>
        <v>1611358.3333333333</v>
      </c>
      <c r="J116" s="16">
        <f t="shared" si="22"/>
        <v>693111.75</v>
      </c>
      <c r="K116" s="16">
        <f t="shared" si="22"/>
        <v>6544.666666666667</v>
      </c>
      <c r="L116" s="16">
        <f t="shared" ref="L116" si="23">AVERAGE(L24:L35)</f>
        <v>7525.666666666667</v>
      </c>
      <c r="M116" s="16">
        <f t="shared" ref="M116" si="24">AVERAGE(M24:M35)</f>
        <v>3010875.1666666665</v>
      </c>
      <c r="O116" s="45">
        <f t="shared" si="21"/>
        <v>414045.50000000006</v>
      </c>
    </row>
    <row r="117" spans="1:15">
      <c r="A117" s="15" t="s">
        <v>11</v>
      </c>
      <c r="B117" s="16">
        <f>AVERAGE(B36:B47)</f>
        <v>34306.916666666664</v>
      </c>
      <c r="C117" s="16">
        <f t="shared" ref="C117:K117" si="25">AVERAGE(C36:C47)</f>
        <v>59600.5</v>
      </c>
      <c r="D117" s="16">
        <f t="shared" si="25"/>
        <v>52532.083333333336</v>
      </c>
      <c r="E117" s="16">
        <f t="shared" si="25"/>
        <v>12967.916666666666</v>
      </c>
      <c r="F117" s="16">
        <f t="shared" si="25"/>
        <v>122119.08333333333</v>
      </c>
      <c r="G117" s="16">
        <f t="shared" si="25"/>
        <v>4185</v>
      </c>
      <c r="H117" s="16">
        <f t="shared" si="25"/>
        <v>371559.58333333331</v>
      </c>
      <c r="I117" s="16">
        <f t="shared" si="25"/>
        <v>1541802.3333333333</v>
      </c>
      <c r="J117" s="16">
        <f t="shared" si="25"/>
        <v>673119.58333333337</v>
      </c>
      <c r="K117" s="16">
        <f t="shared" si="25"/>
        <v>6278.083333333333</v>
      </c>
      <c r="L117" s="16">
        <f t="shared" ref="L117" si="26">AVERAGE(L36:L47)</f>
        <v>9097.7086666666673</v>
      </c>
      <c r="M117" s="16">
        <f t="shared" ref="M117" si="27">AVERAGE(M36:M47)</f>
        <v>2887568.7919999999</v>
      </c>
      <c r="O117" s="45">
        <f t="shared" si="21"/>
        <v>386935.37533333327</v>
      </c>
    </row>
    <row r="118" spans="1:15">
      <c r="A118" s="15" t="s">
        <v>12</v>
      </c>
      <c r="B118" s="16">
        <f>AVERAGE(B48:B59)</f>
        <v>33401.166666666664</v>
      </c>
      <c r="C118" s="16">
        <f t="shared" ref="C118:K118" si="28">AVERAGE(C48:C59)</f>
        <v>56331.666666666664</v>
      </c>
      <c r="D118" s="16">
        <f t="shared" si="28"/>
        <v>45708.166666666664</v>
      </c>
      <c r="E118" s="16">
        <f t="shared" si="28"/>
        <v>10887</v>
      </c>
      <c r="F118" s="16">
        <f t="shared" si="28"/>
        <v>111905.08333333333</v>
      </c>
      <c r="G118" s="16">
        <f t="shared" si="28"/>
        <v>3543.5</v>
      </c>
      <c r="H118" s="16">
        <f t="shared" si="28"/>
        <v>358727.41666666669</v>
      </c>
      <c r="I118" s="16">
        <f t="shared" si="28"/>
        <v>1462893.4166666667</v>
      </c>
      <c r="J118" s="16">
        <f t="shared" si="28"/>
        <v>643664.58333333337</v>
      </c>
      <c r="K118" s="16">
        <f t="shared" si="28"/>
        <v>5034.25</v>
      </c>
      <c r="L118" s="16">
        <f t="shared" ref="L118" si="29">AVERAGE(L48:L59)</f>
        <v>8590.9125839732715</v>
      </c>
      <c r="M118" s="16">
        <f t="shared" ref="M118" si="30">AVERAGE(M48:M59)</f>
        <v>2740687.1625839733</v>
      </c>
      <c r="O118" s="45">
        <f t="shared" si="21"/>
        <v>372352.57925063994</v>
      </c>
    </row>
    <row r="119" spans="1:15">
      <c r="A119" s="15" t="s">
        <v>13</v>
      </c>
      <c r="B119" s="16">
        <f>AVERAGE(B60:B71)</f>
        <v>33650</v>
      </c>
      <c r="C119" s="16">
        <f>AVERAGE(C60:C71)</f>
        <v>55991.25</v>
      </c>
      <c r="D119" s="16">
        <f t="shared" ref="D119:K119" si="31">AVERAGE(D60:D71)</f>
        <v>43969.416666666664</v>
      </c>
      <c r="E119" s="16">
        <f t="shared" si="31"/>
        <v>11063</v>
      </c>
      <c r="F119" s="16">
        <f t="shared" si="31"/>
        <v>117396.16666666667</v>
      </c>
      <c r="G119" s="16">
        <f t="shared" si="31"/>
        <v>3782.5</v>
      </c>
      <c r="H119" s="16">
        <f t="shared" si="31"/>
        <v>393332.2</v>
      </c>
      <c r="I119" s="16">
        <f t="shared" si="31"/>
        <v>1526211.3833333335</v>
      </c>
      <c r="J119" s="16">
        <f t="shared" si="31"/>
        <v>668479.3666666667</v>
      </c>
      <c r="K119" s="16">
        <f t="shared" si="31"/>
        <v>4933.25</v>
      </c>
      <c r="L119" s="16">
        <f t="shared" ref="L119" si="32">AVERAGE(L60:L71)</f>
        <v>8212.3163376526354</v>
      </c>
      <c r="M119" s="16">
        <f t="shared" ref="M119" si="33">AVERAGE(M60:M71)</f>
        <v>2867020.8496709862</v>
      </c>
      <c r="O119" s="45">
        <f t="shared" si="21"/>
        <v>406477.76633765263</v>
      </c>
    </row>
    <row r="120" spans="1:15">
      <c r="A120" s="15" t="s">
        <v>26</v>
      </c>
      <c r="B120" s="16">
        <f>AVERAGE(B71:B83)</f>
        <v>35843.153846153844</v>
      </c>
      <c r="C120" s="16">
        <f t="shared" ref="C120:M120" si="34">AVERAGE(C71:C83)</f>
        <v>56978.769230769234</v>
      </c>
      <c r="D120" s="16">
        <f t="shared" si="34"/>
        <v>47893.615384615383</v>
      </c>
      <c r="E120" s="16">
        <f t="shared" si="34"/>
        <v>11044.461538461539</v>
      </c>
      <c r="F120" s="16">
        <f t="shared" si="34"/>
        <v>114726.61538461539</v>
      </c>
      <c r="G120" s="16">
        <f t="shared" si="34"/>
        <v>4268.2307692307695</v>
      </c>
      <c r="H120" s="16">
        <f t="shared" si="34"/>
        <v>419135.87692307692</v>
      </c>
      <c r="I120" s="16">
        <f t="shared" si="34"/>
        <v>1584251.7384615387</v>
      </c>
      <c r="J120" s="16">
        <f t="shared" si="34"/>
        <v>701017.18461538467</v>
      </c>
      <c r="K120" s="16">
        <f t="shared" si="34"/>
        <v>7669.6923076923076</v>
      </c>
      <c r="L120" s="16">
        <f t="shared" si="34"/>
        <v>7032.6654664415246</v>
      </c>
      <c r="M120" s="16">
        <f t="shared" si="34"/>
        <v>2989862.0039279801</v>
      </c>
      <c r="O120" s="45">
        <f t="shared" si="21"/>
        <v>433838.23469721078</v>
      </c>
    </row>
    <row r="121" spans="1:15">
      <c r="A121" s="15" t="s">
        <v>29</v>
      </c>
      <c r="B121" s="16">
        <f t="shared" ref="B121:M121" si="35">AVERAGE(B84:B95)</f>
        <v>35556</v>
      </c>
      <c r="C121" s="16">
        <f t="shared" si="35"/>
        <v>55267.166666666664</v>
      </c>
      <c r="D121" s="16">
        <f t="shared" si="35"/>
        <v>46281.5</v>
      </c>
      <c r="E121" s="16">
        <f t="shared" si="35"/>
        <v>12760.5</v>
      </c>
      <c r="F121" s="16">
        <f t="shared" si="35"/>
        <v>109808.16666666667</v>
      </c>
      <c r="G121" s="16">
        <f t="shared" si="35"/>
        <v>4609.916666666667</v>
      </c>
      <c r="H121" s="16">
        <f t="shared" si="35"/>
        <v>395602</v>
      </c>
      <c r="I121" s="16">
        <f t="shared" si="35"/>
        <v>1556788.75</v>
      </c>
      <c r="J121" s="16">
        <f t="shared" si="35"/>
        <v>708796.91666666663</v>
      </c>
      <c r="K121" s="16">
        <f t="shared" si="35"/>
        <v>8557.3333333333339</v>
      </c>
      <c r="L121" s="16">
        <f t="shared" si="35"/>
        <v>6741.4722222222226</v>
      </c>
      <c r="M121" s="16">
        <f t="shared" si="35"/>
        <v>2940769.722222222</v>
      </c>
      <c r="O121" s="45">
        <f t="shared" si="21"/>
        <v>410900.80555555556</v>
      </c>
    </row>
    <row r="122" spans="1:15">
      <c r="A122" s="15" t="s">
        <v>30</v>
      </c>
      <c r="B122" s="16">
        <f t="shared" ref="B122:M122" si="36">AVERAGE(B96:B107)</f>
        <v>31690.333333333332</v>
      </c>
      <c r="C122" s="16">
        <f t="shared" si="36"/>
        <v>54863.583333333336</v>
      </c>
      <c r="D122" s="16">
        <f t="shared" si="36"/>
        <v>46702.166666666664</v>
      </c>
      <c r="E122" s="16">
        <f t="shared" si="36"/>
        <v>12722.25</v>
      </c>
      <c r="F122" s="16">
        <f t="shared" si="36"/>
        <v>105802.83333333333</v>
      </c>
      <c r="G122" s="16">
        <f t="shared" si="36"/>
        <v>5209.166666666667</v>
      </c>
      <c r="H122" s="16">
        <f t="shared" si="36"/>
        <v>375410.41666666669</v>
      </c>
      <c r="I122" s="16">
        <f t="shared" si="36"/>
        <v>1566071.4166666667</v>
      </c>
      <c r="J122" s="16">
        <f t="shared" si="36"/>
        <v>695737.83333333337</v>
      </c>
      <c r="K122" s="16">
        <f t="shared" si="36"/>
        <v>9158.0833333333339</v>
      </c>
      <c r="L122" s="16">
        <f t="shared" si="36"/>
        <v>6450.083333333333</v>
      </c>
      <c r="M122" s="16">
        <f t="shared" si="36"/>
        <v>2909818.1666666665</v>
      </c>
      <c r="O122" s="45">
        <f>H122+K122+L122</f>
        <v>391018.58333333331</v>
      </c>
    </row>
    <row r="123" spans="1:15" ht="15.75" thickBot="1">
      <c r="A123" s="15" t="s">
        <v>31</v>
      </c>
      <c r="B123" s="16">
        <f t="shared" ref="B123:M123" si="37">AVERAGE(B108:B109)</f>
        <v>28455.5</v>
      </c>
      <c r="C123" s="16">
        <f t="shared" si="37"/>
        <v>49135</v>
      </c>
      <c r="D123" s="16">
        <f t="shared" si="37"/>
        <v>48660</v>
      </c>
      <c r="E123" s="16">
        <f t="shared" si="37"/>
        <v>11646</v>
      </c>
      <c r="F123" s="16">
        <f t="shared" si="37"/>
        <v>98813.5</v>
      </c>
      <c r="G123" s="16">
        <f t="shared" si="37"/>
        <v>5595</v>
      </c>
      <c r="H123" s="16">
        <f t="shared" si="37"/>
        <v>363056</v>
      </c>
      <c r="I123" s="16">
        <f t="shared" si="37"/>
        <v>1468690.5</v>
      </c>
      <c r="J123" s="16">
        <f t="shared" si="37"/>
        <v>731583</v>
      </c>
      <c r="K123" s="16">
        <f t="shared" si="37"/>
        <v>9775.5</v>
      </c>
      <c r="L123" s="16">
        <f t="shared" si="37"/>
        <v>6256.2777777777783</v>
      </c>
      <c r="M123" s="16">
        <f t="shared" si="37"/>
        <v>2821666.277777778</v>
      </c>
      <c r="O123" s="45"/>
    </row>
    <row r="124" spans="1:15" ht="15.75" thickBot="1">
      <c r="A124" s="19" t="s">
        <v>17</v>
      </c>
      <c r="B124" s="22">
        <f>AVERAGE(B114:B123)</f>
        <v>30214.83205128205</v>
      </c>
      <c r="C124" s="22">
        <f t="shared" ref="C124:M124" si="38">AVERAGE(C114:C123)</f>
        <v>52453.514145299137</v>
      </c>
      <c r="D124" s="22">
        <f t="shared" si="38"/>
        <v>45422.769871794873</v>
      </c>
      <c r="E124" s="22">
        <f t="shared" si="38"/>
        <v>10976.148931623931</v>
      </c>
      <c r="F124" s="22">
        <f t="shared" si="38"/>
        <v>106295.53098290597</v>
      </c>
      <c r="G124" s="22">
        <f t="shared" si="38"/>
        <v>3923.9078547008548</v>
      </c>
      <c r="H124" s="22">
        <f t="shared" si="38"/>
        <v>372033.49658119655</v>
      </c>
      <c r="I124" s="22">
        <f t="shared" si="38"/>
        <v>1509652.4149572649</v>
      </c>
      <c r="J124" s="22">
        <f t="shared" si="38"/>
        <v>667329.31901709398</v>
      </c>
      <c r="K124" s="22">
        <f t="shared" si="38"/>
        <v>6843.6858974358965</v>
      </c>
      <c r="L124" s="22">
        <f t="shared" si="38"/>
        <v>7306.426972140076</v>
      </c>
      <c r="M124" s="22">
        <f t="shared" si="38"/>
        <v>2812452.0472627385</v>
      </c>
    </row>
    <row r="125" spans="1:15" ht="15.75" thickBot="1">
      <c r="A125" s="15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34"/>
    </row>
    <row r="126" spans="1:15" ht="24" thickBot="1">
      <c r="A126" s="53" t="s">
        <v>20</v>
      </c>
      <c r="B126" s="54"/>
      <c r="C126" s="54"/>
      <c r="D126" s="54"/>
      <c r="E126" s="54"/>
      <c r="F126" s="54"/>
      <c r="G126" s="54"/>
      <c r="H126" s="54"/>
      <c r="I126" s="54"/>
      <c r="J126" s="54"/>
      <c r="K126" s="54"/>
      <c r="L126" s="54"/>
      <c r="M126" s="52"/>
    </row>
    <row r="127" spans="1:15" ht="30.75" customHeight="1" thickBot="1">
      <c r="A127" s="12"/>
      <c r="B127" s="13" t="str">
        <f>B113</f>
        <v>Bloemfontein</v>
      </c>
      <c r="C127" s="13" t="str">
        <f t="shared" ref="C127:M127" si="39">C113</f>
        <v xml:space="preserve">East London </v>
      </c>
      <c r="D127" s="13" t="str">
        <f t="shared" si="39"/>
        <v xml:space="preserve">George </v>
      </c>
      <c r="E127" s="13" t="str">
        <f t="shared" si="39"/>
        <v>Kimberley</v>
      </c>
      <c r="F127" s="13" t="str">
        <f t="shared" si="39"/>
        <v xml:space="preserve">Port Elizabeth </v>
      </c>
      <c r="G127" s="13" t="str">
        <f t="shared" si="39"/>
        <v xml:space="preserve">Upington </v>
      </c>
      <c r="H127" s="13" t="str">
        <f t="shared" si="39"/>
        <v>King Shaka International</v>
      </c>
      <c r="I127" s="13" t="str">
        <f t="shared" si="39"/>
        <v xml:space="preserve">OR Tambo International </v>
      </c>
      <c r="J127" s="13" t="str">
        <f t="shared" si="39"/>
        <v xml:space="preserve">Cape Town International </v>
      </c>
      <c r="K127" s="13" t="str">
        <f t="shared" si="39"/>
        <v>Pietermaritzburg</v>
      </c>
      <c r="L127" s="13" t="str">
        <f t="shared" ref="L127" si="40">L113</f>
        <v>Richards Bay</v>
      </c>
      <c r="M127" s="14" t="str">
        <f t="shared" si="39"/>
        <v>TOTAL</v>
      </c>
    </row>
    <row r="128" spans="1:15">
      <c r="A128" s="17">
        <v>2006</v>
      </c>
      <c r="B128" s="18">
        <f t="shared" ref="B128:B130" si="41">(B115-B114)/B114*100</f>
        <v>111.58409307179913</v>
      </c>
      <c r="C128" s="18">
        <f t="shared" ref="C128:J128" si="42">(C115-C114)/C114*100</f>
        <v>99.695236473008777</v>
      </c>
      <c r="D128" s="18">
        <f t="shared" si="42"/>
        <v>77.673720525915471</v>
      </c>
      <c r="E128" s="18">
        <f t="shared" si="42"/>
        <v>97.956813687163717</v>
      </c>
      <c r="F128" s="18">
        <f t="shared" si="42"/>
        <v>93.085928165915476</v>
      </c>
      <c r="G128" s="18">
        <f t="shared" si="42"/>
        <v>97.510367730439</v>
      </c>
      <c r="H128" s="18">
        <f t="shared" si="42"/>
        <v>9.2663373176542532</v>
      </c>
      <c r="I128" s="18">
        <f t="shared" si="42"/>
        <v>6.938479635109239</v>
      </c>
      <c r="J128" s="18">
        <f t="shared" si="42"/>
        <v>8.3319354629746663</v>
      </c>
      <c r="K128" s="18">
        <f>(K115-K114)/K114*100</f>
        <v>62.150000000000006</v>
      </c>
      <c r="L128" s="18">
        <f t="shared" ref="L128" si="43">(L115-L114)/L114*100</f>
        <v>2.5633788360874474</v>
      </c>
      <c r="M128" s="18">
        <f t="shared" ref="M128" si="44">(M115-M114)/M114*100</f>
        <v>12.101650784261606</v>
      </c>
    </row>
    <row r="129" spans="1:13">
      <c r="A129" s="17">
        <f>A128+1</f>
        <v>2007</v>
      </c>
      <c r="B129" s="18">
        <f t="shared" si="41"/>
        <v>54.119349608829538</v>
      </c>
      <c r="C129" s="18">
        <f t="shared" ref="C129:K129" si="45">(C116-C115)/C115*100</f>
        <v>25.411698396034492</v>
      </c>
      <c r="D129" s="18">
        <f t="shared" si="45"/>
        <v>24.613658689478285</v>
      </c>
      <c r="E129" s="18">
        <f t="shared" si="45"/>
        <v>28.321629580581636</v>
      </c>
      <c r="F129" s="18">
        <f t="shared" si="45"/>
        <v>19.344511780416816</v>
      </c>
      <c r="G129" s="18">
        <f t="shared" si="45"/>
        <v>46.326805040716238</v>
      </c>
      <c r="H129" s="18">
        <f t="shared" si="45"/>
        <v>19.0345303411816</v>
      </c>
      <c r="I129" s="18">
        <f t="shared" si="45"/>
        <v>12.226601354614889</v>
      </c>
      <c r="J129" s="18">
        <f t="shared" si="45"/>
        <v>15.126539185089232</v>
      </c>
      <c r="K129" s="18">
        <f t="shared" si="45"/>
        <v>0.9045122828656641</v>
      </c>
      <c r="L129" s="18">
        <f t="shared" ref="L129" si="46">(L116-L115)/L115*100</f>
        <v>12.966901003227349</v>
      </c>
      <c r="M129" s="18">
        <f t="shared" ref="M129" si="47">(M116-M115)/M115*100</f>
        <v>14.940049922621505</v>
      </c>
    </row>
    <row r="130" spans="1:13">
      <c r="A130" s="17">
        <f t="shared" ref="A130:A135" si="48">A129+1</f>
        <v>2008</v>
      </c>
      <c r="B130" s="18">
        <f t="shared" si="41"/>
        <v>-3.1160866413758832</v>
      </c>
      <c r="C130" s="18">
        <f t="shared" ref="C130:K130" si="49">(C117-C116)/C116*100</f>
        <v>-3.9926223137422867</v>
      </c>
      <c r="D130" s="18">
        <f t="shared" si="49"/>
        <v>-3.3197808079677107</v>
      </c>
      <c r="E130" s="18">
        <f t="shared" si="49"/>
        <v>5.6557015310452474</v>
      </c>
      <c r="F130" s="18">
        <f t="shared" si="49"/>
        <v>-1.7513313322843214</v>
      </c>
      <c r="G130" s="18">
        <f t="shared" si="49"/>
        <v>5.5596426694692553</v>
      </c>
      <c r="H130" s="18">
        <f t="shared" si="49"/>
        <v>-7.1043368942488607</v>
      </c>
      <c r="I130" s="18">
        <f t="shared" si="49"/>
        <v>-4.3166065896784804</v>
      </c>
      <c r="J130" s="18">
        <f t="shared" si="49"/>
        <v>-2.8844074085696323</v>
      </c>
      <c r="K130" s="18">
        <f t="shared" si="49"/>
        <v>-4.0732912294998567</v>
      </c>
      <c r="L130" s="18">
        <f t="shared" ref="L130" si="50">(L117-L116)/L116*100</f>
        <v>20.889072950347703</v>
      </c>
      <c r="M130" s="18">
        <f t="shared" ref="M130" si="51">(M117-M116)/M116*100</f>
        <v>-4.0953665575972336</v>
      </c>
    </row>
    <row r="131" spans="1:13">
      <c r="A131" s="17">
        <f t="shared" si="48"/>
        <v>2009</v>
      </c>
      <c r="B131" s="18">
        <f t="shared" ref="B131:B136" si="52">(B118-B117)/B117*100</f>
        <v>-2.6401381645586532</v>
      </c>
      <c r="C131" s="18">
        <f t="shared" ref="C131:K131" si="53">(C118-C117)/C117*100</f>
        <v>-5.4845736752767777</v>
      </c>
      <c r="D131" s="18">
        <f t="shared" si="53"/>
        <v>-12.989998175718023</v>
      </c>
      <c r="E131" s="18">
        <f t="shared" si="53"/>
        <v>-16.046653600231338</v>
      </c>
      <c r="F131" s="18">
        <f t="shared" si="53"/>
        <v>-8.3639671386331251</v>
      </c>
      <c r="G131" s="18">
        <f t="shared" si="53"/>
        <v>-15.328554360812424</v>
      </c>
      <c r="H131" s="18">
        <f t="shared" si="53"/>
        <v>-3.4535959351517089</v>
      </c>
      <c r="I131" s="18">
        <f t="shared" si="53"/>
        <v>-5.1179658352227069</v>
      </c>
      <c r="J131" s="18">
        <f t="shared" si="53"/>
        <v>-4.3758940802371047</v>
      </c>
      <c r="K131" s="18">
        <f t="shared" si="53"/>
        <v>-19.812310020308743</v>
      </c>
      <c r="L131" s="18">
        <f t="shared" ref="L131" si="54">(L118-L117)/L117*100</f>
        <v>-5.5705903679929794</v>
      </c>
      <c r="M131" s="18">
        <f t="shared" ref="M131" si="55">(M118-M117)/M117*100</f>
        <v>-5.0866884911265746</v>
      </c>
    </row>
    <row r="132" spans="1:13">
      <c r="A132" s="17">
        <f t="shared" si="48"/>
        <v>2010</v>
      </c>
      <c r="B132" s="18">
        <f t="shared" si="52"/>
        <v>0.74498395764619729</v>
      </c>
      <c r="C132" s="18">
        <f t="shared" ref="C132:K132" si="56">(C119-C118)/C118*100</f>
        <v>-0.60430781975797676</v>
      </c>
      <c r="D132" s="18">
        <f t="shared" si="56"/>
        <v>-3.8040248095708646</v>
      </c>
      <c r="E132" s="18">
        <f t="shared" si="56"/>
        <v>1.6166069624322585</v>
      </c>
      <c r="F132" s="18">
        <f t="shared" si="56"/>
        <v>4.9069114375948155</v>
      </c>
      <c r="G132" s="18">
        <f t="shared" si="56"/>
        <v>6.7447438972767033</v>
      </c>
      <c r="H132" s="18">
        <f t="shared" si="56"/>
        <v>9.6465398867152814</v>
      </c>
      <c r="I132" s="18">
        <f t="shared" si="56"/>
        <v>4.3282693014602822</v>
      </c>
      <c r="J132" s="18">
        <f t="shared" si="56"/>
        <v>3.8552351606523829</v>
      </c>
      <c r="K132" s="18">
        <f t="shared" si="56"/>
        <v>-2.0062571386005859</v>
      </c>
      <c r="L132" s="18">
        <f t="shared" ref="L132:M133" si="57">(L119-L118)/L118*100</f>
        <v>-4.4069386415003704</v>
      </c>
      <c r="M132" s="18">
        <f>(M119-M118)/M118*100</f>
        <v>4.6095624780430269</v>
      </c>
    </row>
    <row r="133" spans="1:13">
      <c r="A133" s="17">
        <f t="shared" si="48"/>
        <v>2011</v>
      </c>
      <c r="B133" s="18">
        <f t="shared" si="52"/>
        <v>6.5175448622699665</v>
      </c>
      <c r="C133" s="18">
        <f t="shared" ref="C133:K133" si="58">(C120-C119)/C119*100</f>
        <v>1.7637027763610102</v>
      </c>
      <c r="D133" s="18">
        <f t="shared" si="58"/>
        <v>8.9248368876443713</v>
      </c>
      <c r="E133" s="18">
        <f t="shared" si="58"/>
        <v>-0.16757173947808893</v>
      </c>
      <c r="F133" s="18">
        <f t="shared" si="58"/>
        <v>-2.2739680160351186</v>
      </c>
      <c r="G133" s="18">
        <f t="shared" si="58"/>
        <v>12.841527276424838</v>
      </c>
      <c r="H133" s="18">
        <f t="shared" si="58"/>
        <v>6.5602757473395039</v>
      </c>
      <c r="I133" s="18">
        <f t="shared" si="58"/>
        <v>3.8029040906143465</v>
      </c>
      <c r="J133" s="18">
        <f t="shared" si="58"/>
        <v>4.8674378853256011</v>
      </c>
      <c r="K133" s="18">
        <f t="shared" si="58"/>
        <v>55.469362138393706</v>
      </c>
      <c r="L133" s="18">
        <f t="shared" si="57"/>
        <v>-14.364410998180032</v>
      </c>
      <c r="M133" s="18">
        <f t="shared" si="57"/>
        <v>4.2846271686894397</v>
      </c>
    </row>
    <row r="134" spans="1:13">
      <c r="A134" s="17">
        <f t="shared" si="48"/>
        <v>2012</v>
      </c>
      <c r="B134" s="18">
        <f t="shared" si="52"/>
        <v>-0.80114000957161036</v>
      </c>
      <c r="C134" s="18">
        <f t="shared" ref="C134:M135" si="59">(C121-C120)/C120*100</f>
        <v>-3.0039303888267974</v>
      </c>
      <c r="D134" s="18">
        <f t="shared" si="59"/>
        <v>-3.3660340144904461</v>
      </c>
      <c r="E134" s="18">
        <f t="shared" si="59"/>
        <v>15.537547535137689</v>
      </c>
      <c r="F134" s="18">
        <f t="shared" si="59"/>
        <v>-4.2871034776541252</v>
      </c>
      <c r="G134" s="18">
        <f t="shared" si="59"/>
        <v>8.0053285754621193</v>
      </c>
      <c r="H134" s="18">
        <f t="shared" si="59"/>
        <v>-5.6148562360830896</v>
      </c>
      <c r="I134" s="18">
        <f t="shared" si="59"/>
        <v>-1.733499026373668</v>
      </c>
      <c r="J134" s="18">
        <f t="shared" si="59"/>
        <v>1.1097776519630302</v>
      </c>
      <c r="K134" s="18">
        <f t="shared" si="59"/>
        <v>11.573359008819271</v>
      </c>
      <c r="L134" s="18">
        <f t="shared" si="59"/>
        <v>-4.1405814851967291</v>
      </c>
      <c r="M134" s="18">
        <f t="shared" si="59"/>
        <v>-1.6419581118212907</v>
      </c>
    </row>
    <row r="135" spans="1:13">
      <c r="A135" s="17">
        <f t="shared" si="48"/>
        <v>2013</v>
      </c>
      <c r="B135" s="18">
        <f t="shared" si="52"/>
        <v>-10.872051599355013</v>
      </c>
      <c r="C135" s="18">
        <f t="shared" si="59"/>
        <v>-0.73024067936658332</v>
      </c>
      <c r="D135" s="18">
        <f t="shared" si="59"/>
        <v>0.90893049418593663</v>
      </c>
      <c r="E135" s="18">
        <f t="shared" si="59"/>
        <v>-0.2997531444692606</v>
      </c>
      <c r="F135" s="18">
        <f t="shared" si="59"/>
        <v>-3.6475732679263468</v>
      </c>
      <c r="G135" s="18">
        <f t="shared" si="59"/>
        <v>12.999150382327951</v>
      </c>
      <c r="H135" s="18">
        <f t="shared" si="59"/>
        <v>-5.1040144724580045</v>
      </c>
      <c r="I135" s="18">
        <f t="shared" si="59"/>
        <v>0.59627015333112754</v>
      </c>
      <c r="J135" s="18">
        <f t="shared" si="59"/>
        <v>-1.8424294782132478</v>
      </c>
      <c r="K135" s="18">
        <f t="shared" si="59"/>
        <v>7.0202944842630091</v>
      </c>
      <c r="L135" s="18">
        <f t="shared" si="59"/>
        <v>-4.3223331534078131</v>
      </c>
      <c r="M135" s="18">
        <f t="shared" si="59"/>
        <v>-1.0524984435764202</v>
      </c>
    </row>
    <row r="136" spans="1:13" ht="15.75" thickBot="1">
      <c r="A136" s="17">
        <v>2014</v>
      </c>
      <c r="B136" s="18">
        <f t="shared" si="52"/>
        <v>-10.207634294369468</v>
      </c>
      <c r="C136" s="18">
        <f t="shared" ref="C136:J136" si="60">(C123-C122)/C122*100</f>
        <v>-10.44150415500264</v>
      </c>
      <c r="D136" s="18">
        <f t="shared" si="60"/>
        <v>4.1921681006948344</v>
      </c>
      <c r="E136" s="18">
        <f t="shared" si="60"/>
        <v>-8.4595885161822792</v>
      </c>
      <c r="F136" s="18">
        <f t="shared" si="60"/>
        <v>-6.6059982640666481</v>
      </c>
      <c r="G136" s="18">
        <f t="shared" si="60"/>
        <v>7.4068149096144547</v>
      </c>
      <c r="H136" s="18">
        <f t="shared" si="60"/>
        <v>-3.2909093936081115</v>
      </c>
      <c r="I136" s="18">
        <f t="shared" si="60"/>
        <v>-6.2181657637260841</v>
      </c>
      <c r="J136" s="18">
        <f t="shared" si="60"/>
        <v>5.152108301330931</v>
      </c>
      <c r="K136" s="18">
        <f>(K123-K122)/K122*100</f>
        <v>6.7417672911908353</v>
      </c>
      <c r="L136" s="18">
        <f>(L123-L122)/L122*100</f>
        <v>-3.0046984750412231</v>
      </c>
      <c r="M136" s="18">
        <f>(M123-M122)/M122*100</f>
        <v>-3.0294638303764065</v>
      </c>
    </row>
    <row r="137" spans="1:13" ht="15.75" thickBot="1">
      <c r="A137" s="19" t="s">
        <v>17</v>
      </c>
      <c r="B137" s="27">
        <f t="shared" ref="B137:G137" si="61">AVERAGE(B128:B136)</f>
        <v>16.147657865701575</v>
      </c>
      <c r="C137" s="20">
        <f t="shared" si="61"/>
        <v>11.401495401492358</v>
      </c>
      <c r="D137" s="20">
        <f t="shared" si="61"/>
        <v>10.314830765574648</v>
      </c>
      <c r="E137" s="20">
        <f t="shared" si="61"/>
        <v>13.790525810666621</v>
      </c>
      <c r="F137" s="20">
        <f t="shared" si="61"/>
        <v>10.045267765258602</v>
      </c>
      <c r="G137" s="20">
        <f t="shared" si="61"/>
        <v>20.229536235657569</v>
      </c>
      <c r="H137" s="20">
        <f t="shared" ref="H137:M137" si="62">AVERAGE(H128:H136)</f>
        <v>2.2155522623712072</v>
      </c>
      <c r="I137" s="20">
        <f t="shared" si="62"/>
        <v>1.167365257792105</v>
      </c>
      <c r="J137" s="20">
        <f t="shared" si="62"/>
        <v>3.2600336311462059</v>
      </c>
      <c r="K137" s="20">
        <f t="shared" si="62"/>
        <v>13.107492979680366</v>
      </c>
      <c r="L137" s="20">
        <f t="shared" si="62"/>
        <v>6.7755518704816733E-2</v>
      </c>
      <c r="M137" s="21">
        <f t="shared" si="62"/>
        <v>2.3366572132352941</v>
      </c>
    </row>
    <row r="138" spans="1:13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34"/>
    </row>
    <row r="159" ht="13.5" customHeight="1"/>
    <row r="160" ht="13.5" customHeight="1"/>
    <row r="161" ht="13.5" customHeight="1"/>
    <row r="162" ht="13.5" customHeight="1"/>
    <row r="163" ht="13.5" customHeight="1"/>
    <row r="164" ht="13.5" customHeight="1"/>
    <row r="165" ht="13.5" customHeight="1"/>
    <row r="166" ht="13.5" customHeight="1"/>
    <row r="167" ht="13.5" customHeight="1"/>
    <row r="168" ht="13.5" customHeight="1"/>
    <row r="169" ht="13.5" customHeight="1"/>
    <row r="170" ht="13.5" customHeight="1"/>
    <row r="171" ht="13.5" customHeight="1"/>
    <row r="172" ht="13.5" customHeight="1"/>
    <row r="173" ht="13.5" customHeight="1"/>
    <row r="174" ht="13.5" customHeight="1"/>
    <row r="175" ht="13.5" customHeight="1"/>
    <row r="176" ht="13.5" customHeight="1"/>
    <row r="177" spans="1:13" ht="13.5" customHeight="1"/>
    <row r="178" spans="1:13" ht="13.5" customHeight="1"/>
    <row r="179" spans="1:13" ht="13.5" customHeight="1"/>
    <row r="180" spans="1:13" ht="13.5" customHeight="1"/>
    <row r="181" spans="1:13" ht="13.5" customHeight="1"/>
    <row r="182" spans="1:13" ht="13.5" customHeight="1"/>
    <row r="183" spans="1:13" ht="13.5" customHeight="1"/>
    <row r="184" spans="1:13" ht="13.5" customHeight="1"/>
    <row r="185" spans="1:13" ht="13.5" customHeight="1"/>
    <row r="186" spans="1:13" ht="13.5" customHeight="1"/>
    <row r="187" spans="1:13" ht="13.5" customHeight="1" thickBot="1"/>
    <row r="188" spans="1:13" ht="30.75" customHeight="1" thickBot="1">
      <c r="A188" s="55" t="s">
        <v>21</v>
      </c>
      <c r="B188" s="56"/>
      <c r="C188" s="56"/>
      <c r="D188" s="56"/>
      <c r="E188" s="56"/>
      <c r="F188" s="56"/>
      <c r="G188" s="56"/>
      <c r="H188" s="56"/>
      <c r="I188" s="56"/>
      <c r="J188" s="56"/>
      <c r="K188" s="56"/>
      <c r="L188" s="56"/>
      <c r="M188" s="57"/>
    </row>
    <row r="189" spans="1:13" ht="28.5" customHeight="1" thickBot="1">
      <c r="A189" s="12"/>
      <c r="B189" s="13" t="str">
        <f>B127</f>
        <v>Bloemfontein</v>
      </c>
      <c r="C189" s="13" t="str">
        <f t="shared" ref="C189:M189" si="63">C127</f>
        <v xml:space="preserve">East London </v>
      </c>
      <c r="D189" s="13" t="str">
        <f t="shared" si="63"/>
        <v xml:space="preserve">George </v>
      </c>
      <c r="E189" s="13" t="str">
        <f t="shared" si="63"/>
        <v>Kimberley</v>
      </c>
      <c r="F189" s="13" t="str">
        <f t="shared" si="63"/>
        <v xml:space="preserve">Port Elizabeth </v>
      </c>
      <c r="G189" s="13" t="str">
        <f t="shared" si="63"/>
        <v xml:space="preserve">Upington </v>
      </c>
      <c r="H189" s="13" t="str">
        <f t="shared" si="63"/>
        <v>King Shaka International</v>
      </c>
      <c r="I189" s="13" t="str">
        <f t="shared" si="63"/>
        <v xml:space="preserve">OR Tambo International </v>
      </c>
      <c r="J189" s="13" t="str">
        <f t="shared" si="63"/>
        <v xml:space="preserve">Cape Town International </v>
      </c>
      <c r="K189" s="13" t="str">
        <f t="shared" si="63"/>
        <v>Pietermaritzburg</v>
      </c>
      <c r="L189" s="13" t="str">
        <f t="shared" ref="L189" si="64">L127</f>
        <v>Richards Bay</v>
      </c>
      <c r="M189" s="14" t="str">
        <f t="shared" si="63"/>
        <v>TOTAL</v>
      </c>
    </row>
    <row r="190" spans="1:13">
      <c r="A190" s="4">
        <v>2005</v>
      </c>
      <c r="B190" s="2">
        <f>SUM(B3:B11)/9*12</f>
        <v>130308</v>
      </c>
      <c r="C190" s="2">
        <f t="shared" ref="C190:K190" si="65">SUM(C3:C11)/9*12</f>
        <v>297454.66666666669</v>
      </c>
      <c r="D190" s="2">
        <f t="shared" si="65"/>
        <v>294496</v>
      </c>
      <c r="E190" s="2">
        <f t="shared" si="65"/>
        <v>57981.333333333328</v>
      </c>
      <c r="F190" s="2">
        <f t="shared" si="65"/>
        <v>647269.33333333326</v>
      </c>
      <c r="G190" s="2">
        <f t="shared" si="65"/>
        <v>16461.333333333336</v>
      </c>
      <c r="H190" s="2">
        <f t="shared" si="65"/>
        <v>3690242.666666667</v>
      </c>
      <c r="I190" s="2">
        <f t="shared" si="65"/>
        <v>16111781.333333334</v>
      </c>
      <c r="J190" s="2">
        <f t="shared" si="65"/>
        <v>6668874.666666666</v>
      </c>
      <c r="K190" s="2">
        <f t="shared" si="65"/>
        <v>48000</v>
      </c>
      <c r="L190" s="2">
        <f t="shared" ref="L190" si="66">SUM(L3:L11)/9*12</f>
        <v>77944</v>
      </c>
      <c r="M190" s="2">
        <f>SUM(B190:L190)</f>
        <v>28040813.333333336</v>
      </c>
    </row>
    <row r="191" spans="1:13">
      <c r="A191" s="4">
        <v>2006</v>
      </c>
      <c r="B191" s="2">
        <f>SUM(B12:B23)</f>
        <v>275711</v>
      </c>
      <c r="C191" s="2">
        <f t="shared" ref="C191:K191" si="67">SUM(C12:C23)</f>
        <v>594002.80000000005</v>
      </c>
      <c r="D191" s="2">
        <f t="shared" si="67"/>
        <v>523242</v>
      </c>
      <c r="E191" s="2">
        <f t="shared" si="67"/>
        <v>114778</v>
      </c>
      <c r="F191" s="2">
        <f t="shared" si="67"/>
        <v>1249786</v>
      </c>
      <c r="G191" s="2">
        <f t="shared" si="67"/>
        <v>32512.84</v>
      </c>
      <c r="H191" s="2">
        <f t="shared" si="67"/>
        <v>4032193</v>
      </c>
      <c r="I191" s="2">
        <f t="shared" si="67"/>
        <v>17229694</v>
      </c>
      <c r="J191" s="2">
        <f t="shared" si="67"/>
        <v>7224521</v>
      </c>
      <c r="K191" s="2">
        <f t="shared" si="67"/>
        <v>77832</v>
      </c>
      <c r="L191" s="2">
        <f t="shared" ref="L191" si="68">SUM(L12:L23)</f>
        <v>79942</v>
      </c>
      <c r="M191" s="2">
        <f t="shared" ref="M191:M196" si="69">SUM(B191:L191)</f>
        <v>31434214.640000001</v>
      </c>
    </row>
    <row r="192" spans="1:13">
      <c r="A192" s="4">
        <v>2007</v>
      </c>
      <c r="B192" s="2">
        <f>SUM(B24:B35)</f>
        <v>424924</v>
      </c>
      <c r="C192" s="2">
        <f t="shared" ref="C192:K192" si="70">SUM(C24:C35)</f>
        <v>744949</v>
      </c>
      <c r="D192" s="2">
        <f t="shared" si="70"/>
        <v>652031</v>
      </c>
      <c r="E192" s="2">
        <f t="shared" si="70"/>
        <v>147285</v>
      </c>
      <c r="F192" s="2">
        <f t="shared" si="70"/>
        <v>1491551</v>
      </c>
      <c r="G192" s="2">
        <f t="shared" si="70"/>
        <v>47575</v>
      </c>
      <c r="H192" s="2">
        <f t="shared" si="70"/>
        <v>4799702</v>
      </c>
      <c r="I192" s="2">
        <f t="shared" si="70"/>
        <v>19336300</v>
      </c>
      <c r="J192" s="2">
        <f t="shared" si="70"/>
        <v>8317341</v>
      </c>
      <c r="K192" s="2">
        <f t="shared" si="70"/>
        <v>78536</v>
      </c>
      <c r="L192" s="2">
        <f t="shared" ref="L192" si="71">SUM(L24:L35)</f>
        <v>90308</v>
      </c>
      <c r="M192" s="2">
        <f t="shared" si="69"/>
        <v>36130502</v>
      </c>
    </row>
    <row r="193" spans="1:13">
      <c r="A193" s="4">
        <v>2008</v>
      </c>
      <c r="B193" s="2">
        <f>SUM(B36:B47)</f>
        <v>411683</v>
      </c>
      <c r="C193" s="2">
        <f t="shared" ref="C193:K193" si="72">SUM(C36:C47)</f>
        <v>715206</v>
      </c>
      <c r="D193" s="2">
        <f t="shared" si="72"/>
        <v>630385</v>
      </c>
      <c r="E193" s="2">
        <f t="shared" si="72"/>
        <v>155615</v>
      </c>
      <c r="F193" s="2">
        <f t="shared" si="72"/>
        <v>1465429</v>
      </c>
      <c r="G193" s="2">
        <f t="shared" si="72"/>
        <v>50220</v>
      </c>
      <c r="H193" s="2">
        <f t="shared" si="72"/>
        <v>4458715</v>
      </c>
      <c r="I193" s="2">
        <f t="shared" si="72"/>
        <v>18501628</v>
      </c>
      <c r="J193" s="2">
        <f t="shared" si="72"/>
        <v>8077435</v>
      </c>
      <c r="K193" s="2">
        <f t="shared" si="72"/>
        <v>75337</v>
      </c>
      <c r="L193" s="2">
        <f t="shared" ref="L193" si="73">SUM(L36:L47)</f>
        <v>109172.50400000002</v>
      </c>
      <c r="M193" s="2">
        <f>SUM(B193:L193)</f>
        <v>34650825.504000001</v>
      </c>
    </row>
    <row r="194" spans="1:13">
      <c r="A194" s="4">
        <v>2009</v>
      </c>
      <c r="B194" s="2">
        <f>SUM(B48:B59)</f>
        <v>400814</v>
      </c>
      <c r="C194" s="2">
        <f t="shared" ref="C194:K194" si="74">SUM(C48:C59)</f>
        <v>675980</v>
      </c>
      <c r="D194" s="2">
        <f t="shared" si="74"/>
        <v>548498</v>
      </c>
      <c r="E194" s="2">
        <f t="shared" si="74"/>
        <v>130644</v>
      </c>
      <c r="F194" s="2">
        <f t="shared" si="74"/>
        <v>1342861</v>
      </c>
      <c r="G194" s="2">
        <f t="shared" si="74"/>
        <v>42522</v>
      </c>
      <c r="H194" s="2">
        <f t="shared" si="74"/>
        <v>4304729</v>
      </c>
      <c r="I194" s="2">
        <f t="shared" si="74"/>
        <v>17554721</v>
      </c>
      <c r="J194" s="2">
        <f t="shared" si="74"/>
        <v>7723975</v>
      </c>
      <c r="K194" s="2">
        <f t="shared" si="74"/>
        <v>60411</v>
      </c>
      <c r="L194" s="2">
        <f t="shared" ref="L194" si="75">SUM(L48:L59)</f>
        <v>103090.95100767925</v>
      </c>
      <c r="M194" s="2">
        <f t="shared" si="69"/>
        <v>32888245.951007679</v>
      </c>
    </row>
    <row r="195" spans="1:13">
      <c r="A195" s="4">
        <v>2010</v>
      </c>
      <c r="B195" s="2">
        <f>SUM(B60:B71)</f>
        <v>403800</v>
      </c>
      <c r="C195" s="2">
        <f t="shared" ref="C195:K195" si="76">SUM(C60:C71)</f>
        <v>671895</v>
      </c>
      <c r="D195" s="2">
        <f t="shared" si="76"/>
        <v>527633</v>
      </c>
      <c r="E195" s="2">
        <f t="shared" si="76"/>
        <v>132756</v>
      </c>
      <c r="F195" s="2">
        <f>SUM(F60:F71)</f>
        <v>1408754</v>
      </c>
      <c r="G195" s="2">
        <f t="shared" si="76"/>
        <v>45390</v>
      </c>
      <c r="H195" s="2">
        <f t="shared" si="76"/>
        <v>4719986.4000000004</v>
      </c>
      <c r="I195" s="2">
        <f t="shared" si="76"/>
        <v>18314536.600000001</v>
      </c>
      <c r="J195" s="2">
        <f t="shared" si="76"/>
        <v>8021752.4000000004</v>
      </c>
      <c r="K195" s="2">
        <f t="shared" si="76"/>
        <v>59199</v>
      </c>
      <c r="L195" s="2">
        <f t="shared" ref="L195" si="77">SUM(L60:L71)</f>
        <v>98547.796051831625</v>
      </c>
      <c r="M195" s="2">
        <f t="shared" si="69"/>
        <v>34404250.196051829</v>
      </c>
    </row>
    <row r="196" spans="1:13">
      <c r="A196" s="4">
        <v>2011</v>
      </c>
      <c r="B196" s="2">
        <f>SUM(B71:B83)</f>
        <v>465961</v>
      </c>
      <c r="C196" s="2">
        <f t="shared" ref="C196:L196" si="78">SUM(C71:C83)</f>
        <v>740724</v>
      </c>
      <c r="D196" s="2">
        <f t="shared" si="78"/>
        <v>622617</v>
      </c>
      <c r="E196" s="2">
        <f t="shared" si="78"/>
        <v>143578</v>
      </c>
      <c r="F196" s="2">
        <f t="shared" si="78"/>
        <v>1491446</v>
      </c>
      <c r="G196" s="2">
        <f t="shared" si="78"/>
        <v>55487</v>
      </c>
      <c r="H196" s="2">
        <f t="shared" si="78"/>
        <v>5448766.4000000004</v>
      </c>
      <c r="I196" s="2">
        <f t="shared" si="78"/>
        <v>20595272.600000001</v>
      </c>
      <c r="J196" s="2">
        <f t="shared" si="78"/>
        <v>9113223.4000000004</v>
      </c>
      <c r="K196" s="2">
        <f t="shared" si="78"/>
        <v>99706</v>
      </c>
      <c r="L196" s="2">
        <f t="shared" si="78"/>
        <v>91424.651063739817</v>
      </c>
      <c r="M196" s="2">
        <f t="shared" si="69"/>
        <v>38868206.051063739</v>
      </c>
    </row>
    <row r="197" spans="1:13">
      <c r="A197" s="4">
        <v>2012</v>
      </c>
      <c r="B197" s="2">
        <f t="shared" ref="B197:M197" si="79">SUM(B84:B95)</f>
        <v>426672</v>
      </c>
      <c r="C197" s="2">
        <f t="shared" si="79"/>
        <v>663206</v>
      </c>
      <c r="D197" s="2">
        <f t="shared" si="79"/>
        <v>555378</v>
      </c>
      <c r="E197" s="2">
        <f t="shared" si="79"/>
        <v>153126</v>
      </c>
      <c r="F197" s="2">
        <f t="shared" si="79"/>
        <v>1317698</v>
      </c>
      <c r="G197" s="2">
        <f t="shared" si="79"/>
        <v>55319</v>
      </c>
      <c r="H197" s="2">
        <f t="shared" si="79"/>
        <v>4747224</v>
      </c>
      <c r="I197" s="2">
        <f t="shared" si="79"/>
        <v>18681465</v>
      </c>
      <c r="J197" s="2">
        <f t="shared" si="79"/>
        <v>8505563</v>
      </c>
      <c r="K197" s="2">
        <f t="shared" si="79"/>
        <v>102688</v>
      </c>
      <c r="L197" s="2">
        <f t="shared" si="79"/>
        <v>80897.666666666672</v>
      </c>
      <c r="M197" s="2">
        <f t="shared" si="79"/>
        <v>35289236.666666664</v>
      </c>
    </row>
    <row r="198" spans="1:13">
      <c r="A198" s="4">
        <v>2013</v>
      </c>
      <c r="B198" s="2">
        <f t="shared" ref="B198:M198" si="80">SUM(B96:B107)</f>
        <v>380284</v>
      </c>
      <c r="C198" s="2">
        <f t="shared" si="80"/>
        <v>658363</v>
      </c>
      <c r="D198" s="2">
        <f t="shared" si="80"/>
        <v>560426</v>
      </c>
      <c r="E198" s="2">
        <f t="shared" si="80"/>
        <v>152667</v>
      </c>
      <c r="F198" s="2">
        <f t="shared" si="80"/>
        <v>1269634</v>
      </c>
      <c r="G198" s="2">
        <f t="shared" si="80"/>
        <v>62510</v>
      </c>
      <c r="H198" s="2">
        <f t="shared" si="80"/>
        <v>4504925</v>
      </c>
      <c r="I198" s="2">
        <f t="shared" si="80"/>
        <v>18792857</v>
      </c>
      <c r="J198" s="2">
        <f t="shared" si="80"/>
        <v>8348854</v>
      </c>
      <c r="K198" s="2">
        <f t="shared" si="80"/>
        <v>109897</v>
      </c>
      <c r="L198" s="2">
        <f t="shared" si="80"/>
        <v>77401</v>
      </c>
      <c r="M198" s="2">
        <f t="shared" si="80"/>
        <v>34917818</v>
      </c>
    </row>
    <row r="199" spans="1:13" ht="15.75" thickBot="1">
      <c r="A199" s="4">
        <v>2014</v>
      </c>
      <c r="B199" s="2">
        <f>SUM(B108:B109)</f>
        <v>56911</v>
      </c>
      <c r="C199" s="2">
        <f>SUM(C108:C109)</f>
        <v>98270</v>
      </c>
      <c r="D199" s="2">
        <f>SUM(D108:D109)</f>
        <v>97320</v>
      </c>
      <c r="E199" s="2">
        <f>SUM(E108:E109)</f>
        <v>23292</v>
      </c>
      <c r="F199" s="2">
        <f>SUM(C108:F109)</f>
        <v>416509</v>
      </c>
      <c r="G199" s="2">
        <f t="shared" ref="G199:M199" si="81">SUM(G108:G109)</f>
        <v>11190</v>
      </c>
      <c r="H199" s="2">
        <f t="shared" si="81"/>
        <v>726112</v>
      </c>
      <c r="I199" s="2">
        <f t="shared" si="81"/>
        <v>2937381</v>
      </c>
      <c r="J199" s="2">
        <f t="shared" si="81"/>
        <v>1463166</v>
      </c>
      <c r="K199" s="2">
        <f t="shared" si="81"/>
        <v>19551</v>
      </c>
      <c r="L199" s="2">
        <f t="shared" si="81"/>
        <v>12512.555555555557</v>
      </c>
      <c r="M199" s="2">
        <f t="shared" si="81"/>
        <v>5643332.555555556</v>
      </c>
    </row>
    <row r="200" spans="1:13" ht="15.75" thickBot="1">
      <c r="A200" s="19" t="s">
        <v>25</v>
      </c>
      <c r="B200" s="8">
        <f t="shared" ref="B200:M200" si="82">SUM(B190:B199)</f>
        <v>3377068</v>
      </c>
      <c r="C200" s="9">
        <f t="shared" si="82"/>
        <v>5860050.4666666668</v>
      </c>
      <c r="D200" s="9">
        <f t="shared" si="82"/>
        <v>5012026</v>
      </c>
      <c r="E200" s="9">
        <f t="shared" si="82"/>
        <v>1211722.3333333333</v>
      </c>
      <c r="F200" s="9">
        <f t="shared" si="82"/>
        <v>12100937.333333332</v>
      </c>
      <c r="G200" s="9">
        <f t="shared" si="82"/>
        <v>419187.17333333334</v>
      </c>
      <c r="H200" s="9">
        <f t="shared" si="82"/>
        <v>41432595.466666669</v>
      </c>
      <c r="I200" s="9">
        <f t="shared" si="82"/>
        <v>168055636.53333333</v>
      </c>
      <c r="J200" s="9">
        <f t="shared" si="82"/>
        <v>73464705.466666669</v>
      </c>
      <c r="K200" s="9">
        <f t="shared" si="82"/>
        <v>731157</v>
      </c>
      <c r="L200" s="9">
        <f t="shared" si="82"/>
        <v>821241.1243454729</v>
      </c>
      <c r="M200" s="10">
        <f t="shared" si="82"/>
        <v>312267444.89767885</v>
      </c>
    </row>
    <row r="201" spans="1:13" ht="15.75" thickBot="1"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24" thickBot="1">
      <c r="A202" s="53" t="s">
        <v>22</v>
      </c>
      <c r="B202" s="58"/>
      <c r="C202" s="58"/>
      <c r="D202" s="58"/>
      <c r="E202" s="58"/>
      <c r="F202" s="58"/>
      <c r="G202" s="58"/>
      <c r="H202" s="58"/>
      <c r="I202" s="58"/>
      <c r="J202" s="58"/>
      <c r="K202" s="58"/>
      <c r="L202" s="58"/>
      <c r="M202" s="52"/>
    </row>
    <row r="203" spans="1:13" ht="29.25" customHeight="1" thickBot="1">
      <c r="A203" s="12"/>
      <c r="B203" s="13" t="str">
        <f>B189</f>
        <v>Bloemfontein</v>
      </c>
      <c r="C203" s="13" t="str">
        <f t="shared" ref="C203:M203" si="83">C189</f>
        <v xml:space="preserve">East London </v>
      </c>
      <c r="D203" s="13" t="str">
        <f t="shared" si="83"/>
        <v xml:space="preserve">George </v>
      </c>
      <c r="E203" s="13" t="str">
        <f t="shared" si="83"/>
        <v>Kimberley</v>
      </c>
      <c r="F203" s="13" t="str">
        <f t="shared" si="83"/>
        <v xml:space="preserve">Port Elizabeth </v>
      </c>
      <c r="G203" s="13" t="str">
        <f t="shared" si="83"/>
        <v xml:space="preserve">Upington </v>
      </c>
      <c r="H203" s="13" t="str">
        <f t="shared" si="83"/>
        <v>King Shaka International</v>
      </c>
      <c r="I203" s="13" t="str">
        <f t="shared" si="83"/>
        <v xml:space="preserve">OR Tambo International </v>
      </c>
      <c r="J203" s="13" t="str">
        <f t="shared" si="83"/>
        <v xml:space="preserve">Cape Town International </v>
      </c>
      <c r="K203" s="13" t="str">
        <f t="shared" si="83"/>
        <v>Pietermaritzburg</v>
      </c>
      <c r="L203" s="13" t="str">
        <f t="shared" ref="L203" si="84">L189</f>
        <v>Richards Bay</v>
      </c>
      <c r="M203" s="14" t="str">
        <f t="shared" si="83"/>
        <v>TOTAL</v>
      </c>
    </row>
    <row r="204" spans="1:13">
      <c r="A204" s="4">
        <v>2005</v>
      </c>
      <c r="B204" s="3">
        <f>B190/$M190*100</f>
        <v>0.46470834654819798</v>
      </c>
      <c r="C204" s="3">
        <f>C190/$M190*100</f>
        <v>1.0607918648103882</v>
      </c>
      <c r="D204" s="3">
        <f t="shared" ref="D204:I204" si="85">D190/$M190*100</f>
        <v>1.0502405779004984</v>
      </c>
      <c r="E204" s="3">
        <f>E190/$M190*100</f>
        <v>0.20677479160138482</v>
      </c>
      <c r="F204" s="3">
        <f t="shared" si="85"/>
        <v>2.3083115515907524</v>
      </c>
      <c r="G204" s="3">
        <f>G190/$M190*100</f>
        <v>5.8704906800135612E-2</v>
      </c>
      <c r="H204" s="3">
        <f>H190/$M190*100</f>
        <v>13.160255456213585</v>
      </c>
      <c r="I204" s="3">
        <f t="shared" si="85"/>
        <v>57.45832384319808</v>
      </c>
      <c r="J204" s="3">
        <f>J190/$M190*100</f>
        <v>23.782743344106514</v>
      </c>
      <c r="K204" s="3">
        <f>K190/$M190*100</f>
        <v>0.1711790575736985</v>
      </c>
      <c r="L204" s="3">
        <f>L190/$M190*100</f>
        <v>0.27796625965675742</v>
      </c>
      <c r="M204" s="3">
        <f>M190/$M190*100</f>
        <v>100</v>
      </c>
    </row>
    <row r="205" spans="1:13">
      <c r="A205" s="4">
        <v>2006</v>
      </c>
      <c r="B205" s="3">
        <f>B191/$M191*100</f>
        <v>0.8771047826630225</v>
      </c>
      <c r="C205" s="3">
        <f t="shared" ref="C205:K205" si="86">C191/$M191*100</f>
        <v>1.8896696062007932</v>
      </c>
      <c r="D205" s="3">
        <f t="shared" si="86"/>
        <v>1.6645620257812175</v>
      </c>
      <c r="E205" s="3">
        <f t="shared" si="86"/>
        <v>0.36513716443847505</v>
      </c>
      <c r="F205" s="3">
        <f t="shared" si="86"/>
        <v>3.9758779225540088</v>
      </c>
      <c r="G205" s="3">
        <f t="shared" si="86"/>
        <v>0.10343137365559454</v>
      </c>
      <c r="H205" s="3">
        <f t="shared" si="86"/>
        <v>12.82740175372169</v>
      </c>
      <c r="I205" s="3">
        <f t="shared" si="86"/>
        <v>54.811911788867263</v>
      </c>
      <c r="J205" s="3">
        <f t="shared" si="86"/>
        <v>22.982985523063796</v>
      </c>
      <c r="K205" s="3">
        <f t="shared" si="86"/>
        <v>0.24760281397633163</v>
      </c>
      <c r="L205" s="3">
        <f t="shared" ref="L205" si="87">L191/$M191*100</f>
        <v>0.25431524507780734</v>
      </c>
      <c r="M205" s="3">
        <f t="shared" ref="M205" si="88">M191/$M191*100</f>
        <v>100</v>
      </c>
    </row>
    <row r="206" spans="1:13">
      <c r="A206" s="4">
        <v>2007</v>
      </c>
      <c r="B206" s="3">
        <f t="shared" ref="B206:K207" si="89">B192/$M192*100</f>
        <v>1.1760810851728547</v>
      </c>
      <c r="C206" s="3">
        <f t="shared" si="89"/>
        <v>2.0618285347931229</v>
      </c>
      <c r="D206" s="3">
        <f t="shared" si="89"/>
        <v>1.8046552466943304</v>
      </c>
      <c r="E206" s="3">
        <f t="shared" si="89"/>
        <v>0.40764725604974983</v>
      </c>
      <c r="F206" s="3">
        <f t="shared" si="89"/>
        <v>4.1282321513274294</v>
      </c>
      <c r="G206" s="3">
        <f t="shared" si="89"/>
        <v>0.131675446967219</v>
      </c>
      <c r="H206" s="3">
        <f t="shared" si="89"/>
        <v>13.284349052221858</v>
      </c>
      <c r="I206" s="3">
        <f t="shared" si="89"/>
        <v>53.517938942558843</v>
      </c>
      <c r="J206" s="3">
        <f t="shared" si="89"/>
        <v>23.020275223410959</v>
      </c>
      <c r="K206" s="3">
        <f t="shared" si="89"/>
        <v>0.21736758598039962</v>
      </c>
      <c r="L206" s="3">
        <f t="shared" ref="L206" si="90">L192/$M192*100</f>
        <v>0.24994947482323937</v>
      </c>
      <c r="M206" s="3">
        <f t="shared" ref="M206" si="91">M192/$M192*100</f>
        <v>100</v>
      </c>
    </row>
    <row r="207" spans="1:13">
      <c r="A207" s="4">
        <v>2008</v>
      </c>
      <c r="B207" s="3">
        <f t="shared" si="89"/>
        <v>1.1880900209793743</v>
      </c>
      <c r="C207" s="3">
        <f t="shared" si="89"/>
        <v>2.0640374063164484</v>
      </c>
      <c r="D207" s="3">
        <f t="shared" si="89"/>
        <v>1.8192495873647512</v>
      </c>
      <c r="E207" s="3">
        <f t="shared" si="89"/>
        <v>0.44909463984353332</v>
      </c>
      <c r="F207" s="3">
        <f>F193/$M193*100</f>
        <v>4.229131568108917</v>
      </c>
      <c r="G207" s="3">
        <f t="shared" si="89"/>
        <v>0.14493161207430033</v>
      </c>
      <c r="H207" s="3">
        <f t="shared" si="89"/>
        <v>12.867557800276064</v>
      </c>
      <c r="I207" s="3">
        <f t="shared" si="89"/>
        <v>53.394479729968388</v>
      </c>
      <c r="J207" s="3">
        <f t="shared" si="89"/>
        <v>23.310945359923853</v>
      </c>
      <c r="K207" s="3">
        <f t="shared" si="89"/>
        <v>0.21741761965036965</v>
      </c>
      <c r="L207" s="3">
        <f t="shared" ref="L207" si="92">L193/$M193*100</f>
        <v>0.31506465549398649</v>
      </c>
      <c r="M207" s="3">
        <f t="shared" ref="M207" si="93">M193/$M193*100</f>
        <v>100</v>
      </c>
    </row>
    <row r="208" spans="1:13">
      <c r="A208" s="4">
        <v>2009</v>
      </c>
      <c r="B208" s="3">
        <f t="shared" ref="B208:B213" si="94">B194/$M194*100</f>
        <v>1.2187150406168721</v>
      </c>
      <c r="C208" s="3">
        <f t="shared" ref="C208:K208" si="95">C194/$M194*100</f>
        <v>2.0553847748736152</v>
      </c>
      <c r="D208" s="3">
        <f t="shared" si="95"/>
        <v>1.6677630081490993</v>
      </c>
      <c r="E208" s="3">
        <f t="shared" si="95"/>
        <v>0.39723614386311512</v>
      </c>
      <c r="F208" s="3">
        <f t="shared" si="95"/>
        <v>4.0831031305239174</v>
      </c>
      <c r="G208" s="3">
        <f t="shared" si="95"/>
        <v>0.12929239237429491</v>
      </c>
      <c r="H208" s="3">
        <f t="shared" si="95"/>
        <v>13.088958913809465</v>
      </c>
      <c r="I208" s="3">
        <f t="shared" si="95"/>
        <v>53.3768843317171</v>
      </c>
      <c r="J208" s="3">
        <f t="shared" si="95"/>
        <v>23.485518235013508</v>
      </c>
      <c r="K208" s="3">
        <f t="shared" si="95"/>
        <v>0.18368568542692085</v>
      </c>
      <c r="L208" s="3">
        <f t="shared" ref="L208" si="96">L194/$M194*100</f>
        <v>0.31345834363209812</v>
      </c>
      <c r="M208" s="3">
        <f>M194/$M194*100</f>
        <v>100</v>
      </c>
    </row>
    <row r="209" spans="1:13">
      <c r="A209" s="4">
        <v>2010</v>
      </c>
      <c r="B209" s="3">
        <f t="shared" si="94"/>
        <v>1.1736921970365723</v>
      </c>
      <c r="C209" s="3">
        <f t="shared" ref="C209:K209" si="97">C195/$M195*100</f>
        <v>1.9529418492518273</v>
      </c>
      <c r="D209" s="3">
        <f t="shared" si="97"/>
        <v>1.5336273774120799</v>
      </c>
      <c r="E209" s="3">
        <f t="shared" si="97"/>
        <v>0.38587092944474294</v>
      </c>
      <c r="F209" s="3">
        <f t="shared" si="97"/>
        <v>4.09470920590406</v>
      </c>
      <c r="G209" s="3">
        <f t="shared" si="97"/>
        <v>0.13193137400567118</v>
      </c>
      <c r="H209" s="3">
        <f t="shared" si="97"/>
        <v>13.719195660720018</v>
      </c>
      <c r="I209" s="3">
        <f t="shared" si="97"/>
        <v>53.233354878060226</v>
      </c>
      <c r="J209" s="3">
        <f t="shared" si="97"/>
        <v>23.31616691044923</v>
      </c>
      <c r="K209" s="3">
        <f t="shared" si="97"/>
        <v>0.17206885679140183</v>
      </c>
      <c r="L209" s="3">
        <f t="shared" ref="L209" si="98">L195/$M195*100</f>
        <v>0.28644076092418602</v>
      </c>
      <c r="M209" s="3">
        <f>M195/$M195*100</f>
        <v>100</v>
      </c>
    </row>
    <row r="210" spans="1:13">
      <c r="A210" s="4">
        <v>2011</v>
      </c>
      <c r="B210" s="3">
        <f t="shared" si="94"/>
        <v>1.198823015880476</v>
      </c>
      <c r="C210" s="3">
        <f t="shared" ref="C210:L210" si="99">C196/$M196*100</f>
        <v>1.9057324102554716</v>
      </c>
      <c r="D210" s="3">
        <f t="shared" si="99"/>
        <v>1.6018670868988056</v>
      </c>
      <c r="E210" s="3">
        <f t="shared" si="99"/>
        <v>0.36939703317249079</v>
      </c>
      <c r="F210" s="3">
        <f t="shared" si="99"/>
        <v>3.8371876439076926</v>
      </c>
      <c r="G210" s="3">
        <f t="shared" si="99"/>
        <v>0.14275678153785396</v>
      </c>
      <c r="H210" s="3">
        <f t="shared" si="99"/>
        <v>14.018569297594016</v>
      </c>
      <c r="I210" s="3">
        <f t="shared" si="99"/>
        <v>52.987453480468396</v>
      </c>
      <c r="J210" s="3">
        <f t="shared" si="99"/>
        <v>23.446472903913691</v>
      </c>
      <c r="K210" s="3">
        <f t="shared" si="99"/>
        <v>0.25652328761715837</v>
      </c>
      <c r="L210" s="3">
        <f t="shared" si="99"/>
        <v>0.2352170587539574</v>
      </c>
      <c r="M210" s="3">
        <f>M196/$M196*100</f>
        <v>100</v>
      </c>
    </row>
    <row r="211" spans="1:13">
      <c r="A211" s="4">
        <v>2012</v>
      </c>
      <c r="B211" s="3">
        <f t="shared" si="94"/>
        <v>1.2090712078309809</v>
      </c>
      <c r="C211" s="3">
        <f t="shared" ref="C211:L211" si="100">C197/$M197*100</f>
        <v>1.879343569441523</v>
      </c>
      <c r="D211" s="3">
        <f t="shared" si="100"/>
        <v>1.5737886462265032</v>
      </c>
      <c r="E211" s="3">
        <f t="shared" si="100"/>
        <v>0.43391700831159946</v>
      </c>
      <c r="F211" s="3">
        <f t="shared" si="100"/>
        <v>3.73399405730038</v>
      </c>
      <c r="G211" s="3">
        <f t="shared" si="100"/>
        <v>0.15675884554412295</v>
      </c>
      <c r="H211" s="3">
        <f t="shared" si="100"/>
        <v>13.452328382280113</v>
      </c>
      <c r="I211" s="3">
        <f t="shared" si="100"/>
        <v>52.938138550460764</v>
      </c>
      <c r="J211" s="3">
        <f t="shared" si="100"/>
        <v>24.102428398611817</v>
      </c>
      <c r="K211" s="3">
        <f t="shared" si="100"/>
        <v>0.29098957557502664</v>
      </c>
      <c r="L211" s="3">
        <f t="shared" si="100"/>
        <v>0.22924175841717936</v>
      </c>
      <c r="M211" s="3">
        <f>M197/$M197*100</f>
        <v>100</v>
      </c>
    </row>
    <row r="212" spans="1:13">
      <c r="A212" s="4">
        <v>2013</v>
      </c>
      <c r="B212" s="3">
        <f t="shared" si="94"/>
        <v>1.089082943269823</v>
      </c>
      <c r="C212" s="3">
        <f t="shared" ref="C212:M212" si="101">C198/$M198*100</f>
        <v>1.8854643208232542</v>
      </c>
      <c r="D212" s="3">
        <f t="shared" si="101"/>
        <v>1.6049857410906947</v>
      </c>
      <c r="E212" s="3">
        <f t="shared" si="101"/>
        <v>0.43721804151679816</v>
      </c>
      <c r="F212" s="3">
        <f t="shared" si="101"/>
        <v>3.6360633989214333</v>
      </c>
      <c r="G212" s="3">
        <f t="shared" si="101"/>
        <v>0.17902035001156141</v>
      </c>
      <c r="H212" s="3">
        <f t="shared" si="101"/>
        <v>12.901507763171228</v>
      </c>
      <c r="I212" s="3">
        <f t="shared" si="101"/>
        <v>53.820250165689046</v>
      </c>
      <c r="J212" s="3">
        <f t="shared" si="101"/>
        <v>23.910010642703963</v>
      </c>
      <c r="K212" s="3">
        <f t="shared" si="101"/>
        <v>0.31473043361415082</v>
      </c>
      <c r="L212" s="3">
        <f t="shared" si="101"/>
        <v>0.22166619918804778</v>
      </c>
      <c r="M212" s="3">
        <f t="shared" si="101"/>
        <v>100</v>
      </c>
    </row>
    <row r="213" spans="1:13" ht="15.75" thickBot="1">
      <c r="A213" s="4">
        <v>2014</v>
      </c>
      <c r="B213" s="3">
        <f t="shared" si="94"/>
        <v>1.0084644036080099</v>
      </c>
      <c r="C213" s="3">
        <f t="shared" ref="C213:M213" si="102">C199/$M199*100</f>
        <v>1.7413469617922568</v>
      </c>
      <c r="D213" s="3">
        <f t="shared" si="102"/>
        <v>1.7245129370267878</v>
      </c>
      <c r="E213" s="3">
        <f t="shared" si="102"/>
        <v>0.41273484719716341</v>
      </c>
      <c r="F213" s="3">
        <f>F199/$M199*100</f>
        <v>7.380550337937632</v>
      </c>
      <c r="G213" s="3">
        <f t="shared" si="102"/>
        <v>0.19828709171115655</v>
      </c>
      <c r="H213" s="3">
        <f t="shared" si="102"/>
        <v>12.86672356895186</v>
      </c>
      <c r="I213" s="3">
        <f t="shared" si="102"/>
        <v>52.050467894335007</v>
      </c>
      <c r="J213" s="3">
        <f t="shared" si="102"/>
        <v>25.927339663149784</v>
      </c>
      <c r="K213" s="3">
        <f t="shared" si="102"/>
        <v>0.34644422967335314</v>
      </c>
      <c r="L213" s="3">
        <f t="shared" si="102"/>
        <v>0.2217228106331891</v>
      </c>
      <c r="M213" s="3">
        <f t="shared" si="102"/>
        <v>100</v>
      </c>
    </row>
    <row r="214" spans="1:13" s="34" customFormat="1">
      <c r="A214" s="29" t="s">
        <v>17</v>
      </c>
      <c r="B214" s="31">
        <f t="shared" ref="B214:L214" si="103">AVERAGE(B204:B213)</f>
        <v>1.0603833043606183</v>
      </c>
      <c r="C214" s="32">
        <f t="shared" si="103"/>
        <v>1.84965412985587</v>
      </c>
      <c r="D214" s="32">
        <f t="shared" si="103"/>
        <v>1.6045252234544769</v>
      </c>
      <c r="E214" s="32">
        <f t="shared" si="103"/>
        <v>0.38650278554390527</v>
      </c>
      <c r="F214" s="32">
        <f t="shared" si="103"/>
        <v>4.1407160968076226</v>
      </c>
      <c r="G214" s="32">
        <f t="shared" si="103"/>
        <v>0.13767901746819106</v>
      </c>
      <c r="H214" s="32">
        <f t="shared" si="103"/>
        <v>13.218684764895988</v>
      </c>
      <c r="I214" s="32">
        <f t="shared" si="103"/>
        <v>53.758920360532308</v>
      </c>
      <c r="J214" s="32">
        <f t="shared" si="103"/>
        <v>23.72848862043471</v>
      </c>
      <c r="K214" s="32">
        <f t="shared" si="103"/>
        <v>0.24180091458788108</v>
      </c>
      <c r="L214" s="33">
        <f t="shared" si="103"/>
        <v>0.2605042566600449</v>
      </c>
      <c r="M214" s="18"/>
    </row>
    <row r="215" spans="1:13" s="34" customFormat="1">
      <c r="A215" s="29" t="s">
        <v>24</v>
      </c>
      <c r="B215" s="35">
        <f>MAX(B204:B213)-MIN(B204:B213)</f>
        <v>0.75400669406867404</v>
      </c>
      <c r="C215" s="36">
        <f t="shared" ref="C215:L215" si="104">MAX(C204:C213)-MIN(C204:C213)</f>
        <v>1.0032455415060602</v>
      </c>
      <c r="D215" s="36">
        <f t="shared" si="104"/>
        <v>0.76900900946425277</v>
      </c>
      <c r="E215" s="36">
        <f t="shared" si="104"/>
        <v>0.2423198482421485</v>
      </c>
      <c r="F215" s="36">
        <f t="shared" si="104"/>
        <v>5.0722387863468796</v>
      </c>
      <c r="G215" s="36">
        <f t="shared" si="104"/>
        <v>0.13958218491102092</v>
      </c>
      <c r="H215" s="36">
        <f t="shared" si="104"/>
        <v>1.1911675438723268</v>
      </c>
      <c r="I215" s="36">
        <f t="shared" si="104"/>
        <v>5.4078559488630731</v>
      </c>
      <c r="J215" s="36">
        <f t="shared" si="104"/>
        <v>2.9443541400859878</v>
      </c>
      <c r="K215" s="36">
        <f t="shared" si="104"/>
        <v>0.17526517209965464</v>
      </c>
      <c r="L215" s="37">
        <f t="shared" si="104"/>
        <v>9.339845630593871E-2</v>
      </c>
      <c r="M215" s="18"/>
    </row>
    <row r="216" spans="1:13" s="34" customFormat="1" ht="30.75" thickBot="1">
      <c r="A216" s="30" t="s">
        <v>23</v>
      </c>
      <c r="B216" s="38">
        <f>B213-B204</f>
        <v>0.54375605705981189</v>
      </c>
      <c r="C216" s="39">
        <f>C213-C204</f>
        <v>0.68055509698186856</v>
      </c>
      <c r="D216" s="39">
        <f>D213-D204</f>
        <v>0.67427235912628936</v>
      </c>
      <c r="E216" s="39">
        <f>E213-E204</f>
        <v>0.2059600555957786</v>
      </c>
      <c r="F216" s="39">
        <f>F212-F204</f>
        <v>1.3277518473306809</v>
      </c>
      <c r="G216" s="39">
        <f>G213-G204</f>
        <v>0.13958218491102092</v>
      </c>
      <c r="H216" s="39">
        <f>H213-H204</f>
        <v>-0.29353188726172519</v>
      </c>
      <c r="I216" s="39">
        <f>I212-I204</f>
        <v>-3.6380736775090341</v>
      </c>
      <c r="J216" s="39">
        <f>J213-J204</f>
        <v>2.14459631904327</v>
      </c>
      <c r="K216" s="39">
        <f>K21-K204</f>
        <v>7041.8288209424263</v>
      </c>
      <c r="L216" s="40">
        <f>L213-L204</f>
        <v>-5.6243449023568315E-2</v>
      </c>
      <c r="M216" s="18"/>
    </row>
  </sheetData>
  <mergeCells count="5">
    <mergeCell ref="A1:M1"/>
    <mergeCell ref="A112:M112"/>
    <mergeCell ref="A126:M126"/>
    <mergeCell ref="A188:M188"/>
    <mergeCell ref="A202:M202"/>
  </mergeCells>
  <conditionalFormatting sqref="K64:L109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H64:H109">
    <cfRule type="iconSet" priority="1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Air Stats</vt:lpstr>
      <vt:lpstr>Sheet1</vt:lpstr>
    </vt:vector>
  </TitlesOfParts>
  <Company>kzntreasury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2010-12-15T11:29:21Z</dcterms:created>
  <dcterms:modified xsi:type="dcterms:W3CDTF">2014-05-02T22:13:37Z</dcterms:modified>
</cp:coreProperties>
</file>