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-15" windowWidth="7155" windowHeight="8235"/>
  </bookViews>
  <sheets>
    <sheet name="Vehicle Sales" sheetId="2" r:id="rId1"/>
    <sheet name="Sheet1" sheetId="3" r:id="rId2"/>
  </sheets>
  <externalReferences>
    <externalReference r:id="rId3"/>
    <externalReference r:id="rId4"/>
  </externalReferences>
  <calcPr calcId="125725"/>
</workbook>
</file>

<file path=xl/calcChain.xml><?xml version="1.0" encoding="utf-8"?>
<calcChain xmlns="http://schemas.openxmlformats.org/spreadsheetml/2006/main">
  <c r="M88" i="2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C155"/>
  <c r="D155"/>
  <c r="E155"/>
  <c r="F155"/>
  <c r="G155"/>
  <c r="H155"/>
  <c r="I155"/>
  <c r="J155"/>
  <c r="K155"/>
  <c r="L155"/>
  <c r="M155"/>
  <c r="E140"/>
  <c r="E139"/>
  <c r="K140"/>
  <c r="K139"/>
  <c r="K138"/>
  <c r="J140"/>
  <c r="L140" s="1"/>
  <c r="J138"/>
  <c r="I140"/>
  <c r="I139"/>
  <c r="I138"/>
  <c r="G140"/>
  <c r="G139"/>
  <c r="G138"/>
  <c r="E138"/>
  <c r="D139"/>
  <c r="B139"/>
  <c r="L139" s="1"/>
  <c r="B138"/>
  <c r="L138" s="1"/>
  <c r="C140"/>
  <c r="C139"/>
  <c r="C138"/>
  <c r="B135"/>
  <c r="B246" s="1"/>
  <c r="J137"/>
  <c r="J136"/>
  <c r="J135"/>
  <c r="J246" s="1"/>
  <c r="H137"/>
  <c r="H156" s="1"/>
  <c r="H136"/>
  <c r="H135"/>
  <c r="H246" s="1"/>
  <c r="F137"/>
  <c r="F136"/>
  <c r="F135"/>
  <c r="F246" s="1"/>
  <c r="D137"/>
  <c r="D136"/>
  <c r="D135"/>
  <c r="D246" s="1"/>
  <c r="B137"/>
  <c r="B136"/>
  <c r="K137"/>
  <c r="K136"/>
  <c r="K135"/>
  <c r="K156" s="1"/>
  <c r="I137"/>
  <c r="I136"/>
  <c r="I135"/>
  <c r="I156" s="1"/>
  <c r="G135"/>
  <c r="G156" s="1"/>
  <c r="G137"/>
  <c r="G136"/>
  <c r="E137"/>
  <c r="E246" s="1"/>
  <c r="E136"/>
  <c r="E135"/>
  <c r="E156" s="1"/>
  <c r="C137"/>
  <c r="C136"/>
  <c r="C135"/>
  <c r="C156" s="1"/>
  <c r="L133"/>
  <c r="L134"/>
  <c r="L132"/>
  <c r="L131"/>
  <c r="L129"/>
  <c r="L130"/>
  <c r="L126"/>
  <c r="L127"/>
  <c r="L128"/>
  <c r="L125"/>
  <c r="K245"/>
  <c r="J245"/>
  <c r="I245"/>
  <c r="H245"/>
  <c r="G245"/>
  <c r="F245"/>
  <c r="E245"/>
  <c r="D245"/>
  <c r="C245"/>
  <c r="B245"/>
  <c r="L124"/>
  <c r="B155"/>
  <c r="L246" l="1"/>
  <c r="B261"/>
  <c r="I246"/>
  <c r="F156"/>
  <c r="F171" s="1"/>
  <c r="J156"/>
  <c r="J171" s="1"/>
  <c r="C246"/>
  <c r="G246"/>
  <c r="K246"/>
  <c r="M246" s="1"/>
  <c r="D156"/>
  <c r="B156"/>
  <c r="B171" s="1"/>
  <c r="L135"/>
  <c r="L137"/>
  <c r="E171"/>
  <c r="G171"/>
  <c r="I171"/>
  <c r="K171"/>
  <c r="D171"/>
  <c r="H171"/>
  <c r="C171"/>
  <c r="L136"/>
  <c r="A251"/>
  <c r="A252" s="1"/>
  <c r="A253" s="1"/>
  <c r="A254" s="1"/>
  <c r="A255" s="1"/>
  <c r="A256" s="1"/>
  <c r="A257" s="1"/>
  <c r="M245"/>
  <c r="K260" s="1"/>
  <c r="L245"/>
  <c r="H260" s="1"/>
  <c r="L123"/>
  <c r="L156" l="1"/>
  <c r="L171" s="1"/>
  <c r="C260"/>
  <c r="M156"/>
  <c r="C261"/>
  <c r="B260"/>
  <c r="F261"/>
  <c r="I261"/>
  <c r="E260"/>
  <c r="I260"/>
  <c r="G260"/>
  <c r="F260"/>
  <c r="J260"/>
  <c r="D260"/>
  <c r="C244"/>
  <c r="D244"/>
  <c r="E244"/>
  <c r="F244"/>
  <c r="G244"/>
  <c r="H244"/>
  <c r="I244"/>
  <c r="J244"/>
  <c r="K244"/>
  <c r="B244"/>
  <c r="C154"/>
  <c r="C170" s="1"/>
  <c r="D154"/>
  <c r="D170" s="1"/>
  <c r="E154"/>
  <c r="E170" s="1"/>
  <c r="F154"/>
  <c r="F170" s="1"/>
  <c r="G154"/>
  <c r="G170" s="1"/>
  <c r="H154"/>
  <c r="H170" s="1"/>
  <c r="I154"/>
  <c r="I170" s="1"/>
  <c r="J154"/>
  <c r="J170" s="1"/>
  <c r="K154"/>
  <c r="K170" s="1"/>
  <c r="B154"/>
  <c r="B170" s="1"/>
  <c r="L122"/>
  <c r="L121"/>
  <c r="L120"/>
  <c r="L119"/>
  <c r="L118"/>
  <c r="L117"/>
  <c r="M171" l="1"/>
  <c r="C259"/>
  <c r="J261"/>
  <c r="K261"/>
  <c r="H261"/>
  <c r="G261"/>
  <c r="E261"/>
  <c r="D261"/>
  <c r="M244"/>
  <c r="L244"/>
  <c r="B259" s="1"/>
  <c r="L116"/>
  <c r="L115"/>
  <c r="L114"/>
  <c r="B243" l="1"/>
  <c r="B153"/>
  <c r="B169" s="1"/>
  <c r="L113"/>
  <c r="L112"/>
  <c r="L111"/>
  <c r="K243"/>
  <c r="C243"/>
  <c r="D243"/>
  <c r="E243"/>
  <c r="F243"/>
  <c r="G243"/>
  <c r="H243"/>
  <c r="I243"/>
  <c r="J243"/>
  <c r="K153"/>
  <c r="K169" s="1"/>
  <c r="C153"/>
  <c r="C169" s="1"/>
  <c r="D153"/>
  <c r="D169" s="1"/>
  <c r="E153"/>
  <c r="E169" s="1"/>
  <c r="F153"/>
  <c r="F169" s="1"/>
  <c r="G153"/>
  <c r="G169" s="1"/>
  <c r="H153"/>
  <c r="H169" s="1"/>
  <c r="I153"/>
  <c r="I169" s="1"/>
  <c r="J153"/>
  <c r="J169" s="1"/>
  <c r="L110"/>
  <c r="L109"/>
  <c r="L108"/>
  <c r="L106"/>
  <c r="L107"/>
  <c r="L104"/>
  <c r="L105"/>
  <c r="L98"/>
  <c r="L99"/>
  <c r="L103"/>
  <c r="L102"/>
  <c r="L4"/>
  <c r="M4"/>
  <c r="L5"/>
  <c r="M5"/>
  <c r="L6"/>
  <c r="M6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L64"/>
  <c r="M64"/>
  <c r="L65"/>
  <c r="M65"/>
  <c r="L66"/>
  <c r="M66"/>
  <c r="L67"/>
  <c r="M67"/>
  <c r="L68"/>
  <c r="M68"/>
  <c r="L69"/>
  <c r="M69"/>
  <c r="L70"/>
  <c r="M70"/>
  <c r="L71"/>
  <c r="M71"/>
  <c r="L72"/>
  <c r="M72"/>
  <c r="L73"/>
  <c r="M73"/>
  <c r="L74"/>
  <c r="M74"/>
  <c r="L75"/>
  <c r="M75"/>
  <c r="L76"/>
  <c r="M76"/>
  <c r="L77"/>
  <c r="M77"/>
  <c r="L78"/>
  <c r="M78"/>
  <c r="L79"/>
  <c r="M79"/>
  <c r="L80"/>
  <c r="M80"/>
  <c r="L81"/>
  <c r="M81"/>
  <c r="L82"/>
  <c r="M82"/>
  <c r="L83"/>
  <c r="M83"/>
  <c r="L84"/>
  <c r="M84"/>
  <c r="L85"/>
  <c r="M85"/>
  <c r="L86"/>
  <c r="M86"/>
  <c r="M3"/>
  <c r="L3"/>
  <c r="B242"/>
  <c r="B152"/>
  <c r="C152"/>
  <c r="L101"/>
  <c r="L100"/>
  <c r="K242"/>
  <c r="J242"/>
  <c r="I242"/>
  <c r="H242"/>
  <c r="G242"/>
  <c r="G241"/>
  <c r="G240"/>
  <c r="G239"/>
  <c r="G238"/>
  <c r="G237"/>
  <c r="G236"/>
  <c r="G235"/>
  <c r="F242"/>
  <c r="F241"/>
  <c r="F240"/>
  <c r="F239"/>
  <c r="F238"/>
  <c r="F237"/>
  <c r="F236"/>
  <c r="F235"/>
  <c r="E235"/>
  <c r="E241"/>
  <c r="E242"/>
  <c r="E240"/>
  <c r="E239"/>
  <c r="E238"/>
  <c r="E237"/>
  <c r="E236"/>
  <c r="D242"/>
  <c r="D241"/>
  <c r="D240"/>
  <c r="D239"/>
  <c r="D238"/>
  <c r="D237"/>
  <c r="D236"/>
  <c r="D235"/>
  <c r="C242"/>
  <c r="C241"/>
  <c r="C240"/>
  <c r="C239"/>
  <c r="C238"/>
  <c r="C237"/>
  <c r="C236"/>
  <c r="C235"/>
  <c r="B241"/>
  <c r="B240"/>
  <c r="B239"/>
  <c r="B238"/>
  <c r="B237"/>
  <c r="B236"/>
  <c r="B235"/>
  <c r="A236"/>
  <c r="A237" s="1"/>
  <c r="A238" s="1"/>
  <c r="A239" s="1"/>
  <c r="A240" s="1"/>
  <c r="A241" s="1"/>
  <c r="A242" s="1"/>
  <c r="A162"/>
  <c r="A163" s="1"/>
  <c r="A164" s="1"/>
  <c r="A165" s="1"/>
  <c r="A166" s="1"/>
  <c r="A167" s="1"/>
  <c r="M154" l="1"/>
  <c r="C258"/>
  <c r="L240"/>
  <c r="B255" s="1"/>
  <c r="L241"/>
  <c r="D256" s="1"/>
  <c r="B168"/>
  <c r="L154"/>
  <c r="L170" s="1"/>
  <c r="L239"/>
  <c r="B254" s="1"/>
  <c r="L238"/>
  <c r="B253" s="1"/>
  <c r="L243"/>
  <c r="H258" s="1"/>
  <c r="L242"/>
  <c r="B257" s="1"/>
  <c r="L153"/>
  <c r="L151"/>
  <c r="L150"/>
  <c r="L149"/>
  <c r="L148"/>
  <c r="L147"/>
  <c r="L146"/>
  <c r="M153"/>
  <c r="D259"/>
  <c r="E259"/>
  <c r="F259"/>
  <c r="M242"/>
  <c r="E257" s="1"/>
  <c r="M243"/>
  <c r="H259"/>
  <c r="D258"/>
  <c r="G258"/>
  <c r="C168"/>
  <c r="I258"/>
  <c r="M235"/>
  <c r="C250" s="1"/>
  <c r="E258"/>
  <c r="L235"/>
  <c r="B250" s="1"/>
  <c r="L237"/>
  <c r="B252" s="1"/>
  <c r="M241"/>
  <c r="C256" s="1"/>
  <c r="M239"/>
  <c r="E254" s="1"/>
  <c r="M237"/>
  <c r="C252" s="1"/>
  <c r="L236"/>
  <c r="D251" s="1"/>
  <c r="M240"/>
  <c r="E255" s="1"/>
  <c r="M238"/>
  <c r="E253" s="1"/>
  <c r="M236"/>
  <c r="E251" s="1"/>
  <c r="M169" l="1"/>
  <c r="M170"/>
  <c r="B258"/>
  <c r="C257"/>
  <c r="I257"/>
  <c r="L169"/>
  <c r="B256"/>
  <c r="G257"/>
  <c r="K257"/>
  <c r="J258"/>
  <c r="K258"/>
  <c r="K259"/>
  <c r="G259"/>
  <c r="J259"/>
  <c r="F256"/>
  <c r="I259"/>
  <c r="H257"/>
  <c r="E250"/>
  <c r="G250"/>
  <c r="F253"/>
  <c r="D253"/>
  <c r="F258"/>
  <c r="G255"/>
  <c r="G251"/>
  <c r="E252"/>
  <c r="C255"/>
  <c r="C251"/>
  <c r="B251"/>
  <c r="G254"/>
  <c r="F254"/>
  <c r="F250"/>
  <c r="D254"/>
  <c r="D250"/>
  <c r="C254"/>
  <c r="G253"/>
  <c r="F255"/>
  <c r="F251"/>
  <c r="D255"/>
  <c r="C253"/>
  <c r="G256"/>
  <c r="G252"/>
  <c r="F252"/>
  <c r="E256"/>
  <c r="D252"/>
  <c r="J257"/>
  <c r="F257"/>
  <c r="D257"/>
  <c r="B146" l="1"/>
  <c r="B145"/>
  <c r="C145"/>
  <c r="D145"/>
  <c r="E145"/>
  <c r="F145"/>
  <c r="G145"/>
  <c r="C146"/>
  <c r="D146"/>
  <c r="E146"/>
  <c r="F146"/>
  <c r="G146"/>
  <c r="C147"/>
  <c r="D147"/>
  <c r="E147"/>
  <c r="F147"/>
  <c r="G147"/>
  <c r="C148"/>
  <c r="D148"/>
  <c r="E148"/>
  <c r="F148"/>
  <c r="G148"/>
  <c r="C149"/>
  <c r="D149"/>
  <c r="E149"/>
  <c r="F149"/>
  <c r="G149"/>
  <c r="C150"/>
  <c r="D150"/>
  <c r="E150"/>
  <c r="F150"/>
  <c r="G150"/>
  <c r="C151"/>
  <c r="C167" s="1"/>
  <c r="D151"/>
  <c r="E151"/>
  <c r="F151"/>
  <c r="G151"/>
  <c r="D152"/>
  <c r="D168" s="1"/>
  <c r="E152"/>
  <c r="E168" s="1"/>
  <c r="F152"/>
  <c r="F168" s="1"/>
  <c r="G152"/>
  <c r="G168" s="1"/>
  <c r="H152"/>
  <c r="H168" s="1"/>
  <c r="I152"/>
  <c r="I168" s="1"/>
  <c r="J152"/>
  <c r="J168" s="1"/>
  <c r="K152"/>
  <c r="K168" s="1"/>
  <c r="L97"/>
  <c r="L96"/>
  <c r="L95"/>
  <c r="L94"/>
  <c r="L93"/>
  <c r="L92"/>
  <c r="L91"/>
  <c r="B151"/>
  <c r="B150"/>
  <c r="B149"/>
  <c r="B148"/>
  <c r="B147"/>
  <c r="B162" l="1"/>
  <c r="F166"/>
  <c r="D166"/>
  <c r="G165"/>
  <c r="M149"/>
  <c r="B161"/>
  <c r="G167"/>
  <c r="E167"/>
  <c r="B163"/>
  <c r="E165"/>
  <c r="C165"/>
  <c r="F164"/>
  <c r="D164"/>
  <c r="G163"/>
  <c r="E163"/>
  <c r="C163"/>
  <c r="F162"/>
  <c r="D162"/>
  <c r="G161"/>
  <c r="E161"/>
  <c r="C161"/>
  <c r="F167"/>
  <c r="D167"/>
  <c r="G166"/>
  <c r="E166"/>
  <c r="C166"/>
  <c r="F165"/>
  <c r="D165"/>
  <c r="G164"/>
  <c r="E164"/>
  <c r="C164"/>
  <c r="F163"/>
  <c r="D163"/>
  <c r="G162"/>
  <c r="E162"/>
  <c r="C162"/>
  <c r="F161"/>
  <c r="D161"/>
  <c r="B164"/>
  <c r="B166"/>
  <c r="B165"/>
  <c r="B167"/>
  <c r="M148"/>
  <c r="M147"/>
  <c r="M146"/>
  <c r="M145"/>
  <c r="L145"/>
  <c r="L87"/>
  <c r="M87"/>
  <c r="L88"/>
  <c r="L89"/>
  <c r="L90"/>
  <c r="M150"/>
  <c r="M165" s="1"/>
  <c r="L152" l="1"/>
  <c r="L168" s="1"/>
  <c r="M152"/>
  <c r="L165"/>
  <c r="M161"/>
  <c r="M163"/>
  <c r="L161"/>
  <c r="L163"/>
  <c r="L162"/>
  <c r="L164"/>
  <c r="M162"/>
  <c r="M164"/>
  <c r="M168" l="1"/>
  <c r="L166"/>
  <c r="M151" l="1"/>
  <c r="L167"/>
  <c r="M166" l="1"/>
  <c r="M167"/>
</calcChain>
</file>

<file path=xl/sharedStrings.xml><?xml version="1.0" encoding="utf-8"?>
<sst xmlns="http://schemas.openxmlformats.org/spreadsheetml/2006/main" count="101" uniqueCount="42">
  <si>
    <t>Durban</t>
  </si>
  <si>
    <t>PMB</t>
  </si>
  <si>
    <t>Rbay</t>
  </si>
  <si>
    <t>Pass + Mini Bus</t>
  </si>
  <si>
    <t>L,M, H, XCV</t>
  </si>
  <si>
    <t>Port Shepstone</t>
  </si>
  <si>
    <t>New Castle</t>
  </si>
  <si>
    <t>Average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</si>
  <si>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</si>
  <si>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</si>
  <si>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</si>
  <si>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</si>
  <si>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</si>
  <si>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</si>
  <si>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</si>
  <si>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</si>
  <si>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>Annual Averages</t>
  </si>
  <si>
    <t>Annual Percentange Change</t>
  </si>
  <si>
    <t xml:space="preserve"> </t>
  </si>
  <si>
    <t>Pass + Mini Bus Durban</t>
  </si>
  <si>
    <t xml:space="preserve">L,M, H, XCV Durban </t>
  </si>
  <si>
    <t>Pass + Mini Bus PMB</t>
  </si>
  <si>
    <t>L,M, H, XCV PMB</t>
  </si>
  <si>
    <t>Pass + Mini Bus Rbay</t>
  </si>
  <si>
    <t>L,M, H, XCV Rbay</t>
  </si>
  <si>
    <t>Pass + Mini Bus Port Shepstone</t>
  </si>
  <si>
    <t>L,M, H, XCV Port Shepstone</t>
  </si>
  <si>
    <t>Pass + Mini Bus New Castle</t>
  </si>
  <si>
    <t>L,M, H, XCV New Castle</t>
  </si>
  <si>
    <t>Average Pass + Mini Bus</t>
  </si>
  <si>
    <t>Average L,M, H, XCV</t>
  </si>
  <si>
    <t>TOTAL</t>
  </si>
  <si>
    <t>Total L, M, H, XCV</t>
  </si>
  <si>
    <t>Total Pass +Mini Bus</t>
  </si>
  <si>
    <t>Proportional Contribution</t>
  </si>
  <si>
    <t>Average 2011</t>
  </si>
  <si>
    <t>RBay</t>
  </si>
  <si>
    <t>Average 2012</t>
  </si>
  <si>
    <t>New Vehicle Sales</t>
  </si>
  <si>
    <t>`</t>
  </si>
  <si>
    <t>Average 2013</t>
  </si>
  <si>
    <t>Average 2014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</si>
</sst>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6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0" xfId="0" applyFill="1"/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0" fillId="0" borderId="16" xfId="0" applyNumberForma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7" fontId="22" fillId="36" borderId="0" xfId="0" applyNumberFormat="1" applyFont="1" applyFill="1" applyBorder="1" applyAlignment="1">
      <alignment horizontal="center" vertical="center" wrapText="1"/>
    </xf>
    <xf numFmtId="3" fontId="0" fillId="36" borderId="0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3" fillId="38" borderId="0" xfId="0" applyFont="1" applyFill="1" applyBorder="1" applyAlignment="1">
      <alignment horizontal="center"/>
    </xf>
    <xf numFmtId="0" fontId="0" fillId="38" borderId="12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2" fontId="0" fillId="36" borderId="0" xfId="0" applyNumberFormat="1" applyFill="1" applyAlignment="1">
      <alignment horizontal="center"/>
    </xf>
    <xf numFmtId="0" fontId="16" fillId="36" borderId="0" xfId="0" applyFont="1" applyFill="1" applyAlignment="1">
      <alignment horizontal="center"/>
    </xf>
    <xf numFmtId="0" fontId="0" fillId="38" borderId="12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26" fillId="38" borderId="0" xfId="0" applyFont="1" applyFill="1" applyBorder="1" applyAlignment="1">
      <alignment horizontal="center"/>
    </xf>
    <xf numFmtId="0" fontId="0" fillId="38" borderId="13" xfId="0" applyFill="1" applyBorder="1" applyAlignment="1">
      <alignment horizontal="center"/>
    </xf>
    <xf numFmtId="0" fontId="23" fillId="38" borderId="13" xfId="0" applyFont="1" applyFill="1" applyBorder="1" applyAlignment="1">
      <alignment horizontal="center"/>
    </xf>
    <xf numFmtId="3" fontId="0" fillId="36" borderId="0" xfId="0" applyNumberFormat="1" applyFill="1" applyAlignment="1">
      <alignment horizontal="center"/>
    </xf>
    <xf numFmtId="0" fontId="23" fillId="38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17" fontId="22" fillId="39" borderId="0" xfId="0" applyNumberFormat="1" applyFont="1" applyFill="1" applyBorder="1" applyAlignment="1">
      <alignment horizontal="center" vertical="center" wrapText="1"/>
    </xf>
    <xf numFmtId="0" fontId="23" fillId="38" borderId="15" xfId="0" applyFont="1" applyFill="1" applyBorder="1" applyAlignment="1">
      <alignment horizontal="center"/>
    </xf>
    <xf numFmtId="0" fontId="23" fillId="38" borderId="11" xfId="0" applyFont="1" applyFill="1" applyBorder="1" applyAlignment="1">
      <alignment horizontal="center"/>
    </xf>
    <xf numFmtId="3" fontId="0" fillId="0" borderId="0" xfId="0" applyNumberFormat="1"/>
    <xf numFmtId="0" fontId="16" fillId="0" borderId="0" xfId="0" applyFont="1" applyFill="1" applyAlignment="1">
      <alignment horizontal="center"/>
    </xf>
    <xf numFmtId="0" fontId="26" fillId="37" borderId="17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24" fillId="37" borderId="17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9" fillId="38" borderId="16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19" fillId="38" borderId="10" xfId="0" applyFont="1" applyFill="1" applyBorder="1" applyAlignment="1">
      <alignment horizontal="center" vertical="center"/>
    </xf>
    <xf numFmtId="0" fontId="0" fillId="38" borderId="14" xfId="0" applyFill="1" applyBorder="1" applyAlignment="1">
      <alignment horizontal="center" wrapText="1"/>
    </xf>
    <xf numFmtId="0" fontId="0" fillId="38" borderId="15" xfId="0" applyFont="1" applyFill="1" applyBorder="1" applyAlignment="1">
      <alignment wrapText="1"/>
    </xf>
    <xf numFmtId="0" fontId="0" fillId="38" borderId="15" xfId="0" applyFill="1" applyBorder="1" applyAlignment="1">
      <alignment wrapText="1"/>
    </xf>
    <xf numFmtId="0" fontId="19" fillId="37" borderId="18" xfId="0" applyFont="1" applyFill="1" applyBorder="1" applyAlignment="1">
      <alignment horizontal="center"/>
    </xf>
    <xf numFmtId="0" fontId="19" fillId="37" borderId="19" xfId="0" applyFont="1" applyFill="1" applyBorder="1" applyAlignment="1">
      <alignment horizont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CC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>
                <a:solidFill>
                  <a:sysClr val="windowText" lastClr="000000"/>
                </a:solidFill>
              </a:defRPr>
            </a:pPr>
            <a:r>
              <a:rPr lang="en-ZA" sz="1200">
                <a:solidFill>
                  <a:sysClr val="windowText" lastClr="000000"/>
                </a:solidFill>
              </a:rPr>
              <a:t>Annual</a:t>
            </a:r>
            <a:r>
              <a:rPr lang="en-ZA" sz="1200" baseline="0">
                <a:solidFill>
                  <a:sysClr val="windowText" lastClr="000000"/>
                </a:solidFill>
              </a:rPr>
              <a:t> % Change for Pass + Mini Bus</a:t>
            </a:r>
            <a:endParaRPr lang="en-ZA" sz="12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1191338470262403"/>
          <c:y val="1.0309278350515465E-2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2.7387233812268409E-2"/>
          <c:w val="0.91290801895956464"/>
          <c:h val="0.94295153827421074"/>
        </c:manualLayout>
      </c:layout>
      <c:barChart>
        <c:barDir val="col"/>
        <c:grouping val="clustered"/>
        <c:ser>
          <c:idx val="0"/>
          <c:order val="0"/>
          <c:tx>
            <c:strRef>
              <c:f>'Vehicle Sales'!$B$160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Sales'!$B$161:$B$171</c:f>
              <c:numCache>
                <c:formatCode>0.00</c:formatCode>
                <c:ptCount val="11"/>
                <c:pt idx="0">
                  <c:v>36.065817883999706</c:v>
                </c:pt>
                <c:pt idx="1">
                  <c:v>26.068399452804375</c:v>
                </c:pt>
                <c:pt idx="2">
                  <c:v>13.65510655844438</c:v>
                </c:pt>
                <c:pt idx="3">
                  <c:v>-16.677487110941382</c:v>
                </c:pt>
                <c:pt idx="4">
                  <c:v>-27.669813915115967</c:v>
                </c:pt>
                <c:pt idx="5">
                  <c:v>-31.189404980672958</c:v>
                </c:pt>
                <c:pt idx="6">
                  <c:v>34.13758172944101</c:v>
                </c:pt>
                <c:pt idx="7">
                  <c:v>15.968694219415088</c:v>
                </c:pt>
                <c:pt idx="8">
                  <c:v>28.019180677243654</c:v>
                </c:pt>
                <c:pt idx="9">
                  <c:v>-6.6820809248554838</c:v>
                </c:pt>
                <c:pt idx="10">
                  <c:v>4.3508424182358683</c:v>
                </c:pt>
              </c:numCache>
            </c:numRef>
          </c:val>
        </c:ser>
        <c:ser>
          <c:idx val="1"/>
          <c:order val="1"/>
          <c:tx>
            <c:strRef>
              <c:f>'Vehicle Sales'!$D$160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Sales'!$D$161:$D$171</c:f>
              <c:numCache>
                <c:formatCode>0.00</c:formatCode>
                <c:ptCount val="11"/>
                <c:pt idx="0">
                  <c:v>40.176088971269692</c:v>
                </c:pt>
                <c:pt idx="1">
                  <c:v>39.008264462809919</c:v>
                </c:pt>
                <c:pt idx="2">
                  <c:v>20.927467300832337</c:v>
                </c:pt>
                <c:pt idx="3">
                  <c:v>-8.3775811209439528</c:v>
                </c:pt>
                <c:pt idx="4">
                  <c:v>-32.925520497960932</c:v>
                </c:pt>
                <c:pt idx="5">
                  <c:v>-35.936</c:v>
                </c:pt>
                <c:pt idx="6">
                  <c:v>48.551448551448551</c:v>
                </c:pt>
                <c:pt idx="7">
                  <c:v>24.714189643577662</c:v>
                </c:pt>
                <c:pt idx="8">
                  <c:v>15.610676732272852</c:v>
                </c:pt>
                <c:pt idx="9">
                  <c:v>-2.5186567164179103</c:v>
                </c:pt>
                <c:pt idx="10">
                  <c:v>8.1818181818181817</c:v>
                </c:pt>
              </c:numCache>
            </c:numRef>
          </c:val>
        </c:ser>
        <c:ser>
          <c:idx val="2"/>
          <c:order val="2"/>
          <c:tx>
            <c:strRef>
              <c:f>'Vehicle Sales'!$F$160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Sales'!$F$161:$F$171</c:f>
              <c:numCache>
                <c:formatCode>0.00</c:formatCode>
                <c:ptCount val="11"/>
                <c:pt idx="0">
                  <c:v>34.485294117647058</c:v>
                </c:pt>
                <c:pt idx="1">
                  <c:v>32.258064516129046</c:v>
                </c:pt>
                <c:pt idx="2">
                  <c:v>11.616370400992141</c:v>
                </c:pt>
                <c:pt idx="3">
                  <c:v>-6.1851851851851807</c:v>
                </c:pt>
                <c:pt idx="4">
                  <c:v>-20.765890248716939</c:v>
                </c:pt>
                <c:pt idx="5">
                  <c:v>-30.543099152964619</c:v>
                </c:pt>
                <c:pt idx="6">
                  <c:v>18.938307030129113</c:v>
                </c:pt>
                <c:pt idx="7">
                  <c:v>-5.1266586248492025</c:v>
                </c:pt>
                <c:pt idx="8">
                  <c:v>40.495867768595026</c:v>
                </c:pt>
                <c:pt idx="9">
                  <c:v>-28.597285067873301</c:v>
                </c:pt>
                <c:pt idx="10">
                  <c:v>-4.4359949302915043</c:v>
                </c:pt>
              </c:numCache>
            </c:numRef>
          </c:val>
        </c:ser>
        <c:ser>
          <c:idx val="3"/>
          <c:order val="3"/>
          <c:tx>
            <c:strRef>
              <c:f>'Vehicle Sales'!$H$160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Sales'!$H$161:$H$171</c:f>
              <c:numCache>
                <c:formatCode>0.00</c:formatCode>
                <c:ptCount val="11"/>
                <c:pt idx="7">
                  <c:v>15.205091937765211</c:v>
                </c:pt>
                <c:pt idx="8">
                  <c:v>16.635972989564156</c:v>
                </c:pt>
                <c:pt idx="9">
                  <c:v>1.7894736842105143</c:v>
                </c:pt>
                <c:pt idx="10">
                  <c:v>-2.4819027921406414</c:v>
                </c:pt>
              </c:numCache>
            </c:numRef>
          </c:val>
        </c:ser>
        <c:ser>
          <c:idx val="4"/>
          <c:order val="4"/>
          <c:tx>
            <c:strRef>
              <c:f>'Vehicle Sales'!$J$160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Sales'!$J$161:$J$171</c:f>
              <c:numCache>
                <c:formatCode>0.00</c:formatCode>
                <c:ptCount val="11"/>
                <c:pt idx="7">
                  <c:v>22.455845248107657</c:v>
                </c:pt>
                <c:pt idx="8">
                  <c:v>10.370879120879117</c:v>
                </c:pt>
                <c:pt idx="9">
                  <c:v>-1.9912881144990595</c:v>
                </c:pt>
                <c:pt idx="10">
                  <c:v>3.8730158730158801</c:v>
                </c:pt>
              </c:numCache>
            </c:numRef>
          </c:val>
        </c:ser>
        <c:axId val="195439232"/>
        <c:axId val="195457408"/>
      </c:barChart>
      <c:catAx>
        <c:axId val="1954392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457408"/>
        <c:crosses val="autoZero"/>
        <c:auto val="1"/>
        <c:lblAlgn val="ctr"/>
        <c:lblOffset val="100"/>
      </c:catAx>
      <c:valAx>
        <c:axId val="195457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439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161353698236032"/>
          <c:y val="6.8055036934816418E-2"/>
          <c:w val="0.6251518666214726"/>
          <c:h val="0.21448304786644046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Annual</a:t>
            </a:r>
            <a:r>
              <a:rPr lang="en-ZA" sz="1200" baseline="0"/>
              <a:t> % Change for L , M, H, XCV</a:t>
            </a:r>
            <a:endParaRPr lang="en-ZA" sz="1200"/>
          </a:p>
        </c:rich>
      </c:tx>
      <c:layout>
        <c:manualLayout>
          <c:xMode val="edge"/>
          <c:yMode val="edge"/>
          <c:x val="0.29669232686696284"/>
          <c:y val="4.6296296296296892E-3"/>
        </c:manualLayout>
      </c:layout>
      <c:overlay val="1"/>
    </c:title>
    <c:plotArea>
      <c:layout>
        <c:manualLayout>
          <c:layoutTarget val="inner"/>
          <c:xMode val="edge"/>
          <c:yMode val="edge"/>
          <c:x val="8.1330727451831453E-2"/>
          <c:y val="2.0970858024190291E-2"/>
          <c:w val="0.9075894895729113"/>
          <c:h val="0.94838623264875566"/>
        </c:manualLayout>
      </c:layout>
      <c:barChart>
        <c:barDir val="col"/>
        <c:grouping val="clustered"/>
        <c:ser>
          <c:idx val="0"/>
          <c:order val="0"/>
          <c:tx>
            <c:strRef>
              <c:f>'Vehicle Sales'!$C$160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Sales'!$C$161:$C$171</c:f>
              <c:numCache>
                <c:formatCode>0.00</c:formatCode>
                <c:ptCount val="11"/>
                <c:pt idx="0">
                  <c:v>33.832335329341312</c:v>
                </c:pt>
                <c:pt idx="1">
                  <c:v>44.311281559603714</c:v>
                </c:pt>
                <c:pt idx="2">
                  <c:v>17.949285793378351</c:v>
                </c:pt>
                <c:pt idx="3">
                  <c:v>1.8775816748037077E-2</c:v>
                </c:pt>
                <c:pt idx="4">
                  <c:v>-21.100056316876294</c:v>
                </c:pt>
                <c:pt idx="5">
                  <c:v>-36.795146324054244</c:v>
                </c:pt>
                <c:pt idx="6">
                  <c:v>8.4133258046301513</c:v>
                </c:pt>
                <c:pt idx="7">
                  <c:v>19.652777777777786</c:v>
                </c:pt>
                <c:pt idx="8">
                  <c:v>17.208357515960522</c:v>
                </c:pt>
                <c:pt idx="9">
                  <c:v>6.1896509036901581E-2</c:v>
                </c:pt>
                <c:pt idx="10">
                  <c:v>0.48249412346900905</c:v>
                </c:pt>
              </c:numCache>
            </c:numRef>
          </c:val>
        </c:ser>
        <c:ser>
          <c:idx val="1"/>
          <c:order val="1"/>
          <c:tx>
            <c:strRef>
              <c:f>'Vehicle Sales'!$E$160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Sales'!$E$161:$E$171</c:f>
              <c:numCache>
                <c:formatCode>0.00</c:formatCode>
                <c:ptCount val="11"/>
                <c:pt idx="0">
                  <c:v>16.861313868613127</c:v>
                </c:pt>
                <c:pt idx="1">
                  <c:v>28.419737663960042</c:v>
                </c:pt>
                <c:pt idx="2">
                  <c:v>12.645914396887154</c:v>
                </c:pt>
                <c:pt idx="3">
                  <c:v>8.1174438687392012</c:v>
                </c:pt>
                <c:pt idx="4">
                  <c:v>-22.923322683706061</c:v>
                </c:pt>
                <c:pt idx="5">
                  <c:v>-35.906735751295344</c:v>
                </c:pt>
                <c:pt idx="6">
                  <c:v>26.596604688763144</c:v>
                </c:pt>
                <c:pt idx="7">
                  <c:v>26.564495530012767</c:v>
                </c:pt>
                <c:pt idx="8">
                  <c:v>0.50454086781029839</c:v>
                </c:pt>
                <c:pt idx="9">
                  <c:v>16.365461847389554</c:v>
                </c:pt>
                <c:pt idx="10">
                  <c:v>3.0198446937014718</c:v>
                </c:pt>
              </c:numCache>
            </c:numRef>
          </c:val>
        </c:ser>
        <c:ser>
          <c:idx val="2"/>
          <c:order val="2"/>
          <c:tx>
            <c:strRef>
              <c:f>'Vehicle Sales'!$G$160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Sales'!$G$161:$G$171</c:f>
              <c:numCache>
                <c:formatCode>0.00</c:formatCode>
                <c:ptCount val="11"/>
                <c:pt idx="0">
                  <c:v>19.300225733634313</c:v>
                </c:pt>
                <c:pt idx="1">
                  <c:v>42.762535477767273</c:v>
                </c:pt>
                <c:pt idx="2">
                  <c:v>33.134526176275671</c:v>
                </c:pt>
                <c:pt idx="3">
                  <c:v>-12.195121951219507</c:v>
                </c:pt>
                <c:pt idx="4">
                  <c:v>-22.39229024943311</c:v>
                </c:pt>
                <c:pt idx="5">
                  <c:v>-33.893352812271729</c:v>
                </c:pt>
                <c:pt idx="6">
                  <c:v>12.486187845303855</c:v>
                </c:pt>
                <c:pt idx="7">
                  <c:v>-33.791748526522589</c:v>
                </c:pt>
                <c:pt idx="8">
                  <c:v>33.531157270029674</c:v>
                </c:pt>
                <c:pt idx="9">
                  <c:v>-27.44444444444445</c:v>
                </c:pt>
                <c:pt idx="10">
                  <c:v>0.45941807044410415</c:v>
                </c:pt>
              </c:numCache>
            </c:numRef>
          </c:val>
        </c:ser>
        <c:ser>
          <c:idx val="3"/>
          <c:order val="3"/>
          <c:tx>
            <c:strRef>
              <c:f>'Vehicle Sales'!$I$160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Sales'!$I$161:$I$171</c:f>
              <c:numCache>
                <c:formatCode>0.00</c:formatCode>
                <c:ptCount val="11"/>
                <c:pt idx="7">
                  <c:v>22.758620689655174</c:v>
                </c:pt>
                <c:pt idx="8">
                  <c:v>19.288389513108619</c:v>
                </c:pt>
                <c:pt idx="9">
                  <c:v>6.8288854003139718</c:v>
                </c:pt>
                <c:pt idx="10">
                  <c:v>2.4246877296105804</c:v>
                </c:pt>
              </c:numCache>
            </c:numRef>
          </c:val>
        </c:ser>
        <c:ser>
          <c:idx val="4"/>
          <c:order val="4"/>
          <c:tx>
            <c:strRef>
              <c:f>'Vehicle Sales'!$K$160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Sales'!$K$161:$K$171</c:f>
              <c:numCache>
                <c:formatCode>0.00</c:formatCode>
                <c:ptCount val="11"/>
                <c:pt idx="7">
                  <c:v>-7.9207920792079207</c:v>
                </c:pt>
                <c:pt idx="8">
                  <c:v>4.4802867383512597</c:v>
                </c:pt>
                <c:pt idx="9">
                  <c:v>3.4305317324185203</c:v>
                </c:pt>
                <c:pt idx="10">
                  <c:v>-4.8092868988391331</c:v>
                </c:pt>
              </c:numCache>
            </c:numRef>
          </c:val>
        </c:ser>
        <c:axId val="195493248"/>
        <c:axId val="195630208"/>
      </c:barChart>
      <c:catAx>
        <c:axId val="1954932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630208"/>
        <c:crosses val="autoZero"/>
        <c:auto val="1"/>
        <c:lblAlgn val="ctr"/>
        <c:lblOffset val="100"/>
      </c:catAx>
      <c:valAx>
        <c:axId val="1956302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493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3866746589184519"/>
          <c:y val="6.1325324025218522E-2"/>
          <c:w val="0.53672685098524076"/>
          <c:h val="0.19042806504856988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Average</a:t>
            </a:r>
            <a:r>
              <a:rPr lang="en-ZA" sz="1200" baseline="0"/>
              <a:t> for Pass + Mini Bus and L, M, H, XCV</a:t>
            </a:r>
            <a:endParaRPr lang="en-ZA" sz="1200"/>
          </a:p>
        </c:rich>
      </c:tx>
      <c:layout>
        <c:manualLayout>
          <c:xMode val="edge"/>
          <c:yMode val="edge"/>
          <c:x val="0.25447169968307282"/>
          <c:y val="1.3888888888889065E-2"/>
        </c:manualLayout>
      </c:layout>
      <c:overlay val="1"/>
    </c:title>
    <c:plotArea>
      <c:layout>
        <c:manualLayout>
          <c:layoutTarget val="inner"/>
          <c:xMode val="edge"/>
          <c:yMode val="edge"/>
          <c:x val="7.9158251077185784E-2"/>
          <c:y val="2.0970858024190291E-2"/>
          <c:w val="0.91311869485038621"/>
          <c:h val="0.95623860161809893"/>
        </c:manualLayout>
      </c:layout>
      <c:lineChart>
        <c:grouping val="standard"/>
        <c:ser>
          <c:idx val="0"/>
          <c:order val="0"/>
          <c:tx>
            <c:strRef>
              <c:f>'Vehicle Sales'!$L$160</c:f>
              <c:strCache>
                <c:ptCount val="1"/>
                <c:pt idx="0">
                  <c:v>Average Pass + Mini Bus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Sales'!$L$161:$L$171</c:f>
              <c:numCache>
                <c:formatCode>0.00</c:formatCode>
                <c:ptCount val="11"/>
                <c:pt idx="0">
                  <c:v>36.462328160953454</c:v>
                </c:pt>
                <c:pt idx="1">
                  <c:v>28.250248605646593</c:v>
                </c:pt>
                <c:pt idx="2">
                  <c:v>14.519772106664885</c:v>
                </c:pt>
                <c:pt idx="3">
                  <c:v>-14.60111863408893</c:v>
                </c:pt>
                <c:pt idx="4">
                  <c:v>-27.911065149948268</c:v>
                </c:pt>
                <c:pt idx="5">
                  <c:v>-31.836656625065757</c:v>
                </c:pt>
                <c:pt idx="6">
                  <c:v>-8.2385128025254399</c:v>
                </c:pt>
                <c:pt idx="7">
                  <c:v>15.861657722122855</c:v>
                </c:pt>
                <c:pt idx="8">
                  <c:v>25.222692901540032</c:v>
                </c:pt>
                <c:pt idx="9">
                  <c:v>-6.9016756244072077</c:v>
                </c:pt>
                <c:pt idx="10">
                  <c:v>3.9494685366930522</c:v>
                </c:pt>
              </c:numCache>
            </c:numRef>
          </c:val>
        </c:ser>
        <c:ser>
          <c:idx val="1"/>
          <c:order val="1"/>
          <c:tx>
            <c:strRef>
              <c:f>'Vehicle Sales'!$M$160</c:f>
              <c:strCache>
                <c:ptCount val="1"/>
                <c:pt idx="0">
                  <c:v>Average L,M, H, XCV</c:v>
                </c:pt>
              </c:strCache>
            </c:strRef>
          </c:tx>
          <c:cat>
            <c:numRef>
              <c:f>'Vehicle Sales'!$A$161:$A$171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Sales'!$M$161:$M$171</c:f>
              <c:numCache>
                <c:formatCode>0.00</c:formatCode>
                <c:ptCount val="11"/>
                <c:pt idx="0">
                  <c:v>28.620888632429281</c:v>
                </c:pt>
                <c:pt idx="1">
                  <c:v>41.274113952445077</c:v>
                </c:pt>
                <c:pt idx="2">
                  <c:v>18.902826294061612</c:v>
                </c:pt>
                <c:pt idx="3">
                  <c:v>-0.36722975228686555</c:v>
                </c:pt>
                <c:pt idx="4">
                  <c:v>-21.558772282535852</c:v>
                </c:pt>
                <c:pt idx="5">
                  <c:v>-36.309269542930359</c:v>
                </c:pt>
                <c:pt idx="6">
                  <c:v>-20.965794768611666</c:v>
                </c:pt>
                <c:pt idx="7">
                  <c:v>13.788187372708736</c:v>
                </c:pt>
                <c:pt idx="8">
                  <c:v>14.793270091283345</c:v>
                </c:pt>
                <c:pt idx="9">
                  <c:v>1.4890465424495225</c:v>
                </c:pt>
                <c:pt idx="10">
                  <c:v>0.89107389768013689</c:v>
                </c:pt>
              </c:numCache>
            </c:numRef>
          </c:val>
        </c:ser>
        <c:marker val="1"/>
        <c:axId val="195671552"/>
        <c:axId val="195673088"/>
      </c:lineChart>
      <c:catAx>
        <c:axId val="1956715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673088"/>
        <c:crosses val="autoZero"/>
        <c:auto val="1"/>
        <c:lblAlgn val="ctr"/>
        <c:lblOffset val="100"/>
      </c:catAx>
      <c:valAx>
        <c:axId val="1956730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671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645297875501406"/>
          <c:y val="5.9037800687285223E-2"/>
          <c:w val="0.3516602287921558"/>
          <c:h val="0.15893037854804296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for Pass + Mini Bus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892E-3"/>
        </c:manualLayout>
      </c:layout>
      <c:overlay val="1"/>
    </c:title>
    <c:plotArea>
      <c:layout>
        <c:manualLayout>
          <c:layoutTarget val="inner"/>
          <c:xMode val="edge"/>
          <c:yMode val="edge"/>
          <c:x val="5.9367603903805195E-2"/>
          <c:y val="6.9219045994451583E-2"/>
          <c:w val="0.80368972893806567"/>
          <c:h val="0.8035546268281516"/>
        </c:manualLayout>
      </c:layout>
      <c:barChart>
        <c:barDir val="col"/>
        <c:grouping val="clustered"/>
        <c:ser>
          <c:idx val="0"/>
          <c:order val="0"/>
          <c:tx>
            <c:strRef>
              <c:f>'Vehicle Sales'!$B$249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Sales'!$B$250:$B$261</c:f>
              <c:numCache>
                <c:formatCode>0.00</c:formatCode>
                <c:ptCount val="12"/>
                <c:pt idx="0">
                  <c:v>0.79243613192518736</c:v>
                </c:pt>
                <c:pt idx="1">
                  <c:v>0.79013359851268972</c:v>
                </c:pt>
                <c:pt idx="2">
                  <c:v>0.7766915011967771</c:v>
                </c:pt>
                <c:pt idx="3">
                  <c:v>0.77082720047100384</c:v>
                </c:pt>
                <c:pt idx="4">
                  <c:v>0.75208548776284045</c:v>
                </c:pt>
                <c:pt idx="5">
                  <c:v>0.75460240042079085</c:v>
                </c:pt>
                <c:pt idx="6">
                  <c:v>0.76176780077165906</c:v>
                </c:pt>
                <c:pt idx="7">
                  <c:v>0.66813448924361263</c:v>
                </c:pt>
                <c:pt idx="8">
                  <c:v>0.66875173205590088</c:v>
                </c:pt>
                <c:pt idx="9">
                  <c:v>0.68368637369585838</c:v>
                </c:pt>
                <c:pt idx="10">
                  <c:v>0.68529901178388286</c:v>
                </c:pt>
                <c:pt idx="11">
                  <c:v>0.6879451159751715</c:v>
                </c:pt>
              </c:numCache>
            </c:numRef>
          </c:val>
        </c:ser>
        <c:ser>
          <c:idx val="1"/>
          <c:order val="1"/>
          <c:tx>
            <c:strRef>
              <c:f>'Vehicle Sales'!$D$249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Sales'!$D$250:$D$261</c:f>
              <c:numCache>
                <c:formatCode>0.00</c:formatCode>
                <c:ptCount val="12"/>
                <c:pt idx="0">
                  <c:v>0.12732314590831317</c:v>
                </c:pt>
                <c:pt idx="1">
                  <c:v>0.13078818798910458</c:v>
                </c:pt>
                <c:pt idx="2">
                  <c:v>0.14175909382058458</c:v>
                </c:pt>
                <c:pt idx="3">
                  <c:v>0.14969090373859287</c:v>
                </c:pt>
                <c:pt idx="4">
                  <c:v>0.16059979317476733</c:v>
                </c:pt>
                <c:pt idx="5">
                  <c:v>0.14942858509061349</c:v>
                </c:pt>
                <c:pt idx="6">
                  <c:v>0.14044195019291478</c:v>
                </c:pt>
                <c:pt idx="7">
                  <c:v>0.13641576074491996</c:v>
                </c:pt>
                <c:pt idx="8">
                  <c:v>0.14683875054436044</c:v>
                </c:pt>
                <c:pt idx="9">
                  <c:v>0.13556749920961114</c:v>
                </c:pt>
                <c:pt idx="10">
                  <c:v>0.14194994396712737</c:v>
                </c:pt>
                <c:pt idx="11">
                  <c:v>0.14772950016334532</c:v>
                </c:pt>
              </c:numCache>
            </c:numRef>
          </c:val>
        </c:ser>
        <c:ser>
          <c:idx val="2"/>
          <c:order val="2"/>
          <c:tx>
            <c:strRef>
              <c:f>'Vehicle Sales'!$F$249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Sales'!$F$250:$F$261</c:f>
              <c:numCache>
                <c:formatCode>0.00</c:formatCode>
                <c:ptCount val="12"/>
                <c:pt idx="0">
                  <c:v>8.0240722166499495E-2</c:v>
                </c:pt>
                <c:pt idx="1">
                  <c:v>7.9078213498205721E-2</c:v>
                </c:pt>
                <c:pt idx="2">
                  <c:v>8.154940498263831E-2</c:v>
                </c:pt>
                <c:pt idx="3">
                  <c:v>7.9481895790403295E-2</c:v>
                </c:pt>
                <c:pt idx="4">
                  <c:v>8.7314719062392285E-2</c:v>
                </c:pt>
                <c:pt idx="5">
                  <c:v>9.5969014488595614E-2</c:v>
                </c:pt>
                <c:pt idx="6">
                  <c:v>9.7790249035426172E-2</c:v>
                </c:pt>
                <c:pt idx="7">
                  <c:v>7.6051557268015227E-2</c:v>
                </c:pt>
                <c:pt idx="8">
                  <c:v>6.2274832732887288E-2</c:v>
                </c:pt>
                <c:pt idx="9">
                  <c:v>6.9870376225102754E-2</c:v>
                </c:pt>
                <c:pt idx="10">
                  <c:v>5.3587801813427517E-2</c:v>
                </c:pt>
                <c:pt idx="11">
                  <c:v>4.9264946096047042E-2</c:v>
                </c:pt>
              </c:numCache>
            </c:numRef>
          </c:val>
        </c:ser>
        <c:ser>
          <c:idx val="3"/>
          <c:order val="3"/>
          <c:tx>
            <c:strRef>
              <c:f>'Vehicle Sales'!$H$249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Sales'!$H$250:$H$261</c:f>
              <c:numCache>
                <c:formatCode>0.00</c:formatCode>
                <c:ptCount val="12"/>
                <c:pt idx="7">
                  <c:v>6.4859410118801891E-2</c:v>
                </c:pt>
                <c:pt idx="8">
                  <c:v>6.4491864285997069E-2</c:v>
                </c:pt>
                <c:pt idx="9">
                  <c:v>6.0069554220676571E-2</c:v>
                </c:pt>
                <c:pt idx="10">
                  <c:v>6.5677318572350318E-2</c:v>
                </c:pt>
                <c:pt idx="11">
                  <c:v>6.1613851682456713E-2</c:v>
                </c:pt>
              </c:numCache>
            </c:numRef>
          </c:val>
        </c:ser>
        <c:ser>
          <c:idx val="4"/>
          <c:order val="4"/>
          <c:tx>
            <c:strRef>
              <c:f>'Vehicle Sales'!$J$249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Sales'!$J$250:$J$261</c:f>
              <c:numCache>
                <c:formatCode>0.00</c:formatCode>
                <c:ptCount val="12"/>
                <c:pt idx="7">
                  <c:v>5.4538782624650242E-2</c:v>
                </c:pt>
                <c:pt idx="8">
                  <c:v>5.7642820380854352E-2</c:v>
                </c:pt>
                <c:pt idx="9">
                  <c:v>5.0806196648751183E-2</c:v>
                </c:pt>
                <c:pt idx="10">
                  <c:v>5.3485923863211875E-2</c:v>
                </c:pt>
                <c:pt idx="11">
                  <c:v>5.3446586082979419E-2</c:v>
                </c:pt>
              </c:numCache>
            </c:numRef>
          </c:val>
        </c:ser>
        <c:axId val="196175744"/>
        <c:axId val="196177280"/>
      </c:barChart>
      <c:catAx>
        <c:axId val="1961757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6177280"/>
        <c:crosses val="autoZero"/>
        <c:auto val="1"/>
        <c:lblAlgn val="ctr"/>
        <c:lblOffset val="100"/>
      </c:catAx>
      <c:valAx>
        <c:axId val="1961772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6175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738E-2"/>
          <c:w val="0.13239866836022801"/>
          <c:h val="0.91596383649210567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for L, M, H, XCV	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91E-3"/>
        </c:manualLayout>
      </c:layout>
      <c:overlay val="1"/>
    </c:title>
    <c:plotArea>
      <c:layout>
        <c:manualLayout>
          <c:layoutTarget val="inner"/>
          <c:xMode val="edge"/>
          <c:yMode val="edge"/>
          <c:x val="6.2031885043139404E-2"/>
          <c:y val="5.9956986994475457E-2"/>
          <c:w val="0.80102530601411892"/>
          <c:h val="0.80923118729415155"/>
        </c:manualLayout>
      </c:layout>
      <c:barChart>
        <c:barDir val="col"/>
        <c:grouping val="clustered"/>
        <c:ser>
          <c:idx val="0"/>
          <c:order val="0"/>
          <c:tx>
            <c:strRef>
              <c:f>'Vehicle Sales'!$C$249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Sales'!$C$250:$C$261</c:f>
              <c:numCache>
                <c:formatCode>0.00</c:formatCode>
                <c:ptCount val="12"/>
                <c:pt idx="0">
                  <c:v>0.6745527986151183</c:v>
                </c:pt>
                <c:pt idx="1">
                  <c:v>0.70188425302826385</c:v>
                </c:pt>
                <c:pt idx="2">
                  <c:v>0.71697364242616701</c:v>
                </c:pt>
                <c:pt idx="3">
                  <c:v>0.71122387661080322</c:v>
                </c:pt>
                <c:pt idx="4">
                  <c:v>0.71397935933520973</c:v>
                </c:pt>
                <c:pt idx="5">
                  <c:v>0.71815463477146524</c:v>
                </c:pt>
                <c:pt idx="6">
                  <c:v>0.71267605633802822</c:v>
                </c:pt>
                <c:pt idx="7">
                  <c:v>0.5865580448065173</c:v>
                </c:pt>
                <c:pt idx="8">
                  <c:v>0.61678897440486846</c:v>
                </c:pt>
                <c:pt idx="9">
                  <c:v>0.6297653387385983</c:v>
                </c:pt>
                <c:pt idx="10">
                  <c:v>0.62090950990935623</c:v>
                </c:pt>
                <c:pt idx="11">
                  <c:v>0.61839500532967873</c:v>
                </c:pt>
              </c:numCache>
            </c:numRef>
          </c:val>
        </c:ser>
        <c:ser>
          <c:idx val="1"/>
          <c:order val="1"/>
          <c:tx>
            <c:strRef>
              <c:f>'Vehicle Sales'!$E$249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Sales'!$E$250:$E$261</c:f>
              <c:numCache>
                <c:formatCode>0.00</c:formatCode>
                <c:ptCount val="12"/>
                <c:pt idx="0">
                  <c:v>0.1976341604154645</c:v>
                </c:pt>
                <c:pt idx="1">
                  <c:v>0.17956482727680576</c:v>
                </c:pt>
                <c:pt idx="2">
                  <c:v>0.16322642108605906</c:v>
                </c:pt>
                <c:pt idx="3">
                  <c:v>0.15463711023569474</c:v>
                </c:pt>
                <c:pt idx="4">
                  <c:v>0.16780592413885539</c:v>
                </c:pt>
                <c:pt idx="5">
                  <c:v>0.16488680051260146</c:v>
                </c:pt>
                <c:pt idx="6">
                  <c:v>0.1659289067739772</c:v>
                </c:pt>
                <c:pt idx="7">
                  <c:v>0.1594704684317719</c:v>
                </c:pt>
                <c:pt idx="8">
                  <c:v>0.17737605154823699</c:v>
                </c:pt>
                <c:pt idx="9">
                  <c:v>0.15529741950573009</c:v>
                </c:pt>
                <c:pt idx="10">
                  <c:v>0.17806114610539253</c:v>
                </c:pt>
                <c:pt idx="11">
                  <c:v>0.18181818181818182</c:v>
                </c:pt>
              </c:numCache>
            </c:numRef>
          </c:val>
        </c:ser>
        <c:ser>
          <c:idx val="2"/>
          <c:order val="2"/>
          <c:tx>
            <c:strRef>
              <c:f>'Vehicle Sales'!$G$249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Sales'!$G$250:$G$261</c:f>
              <c:numCache>
                <c:formatCode>0.00</c:formatCode>
                <c:ptCount val="12"/>
                <c:pt idx="0">
                  <c:v>0.1278130409694172</c:v>
                </c:pt>
                <c:pt idx="1">
                  <c:v>0.11855091969493046</c:v>
                </c:pt>
                <c:pt idx="2">
                  <c:v>0.1197999364877739</c:v>
                </c:pt>
                <c:pt idx="3">
                  <c:v>0.13413901315350205</c:v>
                </c:pt>
                <c:pt idx="4">
                  <c:v>0.11821471652593486</c:v>
                </c:pt>
                <c:pt idx="5">
                  <c:v>0.11695856471593336</c:v>
                </c:pt>
                <c:pt idx="6">
                  <c:v>0.12139503688799463</c:v>
                </c:pt>
                <c:pt idx="7">
                  <c:v>0.10366598778004073</c:v>
                </c:pt>
                <c:pt idx="8">
                  <c:v>6.0318596742437801E-2</c:v>
                </c:pt>
                <c:pt idx="9">
                  <c:v>7.0164496764637097E-2</c:v>
                </c:pt>
                <c:pt idx="10">
                  <c:v>5.0161315102166232E-2</c:v>
                </c:pt>
                <c:pt idx="11">
                  <c:v>4.994670321303487E-2</c:v>
                </c:pt>
              </c:numCache>
            </c:numRef>
          </c:val>
        </c:ser>
        <c:ser>
          <c:idx val="3"/>
          <c:order val="3"/>
          <c:tx>
            <c:strRef>
              <c:f>'Vehicle Sales'!$I$249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Sales'!$I$250:$I$261</c:f>
              <c:numCache>
                <c:formatCode>0.00</c:formatCode>
                <c:ptCount val="12"/>
                <c:pt idx="7">
                  <c:v>8.8594704684317724E-2</c:v>
                </c:pt>
                <c:pt idx="8">
                  <c:v>9.5579022731340613E-2</c:v>
                </c:pt>
                <c:pt idx="9">
                  <c:v>9.9321743197941847E-2</c:v>
                </c:pt>
                <c:pt idx="10">
                  <c:v>0.10454754954678137</c:v>
                </c:pt>
                <c:pt idx="11">
                  <c:v>0.1061367443276991</c:v>
                </c:pt>
              </c:numCache>
            </c:numRef>
          </c:val>
        </c:ser>
        <c:ser>
          <c:idx val="4"/>
          <c:order val="4"/>
          <c:tx>
            <c:strRef>
              <c:f>'Vehicle Sales'!$K$249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'Vehicle Sales'!$A$250:$A$261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Sales'!$K$250:$K$261</c:f>
              <c:numCache>
                <c:formatCode>0.00</c:formatCode>
                <c:ptCount val="12"/>
                <c:pt idx="7">
                  <c:v>6.1710794297352344E-2</c:v>
                </c:pt>
                <c:pt idx="8">
                  <c:v>4.9937354573116162E-2</c:v>
                </c:pt>
                <c:pt idx="9">
                  <c:v>4.5451001793092694E-2</c:v>
                </c:pt>
                <c:pt idx="10">
                  <c:v>4.632047933630358E-2</c:v>
                </c:pt>
                <c:pt idx="11">
                  <c:v>4.3703365311405513E-2</c:v>
                </c:pt>
              </c:numCache>
            </c:numRef>
          </c:val>
        </c:ser>
        <c:axId val="196086016"/>
        <c:axId val="196100096"/>
      </c:barChart>
      <c:catAx>
        <c:axId val="1960860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6100096"/>
        <c:crosses val="autoZero"/>
        <c:auto val="1"/>
        <c:lblAlgn val="ctr"/>
        <c:lblOffset val="100"/>
      </c:catAx>
      <c:valAx>
        <c:axId val="1961000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6086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6151256087582673"/>
          <c:y val="1.7257132982621538E-2"/>
          <c:w val="0.12787802684503527"/>
          <c:h val="0.91099781845986982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4056362220777462E-2"/>
          <c:y val="1.8662139709600668E-2"/>
          <c:w val="0.89836818432144716"/>
          <c:h val="0.85579763538732323"/>
        </c:manualLayout>
      </c:layout>
      <c:lineChart>
        <c:grouping val="standard"/>
        <c:ser>
          <c:idx val="0"/>
          <c:order val="0"/>
          <c:tx>
            <c:strRef>
              <c:f>'Vehicle Sales'!$L$2</c:f>
              <c:strCache>
                <c:ptCount val="1"/>
                <c:pt idx="0">
                  <c:v>Pass + Mini Bus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2540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numRef>
              <c:f>'Vehicle Sales'!$A$87:$A$140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  <c:pt idx="39">
                  <c:v>41375</c:v>
                </c:pt>
                <c:pt idx="40">
                  <c:v>41405</c:v>
                </c:pt>
                <c:pt idx="41">
                  <c:v>41436</c:v>
                </c:pt>
                <c:pt idx="42">
                  <c:v>41466</c:v>
                </c:pt>
                <c:pt idx="43">
                  <c:v>41497</c:v>
                </c:pt>
                <c:pt idx="44">
                  <c:v>41528</c:v>
                </c:pt>
                <c:pt idx="45">
                  <c:v>41558</c:v>
                </c:pt>
                <c:pt idx="46">
                  <c:v>41589</c:v>
                </c:pt>
                <c:pt idx="47">
                  <c:v>41619</c:v>
                </c:pt>
                <c:pt idx="48">
                  <c:v>41653</c:v>
                </c:pt>
                <c:pt idx="49">
                  <c:v>41684</c:v>
                </c:pt>
                <c:pt idx="50">
                  <c:v>41712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</c:numCache>
            </c:numRef>
          </c:cat>
          <c:val>
            <c:numRef>
              <c:f>'Vehicle Sales'!$L$3:$L$140</c:f>
              <c:numCache>
                <c:formatCode>#,##0</c:formatCode>
                <c:ptCount val="54"/>
                <c:pt idx="0">
                  <c:v>387.6</c:v>
                </c:pt>
                <c:pt idx="1">
                  <c:v>319.8</c:v>
                </c:pt>
                <c:pt idx="2">
                  <c:v>396</c:v>
                </c:pt>
                <c:pt idx="3">
                  <c:v>328.4</c:v>
                </c:pt>
                <c:pt idx="4">
                  <c:v>358.2</c:v>
                </c:pt>
                <c:pt idx="5">
                  <c:v>386.4</c:v>
                </c:pt>
                <c:pt idx="6">
                  <c:v>385.2</c:v>
                </c:pt>
                <c:pt idx="7">
                  <c:v>411.2</c:v>
                </c:pt>
                <c:pt idx="8">
                  <c:v>305.39999999999998</c:v>
                </c:pt>
                <c:pt idx="9">
                  <c:v>297.8</c:v>
                </c:pt>
                <c:pt idx="10">
                  <c:v>338.4</c:v>
                </c:pt>
                <c:pt idx="11">
                  <c:v>445.8</c:v>
                </c:pt>
                <c:pt idx="12">
                  <c:v>419.2</c:v>
                </c:pt>
                <c:pt idx="13">
                  <c:v>478.8</c:v>
                </c:pt>
                <c:pt idx="14">
                  <c:v>509.8</c:v>
                </c:pt>
                <c:pt idx="15">
                  <c:v>328</c:v>
                </c:pt>
                <c:pt idx="16">
                  <c:v>365.6</c:v>
                </c:pt>
                <c:pt idx="17">
                  <c:v>419</c:v>
                </c:pt>
                <c:pt idx="18">
                  <c:v>393</c:v>
                </c:pt>
                <c:pt idx="19">
                  <c:v>428.4</c:v>
                </c:pt>
                <c:pt idx="20">
                  <c:v>401.6</c:v>
                </c:pt>
                <c:pt idx="21">
                  <c:v>422.6</c:v>
                </c:pt>
                <c:pt idx="22">
                  <c:v>404</c:v>
                </c:pt>
                <c:pt idx="23">
                  <c:v>481.8</c:v>
                </c:pt>
                <c:pt idx="24">
                  <c:v>475.2</c:v>
                </c:pt>
                <c:pt idx="25">
                  <c:v>455.4</c:v>
                </c:pt>
                <c:pt idx="26">
                  <c:v>561.20000000000005</c:v>
                </c:pt>
                <c:pt idx="27">
                  <c:v>396</c:v>
                </c:pt>
                <c:pt idx="28">
                  <c:v>486</c:v>
                </c:pt>
                <c:pt idx="29">
                  <c:v>473.2</c:v>
                </c:pt>
                <c:pt idx="30">
                  <c:v>463.2</c:v>
                </c:pt>
                <c:pt idx="31">
                  <c:v>508.4</c:v>
                </c:pt>
                <c:pt idx="32">
                  <c:v>491</c:v>
                </c:pt>
                <c:pt idx="33">
                  <c:v>664.6</c:v>
                </c:pt>
                <c:pt idx="34">
                  <c:v>624.4</c:v>
                </c:pt>
                <c:pt idx="35">
                  <c:v>727.4</c:v>
                </c:pt>
                <c:pt idx="36">
                  <c:v>455.8</c:v>
                </c:pt>
                <c:pt idx="37">
                  <c:v>509</c:v>
                </c:pt>
                <c:pt idx="38">
                  <c:v>514</c:v>
                </c:pt>
                <c:pt idx="39">
                  <c:v>489.4</c:v>
                </c:pt>
                <c:pt idx="40">
                  <c:v>530.4</c:v>
                </c:pt>
                <c:pt idx="41">
                  <c:v>510.2</c:v>
                </c:pt>
                <c:pt idx="42">
                  <c:v>472</c:v>
                </c:pt>
                <c:pt idx="43">
                  <c:v>467.2</c:v>
                </c:pt>
                <c:pt idx="44">
                  <c:v>438.2</c:v>
                </c:pt>
                <c:pt idx="45">
                  <c:v>528.79999999999995</c:v>
                </c:pt>
                <c:pt idx="46">
                  <c:v>451</c:v>
                </c:pt>
                <c:pt idx="47">
                  <c:v>523.4</c:v>
                </c:pt>
                <c:pt idx="48">
                  <c:v>526.6</c:v>
                </c:pt>
                <c:pt idx="49">
                  <c:v>495.8</c:v>
                </c:pt>
                <c:pt idx="50">
                  <c:v>600.6</c:v>
                </c:pt>
                <c:pt idx="51">
                  <c:v>481.8</c:v>
                </c:pt>
                <c:pt idx="52">
                  <c:v>479.6</c:v>
                </c:pt>
                <c:pt idx="53">
                  <c:v>476.6</c:v>
                </c:pt>
              </c:numCache>
            </c:numRef>
          </c:val>
        </c:ser>
        <c:marker val="1"/>
        <c:axId val="219630592"/>
        <c:axId val="219652864"/>
      </c:lineChart>
      <c:lineChart>
        <c:grouping val="standard"/>
        <c:ser>
          <c:idx val="1"/>
          <c:order val="1"/>
          <c:tx>
            <c:strRef>
              <c:f>'Vehicle Sales'!$M$2</c:f>
              <c:strCache>
                <c:ptCount val="1"/>
                <c:pt idx="0">
                  <c:v>L,M, H, XCV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7030A0"/>
                </a:solidFill>
              </a:ln>
            </c:spPr>
            <c:trendlineType val="poly"/>
            <c:order val="6"/>
          </c:trendline>
          <c:cat>
            <c:numRef>
              <c:f>'Vehicle Sales'!$A$87:$A$140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  <c:pt idx="39">
                  <c:v>41375</c:v>
                </c:pt>
                <c:pt idx="40">
                  <c:v>41405</c:v>
                </c:pt>
                <c:pt idx="41">
                  <c:v>41436</c:v>
                </c:pt>
                <c:pt idx="42">
                  <c:v>41466</c:v>
                </c:pt>
                <c:pt idx="43">
                  <c:v>41497</c:v>
                </c:pt>
                <c:pt idx="44">
                  <c:v>41528</c:v>
                </c:pt>
                <c:pt idx="45">
                  <c:v>41558</c:v>
                </c:pt>
                <c:pt idx="46">
                  <c:v>41589</c:v>
                </c:pt>
                <c:pt idx="47">
                  <c:v>41619</c:v>
                </c:pt>
                <c:pt idx="48">
                  <c:v>41653</c:v>
                </c:pt>
                <c:pt idx="49">
                  <c:v>41684</c:v>
                </c:pt>
                <c:pt idx="50">
                  <c:v>41712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</c:numCache>
            </c:numRef>
          </c:cat>
          <c:val>
            <c:numRef>
              <c:f>'Vehicle Sales'!$M$3:$M$140</c:f>
              <c:numCache>
                <c:formatCode>#,##0</c:formatCode>
                <c:ptCount val="54"/>
                <c:pt idx="0">
                  <c:v>151</c:v>
                </c:pt>
                <c:pt idx="1">
                  <c:v>157.4</c:v>
                </c:pt>
                <c:pt idx="2">
                  <c:v>150.19999999999999</c:v>
                </c:pt>
                <c:pt idx="3">
                  <c:v>168.8</c:v>
                </c:pt>
                <c:pt idx="4">
                  <c:v>166.6</c:v>
                </c:pt>
                <c:pt idx="5">
                  <c:v>171.8</c:v>
                </c:pt>
                <c:pt idx="6">
                  <c:v>165.4</c:v>
                </c:pt>
                <c:pt idx="7">
                  <c:v>178.6</c:v>
                </c:pt>
                <c:pt idx="8">
                  <c:v>159.4</c:v>
                </c:pt>
                <c:pt idx="9">
                  <c:v>154.19999999999999</c:v>
                </c:pt>
                <c:pt idx="10">
                  <c:v>152.19999999999999</c:v>
                </c:pt>
                <c:pt idx="11">
                  <c:v>188.4</c:v>
                </c:pt>
                <c:pt idx="12">
                  <c:v>153</c:v>
                </c:pt>
                <c:pt idx="13">
                  <c:v>179.8</c:v>
                </c:pt>
                <c:pt idx="14">
                  <c:v>234.8</c:v>
                </c:pt>
                <c:pt idx="15">
                  <c:v>173.4</c:v>
                </c:pt>
                <c:pt idx="16">
                  <c:v>172</c:v>
                </c:pt>
                <c:pt idx="17">
                  <c:v>179</c:v>
                </c:pt>
                <c:pt idx="18">
                  <c:v>177.6</c:v>
                </c:pt>
                <c:pt idx="19">
                  <c:v>185.6</c:v>
                </c:pt>
                <c:pt idx="20">
                  <c:v>191.4</c:v>
                </c:pt>
                <c:pt idx="21">
                  <c:v>211.2</c:v>
                </c:pt>
                <c:pt idx="22">
                  <c:v>180.8</c:v>
                </c:pt>
                <c:pt idx="23">
                  <c:v>196.2</c:v>
                </c:pt>
                <c:pt idx="24">
                  <c:v>158.19999999999999</c:v>
                </c:pt>
                <c:pt idx="25">
                  <c:v>192.6</c:v>
                </c:pt>
                <c:pt idx="26">
                  <c:v>223.8</c:v>
                </c:pt>
                <c:pt idx="27">
                  <c:v>174.2</c:v>
                </c:pt>
                <c:pt idx="28">
                  <c:v>210.4</c:v>
                </c:pt>
                <c:pt idx="29">
                  <c:v>198.8</c:v>
                </c:pt>
                <c:pt idx="30">
                  <c:v>208.4</c:v>
                </c:pt>
                <c:pt idx="31">
                  <c:v>192</c:v>
                </c:pt>
                <c:pt idx="32">
                  <c:v>189.2</c:v>
                </c:pt>
                <c:pt idx="33">
                  <c:v>296.2</c:v>
                </c:pt>
                <c:pt idx="34">
                  <c:v>280.60000000000002</c:v>
                </c:pt>
                <c:pt idx="35">
                  <c:v>241</c:v>
                </c:pt>
                <c:pt idx="36">
                  <c:v>201</c:v>
                </c:pt>
                <c:pt idx="37">
                  <c:v>214.2</c:v>
                </c:pt>
                <c:pt idx="38">
                  <c:v>212.8</c:v>
                </c:pt>
                <c:pt idx="39">
                  <c:v>225</c:v>
                </c:pt>
                <c:pt idx="40">
                  <c:v>242.6</c:v>
                </c:pt>
                <c:pt idx="41">
                  <c:v>224.2</c:v>
                </c:pt>
                <c:pt idx="42">
                  <c:v>245</c:v>
                </c:pt>
                <c:pt idx="43">
                  <c:v>228.4</c:v>
                </c:pt>
                <c:pt idx="44">
                  <c:v>175.4</c:v>
                </c:pt>
                <c:pt idx="45">
                  <c:v>226.6</c:v>
                </c:pt>
                <c:pt idx="46">
                  <c:v>214.2</c:v>
                </c:pt>
                <c:pt idx="47">
                  <c:v>194.2</c:v>
                </c:pt>
                <c:pt idx="48">
                  <c:v>189.2</c:v>
                </c:pt>
                <c:pt idx="49">
                  <c:v>214.8</c:v>
                </c:pt>
                <c:pt idx="50">
                  <c:v>230</c:v>
                </c:pt>
                <c:pt idx="51">
                  <c:v>202.6</c:v>
                </c:pt>
                <c:pt idx="52">
                  <c:v>223.4</c:v>
                </c:pt>
                <c:pt idx="53">
                  <c:v>253.4</c:v>
                </c:pt>
              </c:numCache>
            </c:numRef>
          </c:val>
        </c:ser>
        <c:marker val="1"/>
        <c:axId val="219660288"/>
        <c:axId val="219654400"/>
      </c:lineChart>
      <c:dateAx>
        <c:axId val="21963059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652864"/>
        <c:crosses val="autoZero"/>
        <c:auto val="1"/>
        <c:lblOffset val="100"/>
      </c:dateAx>
      <c:valAx>
        <c:axId val="219652864"/>
        <c:scaling>
          <c:orientation val="minMax"/>
          <c:min val="28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630592"/>
        <c:crosses val="autoZero"/>
        <c:crossBetween val="between"/>
      </c:valAx>
      <c:valAx>
        <c:axId val="219654400"/>
        <c:scaling>
          <c:orientation val="minMax"/>
          <c:min val="130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660288"/>
        <c:crosses val="max"/>
        <c:crossBetween val="between"/>
      </c:valAx>
      <c:dateAx>
        <c:axId val="219660288"/>
        <c:scaling>
          <c:orientation val="minMax"/>
        </c:scaling>
        <c:delete val="1"/>
        <c:axPos val="b"/>
        <c:numFmt formatCode="mmm\-yy" sourceLinked="1"/>
        <c:tickLblPos val="none"/>
        <c:crossAx val="219654400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8.8288502527788096E-2"/>
          <c:y val="4.1030845914902796E-2"/>
          <c:w val="0.18865451451596074"/>
          <c:h val="0.13785615047710939"/>
        </c:manualLayout>
      </c:layout>
      <c:spPr>
        <a:solidFill>
          <a:schemeClr val="accent6">
            <a:lumMod val="75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312472</xdr:colOff>
      <xdr:row>171</xdr:row>
      <xdr:rowOff>173567</xdr:rowOff>
    </xdr:from>
    <xdr:to>
      <xdr:col>7</xdr:col>
      <xdr:colOff>626798</xdr:colOff>
      <xdr:row>190</xdr:row>
      <xdr:rowOff>52917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254001</xdr:colOff>
      <xdr:row>190</xdr:row>
      <xdr:rowOff>142875</xdr:rowOff>
    </xdr:from>
    <xdr:to>
      <xdr:col>7</xdr:col>
      <xdr:colOff>560916</xdr:colOff>
      <xdr:row>210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243418</xdr:colOff>
      <xdr:row>210</xdr:row>
      <xdr:rowOff>142875</xdr:rowOff>
    </xdr:from>
    <xdr:to>
      <xdr:col>7</xdr:col>
      <xdr:colOff>571501</xdr:colOff>
      <xdr:row>230</xdr:row>
      <xdr:rowOff>28575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256116</xdr:colOff>
      <xdr:row>262</xdr:row>
      <xdr:rowOff>17463</xdr:rowOff>
    </xdr:from>
    <xdr:to>
      <xdr:col>9</xdr:col>
      <xdr:colOff>275166</xdr:colOff>
      <xdr:row>285</xdr:row>
      <xdr:rowOff>91283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140231</xdr:colOff>
      <xdr:row>287</xdr:row>
      <xdr:rowOff>0</xdr:rowOff>
    </xdr:from>
    <xdr:to>
      <xdr:col>9</xdr:col>
      <xdr:colOff>179916</xdr:colOff>
      <xdr:row>312</xdr:row>
      <xdr:rowOff>63500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228599</xdr:colOff>
      <xdr:row>1</xdr:row>
      <xdr:rowOff>13607</xdr:rowOff>
    </xdr:from>
    <xdr:to>
      <xdr:col>34</xdr:col>
      <xdr:colOff>95250</xdr:colOff>
      <xdr:row>116</xdr:row>
      <xdr:rowOff>9525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ZIMAN~1/LOCALS~1/Temp/XPgrpwise/Copy%20of%20KZN03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ZIMAN~1/LOCALS~1/Temp/XPgrpwise/KZN06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Query data"/>
      <sheetName val="Query result"/>
    </sheetNames>
    <sheetDataSet>
      <sheetData sheetId="0" refreshError="1">
        <row r="17">
          <cell r="C17">
            <v>3</v>
          </cell>
          <cell r="D17">
            <v>11</v>
          </cell>
          <cell r="E17">
            <v>12</v>
          </cell>
        </row>
        <row r="18">
          <cell r="C18">
            <v>2</v>
          </cell>
          <cell r="D18">
            <v>6</v>
          </cell>
          <cell r="E18">
            <v>12</v>
          </cell>
        </row>
        <row r="19">
          <cell r="C19">
            <v>1</v>
          </cell>
        </row>
        <row r="20">
          <cell r="E20">
            <v>2</v>
          </cell>
        </row>
        <row r="21">
          <cell r="C21">
            <v>8</v>
          </cell>
          <cell r="D21">
            <v>12</v>
          </cell>
          <cell r="E21">
            <v>33</v>
          </cell>
        </row>
        <row r="22">
          <cell r="C22">
            <v>3</v>
          </cell>
          <cell r="E22">
            <v>1</v>
          </cell>
        </row>
        <row r="23">
          <cell r="C23">
            <v>6</v>
          </cell>
          <cell r="D23">
            <v>8</v>
          </cell>
          <cell r="E23">
            <v>4</v>
          </cell>
        </row>
        <row r="24">
          <cell r="C24">
            <v>2</v>
          </cell>
          <cell r="D24">
            <v>8</v>
          </cell>
          <cell r="E24">
            <v>11</v>
          </cell>
        </row>
        <row r="25">
          <cell r="C25">
            <v>1</v>
          </cell>
          <cell r="D25">
            <v>3</v>
          </cell>
        </row>
        <row r="26">
          <cell r="C26">
            <v>497</v>
          </cell>
          <cell r="D26">
            <v>498</v>
          </cell>
          <cell r="E26">
            <v>555</v>
          </cell>
        </row>
        <row r="27">
          <cell r="C27">
            <v>28</v>
          </cell>
          <cell r="D27">
            <v>33</v>
          </cell>
          <cell r="E27">
            <v>42</v>
          </cell>
        </row>
        <row r="28">
          <cell r="C28">
            <v>135</v>
          </cell>
          <cell r="D28">
            <v>169</v>
          </cell>
          <cell r="E28">
            <v>171</v>
          </cell>
        </row>
        <row r="29">
          <cell r="C29">
            <v>80</v>
          </cell>
          <cell r="D29">
            <v>105</v>
          </cell>
          <cell r="E29">
            <v>89</v>
          </cell>
        </row>
        <row r="30">
          <cell r="C30">
            <v>41</v>
          </cell>
          <cell r="D30">
            <v>44</v>
          </cell>
          <cell r="E30">
            <v>61</v>
          </cell>
        </row>
        <row r="31">
          <cell r="C31">
            <v>42</v>
          </cell>
          <cell r="D31">
            <v>35</v>
          </cell>
          <cell r="E31">
            <v>33</v>
          </cell>
        </row>
        <row r="32">
          <cell r="C32">
            <v>1</v>
          </cell>
          <cell r="D32">
            <v>6</v>
          </cell>
          <cell r="E32">
            <v>2</v>
          </cell>
        </row>
        <row r="33">
          <cell r="C33">
            <v>18</v>
          </cell>
          <cell r="D33">
            <v>16</v>
          </cell>
          <cell r="E33">
            <v>18</v>
          </cell>
        </row>
        <row r="34">
          <cell r="C34">
            <v>3</v>
          </cell>
          <cell r="D34">
            <v>3</v>
          </cell>
          <cell r="E34">
            <v>7</v>
          </cell>
        </row>
        <row r="35">
          <cell r="D35">
            <v>3</v>
          </cell>
        </row>
        <row r="36">
          <cell r="C36">
            <v>1742</v>
          </cell>
          <cell r="D36">
            <v>1714</v>
          </cell>
          <cell r="E36">
            <v>2136</v>
          </cell>
        </row>
        <row r="37">
          <cell r="C37">
            <v>129</v>
          </cell>
          <cell r="D37">
            <v>123</v>
          </cell>
          <cell r="E37">
            <v>159</v>
          </cell>
        </row>
        <row r="38">
          <cell r="C38">
            <v>445</v>
          </cell>
          <cell r="D38">
            <v>361</v>
          </cell>
          <cell r="E38">
            <v>380</v>
          </cell>
        </row>
        <row r="39">
          <cell r="C39">
            <v>179</v>
          </cell>
          <cell r="D39">
            <v>136</v>
          </cell>
          <cell r="E39">
            <v>168</v>
          </cell>
        </row>
        <row r="40">
          <cell r="C40">
            <v>132</v>
          </cell>
          <cell r="D40">
            <v>128</v>
          </cell>
          <cell r="E40">
            <v>134</v>
          </cell>
        </row>
        <row r="41">
          <cell r="C41">
            <v>63</v>
          </cell>
          <cell r="D41">
            <v>91</v>
          </cell>
          <cell r="E41">
            <v>86</v>
          </cell>
        </row>
        <row r="42">
          <cell r="D42">
            <v>2</v>
          </cell>
          <cell r="E42">
            <v>7</v>
          </cell>
        </row>
        <row r="43">
          <cell r="C43">
            <v>10</v>
          </cell>
          <cell r="D43">
            <v>30</v>
          </cell>
          <cell r="E43">
            <v>22</v>
          </cell>
        </row>
        <row r="44">
          <cell r="C44">
            <v>7</v>
          </cell>
          <cell r="D44">
            <v>6</v>
          </cell>
          <cell r="E44">
            <v>3</v>
          </cell>
        </row>
        <row r="45">
          <cell r="C45">
            <v>1</v>
          </cell>
          <cell r="D45">
            <v>2</v>
          </cell>
          <cell r="E45">
            <v>5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Query data"/>
      <sheetName val="Query result"/>
    </sheetNames>
    <sheetDataSet>
      <sheetData sheetId="0">
        <row r="17">
          <cell r="C17">
            <v>11</v>
          </cell>
          <cell r="D17">
            <v>5</v>
          </cell>
        </row>
        <row r="18">
          <cell r="C18">
            <v>2</v>
          </cell>
          <cell r="E18">
            <v>8</v>
          </cell>
        </row>
        <row r="19">
          <cell r="D19">
            <v>4</v>
          </cell>
        </row>
        <row r="20">
          <cell r="C20">
            <v>13</v>
          </cell>
          <cell r="D20">
            <v>32</v>
          </cell>
          <cell r="E20">
            <v>15</v>
          </cell>
        </row>
        <row r="21">
          <cell r="C21">
            <v>1</v>
          </cell>
          <cell r="D21">
            <v>3</v>
          </cell>
          <cell r="E21">
            <v>1</v>
          </cell>
        </row>
        <row r="22">
          <cell r="C22">
            <v>3</v>
          </cell>
          <cell r="D22">
            <v>10</v>
          </cell>
          <cell r="E22">
            <v>12</v>
          </cell>
        </row>
        <row r="23">
          <cell r="C23">
            <v>4</v>
          </cell>
          <cell r="D23">
            <v>10</v>
          </cell>
          <cell r="E23">
            <v>7</v>
          </cell>
        </row>
        <row r="24">
          <cell r="C24">
            <v>1</v>
          </cell>
          <cell r="E24">
            <v>2</v>
          </cell>
        </row>
        <row r="25">
          <cell r="C25">
            <v>495</v>
          </cell>
          <cell r="D25">
            <v>497</v>
          </cell>
          <cell r="E25">
            <v>571</v>
          </cell>
        </row>
        <row r="26">
          <cell r="C26">
            <v>47</v>
          </cell>
          <cell r="D26">
            <v>42</v>
          </cell>
          <cell r="E26">
            <v>39</v>
          </cell>
        </row>
        <row r="27">
          <cell r="C27">
            <v>116</v>
          </cell>
          <cell r="D27">
            <v>116</v>
          </cell>
          <cell r="E27">
            <v>161</v>
          </cell>
        </row>
        <row r="28">
          <cell r="C28">
            <v>87</v>
          </cell>
          <cell r="D28">
            <v>112</v>
          </cell>
          <cell r="E28">
            <v>120</v>
          </cell>
        </row>
        <row r="29">
          <cell r="C29">
            <v>40</v>
          </cell>
          <cell r="D29">
            <v>53</v>
          </cell>
          <cell r="E29">
            <v>39</v>
          </cell>
        </row>
        <row r="30">
          <cell r="C30">
            <v>27</v>
          </cell>
          <cell r="D30">
            <v>57</v>
          </cell>
          <cell r="E30">
            <v>49</v>
          </cell>
        </row>
        <row r="31">
          <cell r="C31">
            <v>2</v>
          </cell>
          <cell r="D31">
            <v>2</v>
          </cell>
          <cell r="E31">
            <v>8</v>
          </cell>
        </row>
        <row r="32">
          <cell r="C32">
            <v>15</v>
          </cell>
          <cell r="D32">
            <v>8</v>
          </cell>
          <cell r="E32">
            <v>12</v>
          </cell>
        </row>
        <row r="33">
          <cell r="C33">
            <v>6</v>
          </cell>
          <cell r="D33">
            <v>9</v>
          </cell>
          <cell r="E33">
            <v>7</v>
          </cell>
        </row>
        <row r="34">
          <cell r="C34">
            <v>3</v>
          </cell>
          <cell r="D34">
            <v>5</v>
          </cell>
          <cell r="E34">
            <v>4</v>
          </cell>
        </row>
        <row r="35">
          <cell r="C35">
            <v>1672</v>
          </cell>
          <cell r="D35">
            <v>1617</v>
          </cell>
        </row>
        <row r="36">
          <cell r="C36">
            <v>121</v>
          </cell>
          <cell r="E36">
            <v>126</v>
          </cell>
        </row>
        <row r="37">
          <cell r="D37">
            <v>387</v>
          </cell>
        </row>
        <row r="40">
          <cell r="C40">
            <v>93</v>
          </cell>
          <cell r="D40">
            <v>118</v>
          </cell>
          <cell r="E40">
            <v>141</v>
          </cell>
        </row>
        <row r="41">
          <cell r="C41">
            <v>9</v>
          </cell>
          <cell r="D41">
            <v>2</v>
          </cell>
          <cell r="E41">
            <v>6</v>
          </cell>
        </row>
        <row r="42">
          <cell r="C42">
            <v>43</v>
          </cell>
          <cell r="D42">
            <v>34</v>
          </cell>
          <cell r="E42">
            <v>57</v>
          </cell>
        </row>
        <row r="43">
          <cell r="C43">
            <v>1</v>
          </cell>
          <cell r="D43">
            <v>5</v>
          </cell>
          <cell r="E43">
            <v>5</v>
          </cell>
        </row>
        <row r="44">
          <cell r="C44">
            <v>7</v>
          </cell>
          <cell r="D44">
            <v>2</v>
          </cell>
          <cell r="E44">
            <v>11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2"/>
  <sheetViews>
    <sheetView tabSelected="1" zoomScale="60" zoomScaleNormal="60" workbookViewId="0">
      <selection sqref="A1:A2"/>
    </sheetView>
  </sheetViews>
  <sheetFormatPr defaultRowHeight="15"/>
  <cols>
    <col min="1" max="1" width="16.5703125" style="2" customWidth="1"/>
    <col min="2" max="2" width="13.85546875" style="2" customWidth="1"/>
    <col min="3" max="3" width="12" style="2" customWidth="1"/>
    <col min="4" max="4" width="14.7109375" style="2" bestFit="1" customWidth="1"/>
    <col min="5" max="5" width="12.5703125" style="2" bestFit="1" customWidth="1"/>
    <col min="6" max="6" width="14.7109375" style="2" bestFit="1" customWidth="1"/>
    <col min="7" max="7" width="11.5703125" bestFit="1" customWidth="1"/>
    <col min="8" max="8" width="15" customWidth="1"/>
    <col min="9" max="9" width="14" customWidth="1"/>
    <col min="10" max="10" width="14.42578125" bestFit="1" customWidth="1"/>
    <col min="11" max="11" width="11" bestFit="1" customWidth="1"/>
    <col min="12" max="12" width="14.28515625" customWidth="1"/>
    <col min="13" max="13" width="13.7109375" customWidth="1"/>
  </cols>
  <sheetData>
    <row r="1" spans="1:13" s="31" customFormat="1" ht="29.25" customHeight="1">
      <c r="A1" s="54" t="s">
        <v>38</v>
      </c>
      <c r="B1" s="52" t="s">
        <v>0</v>
      </c>
      <c r="C1" s="53"/>
      <c r="D1" s="52" t="s">
        <v>1</v>
      </c>
      <c r="E1" s="53"/>
      <c r="F1" s="52" t="s">
        <v>36</v>
      </c>
      <c r="G1" s="53"/>
      <c r="H1" s="52" t="s">
        <v>5</v>
      </c>
      <c r="I1" s="53"/>
      <c r="J1" s="52" t="s">
        <v>6</v>
      </c>
      <c r="K1" s="53"/>
      <c r="L1" s="52" t="s">
        <v>7</v>
      </c>
      <c r="M1" s="53"/>
    </row>
    <row r="2" spans="1:13" s="31" customFormat="1" ht="35.25" customHeight="1" thickBot="1">
      <c r="A2" s="55"/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  <c r="H2" s="3" t="s">
        <v>3</v>
      </c>
      <c r="I2" s="4" t="s">
        <v>4</v>
      </c>
      <c r="J2" s="3" t="s">
        <v>3</v>
      </c>
      <c r="K2" s="4" t="s">
        <v>4</v>
      </c>
      <c r="L2" s="3" t="s">
        <v>3</v>
      </c>
      <c r="M2" s="4" t="s">
        <v>4</v>
      </c>
    </row>
    <row r="3" spans="1:13" s="5" customFormat="1" ht="15.75" hidden="1" customHeight="1">
      <c r="A3" s="1">
        <v>37622</v>
      </c>
      <c r="B3" s="8">
        <v>1291</v>
      </c>
      <c r="C3" s="8">
        <v>387</v>
      </c>
      <c r="D3" s="10">
        <v>215</v>
      </c>
      <c r="E3" s="10">
        <v>127</v>
      </c>
      <c r="F3" s="12">
        <v>138</v>
      </c>
      <c r="G3" s="12">
        <v>71</v>
      </c>
      <c r="H3" s="6"/>
      <c r="I3" s="6"/>
      <c r="J3" s="6"/>
      <c r="K3" s="6"/>
      <c r="L3" s="7">
        <f>(B3+D3+F3)/3</f>
        <v>548</v>
      </c>
      <c r="M3" s="7">
        <f>(C3+E3+G3)/3</f>
        <v>195</v>
      </c>
    </row>
    <row r="4" spans="1:13" s="5" customFormat="1" ht="15.75" hidden="1" customHeight="1">
      <c r="A4" s="1">
        <v>37653</v>
      </c>
      <c r="B4" s="6">
        <v>1003</v>
      </c>
      <c r="C4" s="6">
        <v>356</v>
      </c>
      <c r="D4" s="11">
        <v>173</v>
      </c>
      <c r="E4" s="11">
        <v>128</v>
      </c>
      <c r="F4" s="13">
        <v>92</v>
      </c>
      <c r="G4" s="13">
        <v>71</v>
      </c>
      <c r="H4" s="6"/>
      <c r="I4" s="6"/>
      <c r="J4" s="6"/>
      <c r="K4" s="6"/>
      <c r="L4" s="7">
        <f t="shared" ref="L4:L67" si="0">(B4+D4+F4)/3</f>
        <v>422.66666666666669</v>
      </c>
      <c r="M4" s="7">
        <f t="shared" ref="M4:M67" si="1">(C4+E4+G4)/3</f>
        <v>185</v>
      </c>
    </row>
    <row r="5" spans="1:13" s="5" customFormat="1" ht="15.75" hidden="1" customHeight="1">
      <c r="A5" s="1">
        <v>37681</v>
      </c>
      <c r="B5" s="6">
        <v>1246</v>
      </c>
      <c r="C5" s="6">
        <v>392</v>
      </c>
      <c r="D5" s="11">
        <v>246</v>
      </c>
      <c r="E5" s="11">
        <v>129</v>
      </c>
      <c r="F5" s="13">
        <v>133</v>
      </c>
      <c r="G5" s="13">
        <v>90</v>
      </c>
      <c r="H5" s="6"/>
      <c r="I5" s="6"/>
      <c r="J5" s="6"/>
      <c r="K5" s="6"/>
      <c r="L5" s="7">
        <f t="shared" si="0"/>
        <v>541.66666666666663</v>
      </c>
      <c r="M5" s="7">
        <f t="shared" si="1"/>
        <v>203.66666666666666</v>
      </c>
    </row>
    <row r="6" spans="1:13" s="5" customFormat="1" ht="15.75" hidden="1" customHeight="1">
      <c r="A6" s="1">
        <v>37712</v>
      </c>
      <c r="B6" s="6">
        <v>1007</v>
      </c>
      <c r="C6" s="6">
        <v>366</v>
      </c>
      <c r="D6" s="11">
        <v>170</v>
      </c>
      <c r="E6" s="11">
        <v>95</v>
      </c>
      <c r="F6" s="13">
        <v>89</v>
      </c>
      <c r="G6" s="13">
        <v>63</v>
      </c>
      <c r="H6" s="6"/>
      <c r="I6" s="6"/>
      <c r="J6" s="6"/>
      <c r="K6" s="6"/>
      <c r="L6" s="7">
        <f t="shared" si="0"/>
        <v>422</v>
      </c>
      <c r="M6" s="7">
        <f t="shared" si="1"/>
        <v>174.66666666666666</v>
      </c>
    </row>
    <row r="7" spans="1:13" s="5" customFormat="1" ht="15.75" hidden="1" customHeight="1">
      <c r="A7" s="1">
        <v>37742</v>
      </c>
      <c r="B7" s="6">
        <v>1061</v>
      </c>
      <c r="C7" s="6">
        <v>359</v>
      </c>
      <c r="D7" s="11">
        <v>172</v>
      </c>
      <c r="E7" s="11">
        <v>84</v>
      </c>
      <c r="F7" s="13">
        <v>95</v>
      </c>
      <c r="G7" s="13">
        <v>73</v>
      </c>
      <c r="H7" s="6"/>
      <c r="I7" s="6"/>
      <c r="J7" s="6"/>
      <c r="K7" s="6"/>
      <c r="L7" s="7">
        <f t="shared" si="0"/>
        <v>442.66666666666669</v>
      </c>
      <c r="M7" s="7">
        <f t="shared" si="1"/>
        <v>172</v>
      </c>
    </row>
    <row r="8" spans="1:13" s="5" customFormat="1" ht="15.75" hidden="1" customHeight="1">
      <c r="A8" s="1">
        <v>37773</v>
      </c>
      <c r="B8" s="6">
        <v>1095</v>
      </c>
      <c r="C8" s="6">
        <v>454</v>
      </c>
      <c r="D8" s="11">
        <v>165</v>
      </c>
      <c r="E8" s="11">
        <v>109</v>
      </c>
      <c r="F8" s="13">
        <v>125</v>
      </c>
      <c r="G8" s="13">
        <v>95</v>
      </c>
      <c r="H8" s="6"/>
      <c r="I8" s="6"/>
      <c r="J8" s="6"/>
      <c r="K8" s="6"/>
      <c r="L8" s="7">
        <f t="shared" si="0"/>
        <v>461.66666666666669</v>
      </c>
      <c r="M8" s="7">
        <f t="shared" si="1"/>
        <v>219.33333333333334</v>
      </c>
    </row>
    <row r="9" spans="1:13" s="5" customFormat="1" ht="15.75" hidden="1" customHeight="1">
      <c r="A9" s="1">
        <v>37803</v>
      </c>
      <c r="B9" s="6">
        <v>1148</v>
      </c>
      <c r="C9" s="6">
        <v>445</v>
      </c>
      <c r="D9" s="11">
        <v>174</v>
      </c>
      <c r="E9" s="11">
        <v>96</v>
      </c>
      <c r="F9" s="13">
        <v>126</v>
      </c>
      <c r="G9" s="13">
        <v>52</v>
      </c>
      <c r="H9" s="6"/>
      <c r="I9" s="6"/>
      <c r="J9" s="6"/>
      <c r="K9" s="6"/>
      <c r="L9" s="7">
        <f t="shared" si="0"/>
        <v>482.66666666666669</v>
      </c>
      <c r="M9" s="7">
        <f t="shared" si="1"/>
        <v>197.66666666666666</v>
      </c>
    </row>
    <row r="10" spans="1:13" s="5" customFormat="1" ht="15.75" hidden="1" customHeight="1">
      <c r="A10" s="1">
        <v>37834</v>
      </c>
      <c r="B10" s="6">
        <v>1222</v>
      </c>
      <c r="C10" s="6">
        <v>372</v>
      </c>
      <c r="D10" s="11">
        <v>146</v>
      </c>
      <c r="E10" s="11">
        <v>153</v>
      </c>
      <c r="F10" s="13">
        <v>129</v>
      </c>
      <c r="G10" s="13">
        <v>83</v>
      </c>
      <c r="H10" s="6"/>
      <c r="I10" s="6"/>
      <c r="J10" s="6"/>
      <c r="K10" s="6"/>
      <c r="L10" s="7">
        <f t="shared" si="0"/>
        <v>499</v>
      </c>
      <c r="M10" s="7">
        <f t="shared" si="1"/>
        <v>202.66666666666666</v>
      </c>
    </row>
    <row r="11" spans="1:13" s="5" customFormat="1" ht="15.75" hidden="1" customHeight="1">
      <c r="A11" s="1">
        <v>37865</v>
      </c>
      <c r="B11" s="6">
        <v>1129</v>
      </c>
      <c r="C11" s="6">
        <v>421</v>
      </c>
      <c r="D11" s="11">
        <v>180</v>
      </c>
      <c r="E11" s="11">
        <v>116</v>
      </c>
      <c r="F11" s="13">
        <v>119</v>
      </c>
      <c r="G11" s="13">
        <v>63</v>
      </c>
      <c r="H11" s="6"/>
      <c r="I11" s="6"/>
      <c r="J11" s="6"/>
      <c r="K11" s="6"/>
      <c r="L11" s="7">
        <f t="shared" si="0"/>
        <v>476</v>
      </c>
      <c r="M11" s="7">
        <f t="shared" si="1"/>
        <v>200</v>
      </c>
    </row>
    <row r="12" spans="1:13" s="5" customFormat="1" ht="15.75" hidden="1" customHeight="1">
      <c r="A12" s="1">
        <v>37895</v>
      </c>
      <c r="B12" s="6">
        <v>1040</v>
      </c>
      <c r="C12" s="6">
        <v>394</v>
      </c>
      <c r="D12" s="11">
        <v>174</v>
      </c>
      <c r="E12" s="11">
        <v>128</v>
      </c>
      <c r="F12" s="13">
        <v>115</v>
      </c>
      <c r="G12" s="13">
        <v>69</v>
      </c>
      <c r="H12" s="6"/>
      <c r="I12" s="6"/>
      <c r="J12" s="6"/>
      <c r="K12" s="6"/>
      <c r="L12" s="7">
        <f t="shared" si="0"/>
        <v>443</v>
      </c>
      <c r="M12" s="7">
        <f t="shared" si="1"/>
        <v>197</v>
      </c>
    </row>
    <row r="13" spans="1:13" s="5" customFormat="1" ht="15.75" hidden="1" customHeight="1">
      <c r="A13" s="1">
        <v>37926</v>
      </c>
      <c r="B13" s="6">
        <v>1061</v>
      </c>
      <c r="C13" s="6">
        <v>420</v>
      </c>
      <c r="D13" s="11">
        <v>163</v>
      </c>
      <c r="E13" s="11">
        <v>127</v>
      </c>
      <c r="F13" s="13">
        <v>115</v>
      </c>
      <c r="G13" s="13">
        <v>84</v>
      </c>
      <c r="H13" s="6"/>
      <c r="I13" s="6"/>
      <c r="J13" s="6"/>
      <c r="K13" s="6"/>
      <c r="L13" s="7">
        <f t="shared" si="0"/>
        <v>446.33333333333331</v>
      </c>
      <c r="M13" s="7">
        <f t="shared" si="1"/>
        <v>210.33333333333334</v>
      </c>
    </row>
    <row r="14" spans="1:13" s="5" customFormat="1" ht="15.75" hidden="1" customHeight="1">
      <c r="A14" s="1">
        <v>37956</v>
      </c>
      <c r="B14" s="6">
        <v>1128</v>
      </c>
      <c r="C14" s="6">
        <v>310</v>
      </c>
      <c r="D14" s="11">
        <v>180</v>
      </c>
      <c r="E14" s="11">
        <v>78</v>
      </c>
      <c r="F14" s="13">
        <v>84</v>
      </c>
      <c r="G14" s="13">
        <v>72</v>
      </c>
      <c r="H14" s="6"/>
      <c r="I14" s="6"/>
      <c r="J14" s="6"/>
      <c r="K14" s="6"/>
      <c r="L14" s="7">
        <f t="shared" si="0"/>
        <v>464</v>
      </c>
      <c r="M14" s="7">
        <f t="shared" si="1"/>
        <v>153.33333333333334</v>
      </c>
    </row>
    <row r="15" spans="1:13" s="5" customFormat="1" ht="15.75" hidden="1" customHeight="1">
      <c r="A15" s="1">
        <v>37987</v>
      </c>
      <c r="B15" s="6">
        <v>1562</v>
      </c>
      <c r="C15" s="6">
        <v>400</v>
      </c>
      <c r="D15" s="11">
        <v>236</v>
      </c>
      <c r="E15" s="11">
        <v>88</v>
      </c>
      <c r="F15" s="13">
        <v>153</v>
      </c>
      <c r="G15" s="13">
        <v>72</v>
      </c>
      <c r="H15" s="6"/>
      <c r="I15" s="6"/>
      <c r="J15" s="6"/>
      <c r="K15" s="6"/>
      <c r="L15" s="7">
        <f t="shared" si="0"/>
        <v>650.33333333333337</v>
      </c>
      <c r="M15" s="7">
        <f t="shared" si="1"/>
        <v>186.66666666666666</v>
      </c>
    </row>
    <row r="16" spans="1:13" s="5" customFormat="1" ht="15.75" hidden="1" customHeight="1">
      <c r="A16" s="1">
        <v>38018</v>
      </c>
      <c r="B16" s="6">
        <v>1390</v>
      </c>
      <c r="C16" s="6">
        <v>474</v>
      </c>
      <c r="D16" s="11">
        <v>200</v>
      </c>
      <c r="E16" s="11">
        <v>111</v>
      </c>
      <c r="F16" s="13">
        <v>125</v>
      </c>
      <c r="G16" s="13">
        <v>94</v>
      </c>
      <c r="H16" s="6"/>
      <c r="I16" s="6"/>
      <c r="J16" s="6"/>
      <c r="K16" s="6"/>
      <c r="L16" s="7">
        <f t="shared" si="0"/>
        <v>571.66666666666663</v>
      </c>
      <c r="M16" s="7">
        <f t="shared" si="1"/>
        <v>226.33333333333334</v>
      </c>
    </row>
    <row r="17" spans="1:13" s="5" customFormat="1" ht="15.75" hidden="1" customHeight="1">
      <c r="A17" s="1">
        <v>38047</v>
      </c>
      <c r="B17" s="6">
        <v>1686</v>
      </c>
      <c r="C17" s="6">
        <v>552</v>
      </c>
      <c r="D17" s="11">
        <v>241</v>
      </c>
      <c r="E17" s="11">
        <v>135</v>
      </c>
      <c r="F17" s="13">
        <v>170</v>
      </c>
      <c r="G17" s="13">
        <v>103</v>
      </c>
      <c r="H17" s="6"/>
      <c r="I17" s="6"/>
      <c r="J17" s="6"/>
      <c r="K17" s="6"/>
      <c r="L17" s="7">
        <f t="shared" si="0"/>
        <v>699</v>
      </c>
      <c r="M17" s="7">
        <f t="shared" si="1"/>
        <v>263.33333333333331</v>
      </c>
    </row>
    <row r="18" spans="1:13" s="5" customFormat="1" ht="15.75" hidden="1" customHeight="1">
      <c r="A18" s="1">
        <v>38078</v>
      </c>
      <c r="B18" s="6">
        <v>1248</v>
      </c>
      <c r="C18" s="6">
        <v>423</v>
      </c>
      <c r="D18" s="11">
        <v>178</v>
      </c>
      <c r="E18" s="11">
        <v>120</v>
      </c>
      <c r="F18" s="13">
        <v>132</v>
      </c>
      <c r="G18" s="13">
        <v>67</v>
      </c>
      <c r="H18" s="6"/>
      <c r="I18" s="6"/>
      <c r="J18" s="6"/>
      <c r="K18" s="6"/>
      <c r="L18" s="7">
        <f t="shared" si="0"/>
        <v>519.33333333333337</v>
      </c>
      <c r="M18" s="7">
        <f t="shared" si="1"/>
        <v>203.33333333333334</v>
      </c>
    </row>
    <row r="19" spans="1:13" s="5" customFormat="1" ht="15.75" hidden="1" customHeight="1">
      <c r="A19" s="1">
        <v>38108</v>
      </c>
      <c r="B19" s="6">
        <v>1567</v>
      </c>
      <c r="C19" s="6">
        <v>577</v>
      </c>
      <c r="D19" s="11">
        <v>234</v>
      </c>
      <c r="E19" s="11">
        <v>127</v>
      </c>
      <c r="F19" s="13">
        <v>137</v>
      </c>
      <c r="G19" s="13">
        <v>83</v>
      </c>
      <c r="H19" s="6"/>
      <c r="I19" s="6"/>
      <c r="J19" s="6"/>
      <c r="K19" s="6"/>
      <c r="L19" s="7">
        <f t="shared" si="0"/>
        <v>646</v>
      </c>
      <c r="M19" s="7">
        <f t="shared" si="1"/>
        <v>262.33333333333331</v>
      </c>
    </row>
    <row r="20" spans="1:13" s="5" customFormat="1" ht="15.75" hidden="1" customHeight="1">
      <c r="A20" s="1">
        <v>38139</v>
      </c>
      <c r="B20" s="6">
        <v>1609</v>
      </c>
      <c r="C20" s="6">
        <v>504</v>
      </c>
      <c r="D20" s="11">
        <v>261</v>
      </c>
      <c r="E20" s="11">
        <v>157</v>
      </c>
      <c r="F20" s="13">
        <v>142</v>
      </c>
      <c r="G20" s="13">
        <v>78</v>
      </c>
      <c r="H20" s="6"/>
      <c r="I20" s="6"/>
      <c r="J20" s="6"/>
      <c r="K20" s="6"/>
      <c r="L20" s="7">
        <f t="shared" si="0"/>
        <v>670.66666666666663</v>
      </c>
      <c r="M20" s="7">
        <f t="shared" si="1"/>
        <v>246.33333333333334</v>
      </c>
    </row>
    <row r="21" spans="1:13" s="5" customFormat="1" ht="15.75" hidden="1" customHeight="1">
      <c r="A21" s="1">
        <v>38169</v>
      </c>
      <c r="B21" s="6">
        <v>1430</v>
      </c>
      <c r="C21" s="6">
        <v>525</v>
      </c>
      <c r="D21" s="11">
        <v>269</v>
      </c>
      <c r="E21" s="11">
        <v>120</v>
      </c>
      <c r="F21" s="13">
        <v>150</v>
      </c>
      <c r="G21" s="13">
        <v>88</v>
      </c>
      <c r="H21" s="6"/>
      <c r="I21" s="6"/>
      <c r="J21" s="6"/>
      <c r="K21" s="6"/>
      <c r="L21" s="7">
        <f t="shared" si="0"/>
        <v>616.33333333333337</v>
      </c>
      <c r="M21" s="7">
        <f t="shared" si="1"/>
        <v>244.33333333333334</v>
      </c>
    </row>
    <row r="22" spans="1:13" s="5" customFormat="1" ht="15.75" hidden="1" customHeight="1">
      <c r="A22" s="1">
        <v>38200</v>
      </c>
      <c r="B22" s="6">
        <v>1658</v>
      </c>
      <c r="C22" s="6">
        <v>547</v>
      </c>
      <c r="D22" s="11">
        <v>257</v>
      </c>
      <c r="E22" s="11">
        <v>159</v>
      </c>
      <c r="F22" s="13">
        <v>147</v>
      </c>
      <c r="G22" s="13">
        <v>104</v>
      </c>
      <c r="H22" s="6"/>
      <c r="I22" s="6"/>
      <c r="J22" s="6"/>
      <c r="K22" s="6"/>
      <c r="L22" s="7">
        <f t="shared" si="0"/>
        <v>687.33333333333337</v>
      </c>
      <c r="M22" s="7">
        <f t="shared" si="1"/>
        <v>270</v>
      </c>
    </row>
    <row r="23" spans="1:13" s="5" customFormat="1" ht="15.75" hidden="1" customHeight="1">
      <c r="A23" s="1">
        <v>38231</v>
      </c>
      <c r="B23" s="6">
        <v>1574</v>
      </c>
      <c r="C23" s="6">
        <v>577</v>
      </c>
      <c r="D23" s="11">
        <v>298</v>
      </c>
      <c r="E23" s="11">
        <v>142</v>
      </c>
      <c r="F23" s="13">
        <v>181</v>
      </c>
      <c r="G23" s="13">
        <v>103</v>
      </c>
      <c r="H23" s="6"/>
      <c r="I23" s="6"/>
      <c r="J23" s="6"/>
      <c r="K23" s="6"/>
      <c r="L23" s="7">
        <f t="shared" si="0"/>
        <v>684.33333333333337</v>
      </c>
      <c r="M23" s="7">
        <f t="shared" si="1"/>
        <v>274</v>
      </c>
    </row>
    <row r="24" spans="1:13" s="5" customFormat="1" ht="15.75" hidden="1" customHeight="1">
      <c r="A24" s="1">
        <v>38261</v>
      </c>
      <c r="B24" s="6">
        <v>1548</v>
      </c>
      <c r="C24" s="6">
        <v>571</v>
      </c>
      <c r="D24" s="11">
        <v>253</v>
      </c>
      <c r="E24" s="11">
        <v>166</v>
      </c>
      <c r="F24" s="13">
        <v>172</v>
      </c>
      <c r="G24" s="13">
        <v>93</v>
      </c>
      <c r="H24" s="6"/>
      <c r="I24" s="6"/>
      <c r="J24" s="6"/>
      <c r="K24" s="6"/>
      <c r="L24" s="7">
        <f t="shared" si="0"/>
        <v>657.66666666666663</v>
      </c>
      <c r="M24" s="7">
        <f t="shared" si="1"/>
        <v>276.66666666666669</v>
      </c>
    </row>
    <row r="25" spans="1:13" s="5" customFormat="1" ht="15.75" hidden="1" customHeight="1">
      <c r="A25" s="1">
        <v>38292</v>
      </c>
      <c r="B25" s="6">
        <v>1378</v>
      </c>
      <c r="C25" s="6">
        <v>634</v>
      </c>
      <c r="D25" s="11">
        <v>280</v>
      </c>
      <c r="E25" s="11">
        <v>154</v>
      </c>
      <c r="F25" s="13">
        <v>162</v>
      </c>
      <c r="G25" s="13">
        <v>94</v>
      </c>
      <c r="H25" s="6"/>
      <c r="I25" s="6"/>
      <c r="J25" s="6"/>
      <c r="K25" s="6"/>
      <c r="L25" s="7">
        <f t="shared" si="0"/>
        <v>606.66666666666663</v>
      </c>
      <c r="M25" s="7">
        <f t="shared" si="1"/>
        <v>294</v>
      </c>
    </row>
    <row r="26" spans="1:13" s="5" customFormat="1" ht="15.75" hidden="1" customHeight="1">
      <c r="A26" s="1">
        <v>38322</v>
      </c>
      <c r="B26" s="6">
        <v>1625</v>
      </c>
      <c r="C26" s="6">
        <v>474</v>
      </c>
      <c r="D26" s="11">
        <v>318</v>
      </c>
      <c r="E26" s="11">
        <v>122</v>
      </c>
      <c r="F26" s="13">
        <v>158</v>
      </c>
      <c r="G26" s="13">
        <v>78</v>
      </c>
      <c r="H26" s="6"/>
      <c r="I26" s="6"/>
      <c r="J26" s="6"/>
      <c r="K26" s="6"/>
      <c r="L26" s="7">
        <f t="shared" si="0"/>
        <v>700.33333333333337</v>
      </c>
      <c r="M26" s="7">
        <f t="shared" si="1"/>
        <v>224.66666666666666</v>
      </c>
    </row>
    <row r="27" spans="1:13" s="5" customFormat="1" ht="15.75" hidden="1" customHeight="1">
      <c r="A27" s="1">
        <v>38353</v>
      </c>
      <c r="B27" s="6">
        <v>1947</v>
      </c>
      <c r="C27" s="6">
        <v>538</v>
      </c>
      <c r="D27" s="11">
        <v>376</v>
      </c>
      <c r="E27" s="11">
        <v>118</v>
      </c>
      <c r="F27" s="13">
        <v>166</v>
      </c>
      <c r="G27" s="13">
        <v>84</v>
      </c>
      <c r="H27" s="6"/>
      <c r="I27" s="6"/>
      <c r="J27" s="6"/>
      <c r="K27" s="6"/>
      <c r="L27" s="7">
        <f t="shared" si="0"/>
        <v>829.66666666666663</v>
      </c>
      <c r="M27" s="7">
        <f t="shared" si="1"/>
        <v>246.66666666666666</v>
      </c>
    </row>
    <row r="28" spans="1:13" s="5" customFormat="1" ht="15.75" hidden="1" customHeight="1">
      <c r="A28" s="1">
        <v>38384</v>
      </c>
      <c r="B28" s="6">
        <v>1739</v>
      </c>
      <c r="C28" s="6">
        <v>726</v>
      </c>
      <c r="D28" s="11">
        <v>292</v>
      </c>
      <c r="E28" s="11">
        <v>178</v>
      </c>
      <c r="F28" s="13">
        <v>188</v>
      </c>
      <c r="G28" s="13">
        <v>120</v>
      </c>
      <c r="H28" s="6"/>
      <c r="I28" s="6"/>
      <c r="J28" s="6"/>
      <c r="K28" s="6"/>
      <c r="L28" s="7">
        <f t="shared" si="0"/>
        <v>739.66666666666663</v>
      </c>
      <c r="M28" s="7">
        <f t="shared" si="1"/>
        <v>341.33333333333331</v>
      </c>
    </row>
    <row r="29" spans="1:13" s="5" customFormat="1" ht="15.75" hidden="1" customHeight="1">
      <c r="A29" s="1">
        <v>38412</v>
      </c>
      <c r="B29" s="6">
        <v>1969</v>
      </c>
      <c r="C29" s="6">
        <v>695</v>
      </c>
      <c r="D29" s="11">
        <v>391</v>
      </c>
      <c r="E29" s="11">
        <v>167</v>
      </c>
      <c r="F29" s="13">
        <v>179</v>
      </c>
      <c r="G29" s="13">
        <v>106</v>
      </c>
      <c r="H29" s="6"/>
      <c r="I29" s="6"/>
      <c r="J29" s="6"/>
      <c r="K29" s="6"/>
      <c r="L29" s="7">
        <f t="shared" si="0"/>
        <v>846.33333333333337</v>
      </c>
      <c r="M29" s="7">
        <f t="shared" si="1"/>
        <v>322.66666666666669</v>
      </c>
    </row>
    <row r="30" spans="1:13" s="5" customFormat="1" ht="15.75" hidden="1" customHeight="1">
      <c r="A30" s="1">
        <v>38443</v>
      </c>
      <c r="B30" s="6">
        <v>1754</v>
      </c>
      <c r="C30" s="6">
        <v>770</v>
      </c>
      <c r="D30" s="11">
        <v>327</v>
      </c>
      <c r="E30" s="11">
        <v>141</v>
      </c>
      <c r="F30" s="13">
        <v>153</v>
      </c>
      <c r="G30" s="13">
        <v>102</v>
      </c>
      <c r="H30" s="6"/>
      <c r="I30" s="6"/>
      <c r="J30" s="6"/>
      <c r="K30" s="6"/>
      <c r="L30" s="7">
        <f t="shared" si="0"/>
        <v>744.66666666666663</v>
      </c>
      <c r="M30" s="7">
        <f t="shared" si="1"/>
        <v>337.66666666666669</v>
      </c>
    </row>
    <row r="31" spans="1:13" s="5" customFormat="1" ht="15.75" hidden="1" customHeight="1">
      <c r="A31" s="1">
        <v>38473</v>
      </c>
      <c r="B31" s="6">
        <v>1672</v>
      </c>
      <c r="C31" s="6">
        <v>950</v>
      </c>
      <c r="D31" s="11">
        <v>346</v>
      </c>
      <c r="E31" s="11">
        <v>191</v>
      </c>
      <c r="F31" s="13">
        <v>198</v>
      </c>
      <c r="G31" s="13">
        <v>111</v>
      </c>
      <c r="H31" s="6"/>
      <c r="I31" s="6"/>
      <c r="J31" s="6"/>
      <c r="K31" s="6"/>
      <c r="L31" s="7">
        <f t="shared" si="0"/>
        <v>738.66666666666663</v>
      </c>
      <c r="M31" s="7">
        <f t="shared" si="1"/>
        <v>417.33333333333331</v>
      </c>
    </row>
    <row r="32" spans="1:13" s="5" customFormat="1" ht="15.75" hidden="1" customHeight="1">
      <c r="A32" s="1">
        <v>38504</v>
      </c>
      <c r="B32" s="6">
        <v>2037</v>
      </c>
      <c r="C32" s="6">
        <v>992</v>
      </c>
      <c r="D32" s="11">
        <v>374</v>
      </c>
      <c r="E32" s="11">
        <v>217</v>
      </c>
      <c r="F32" s="13">
        <v>217</v>
      </c>
      <c r="G32" s="13">
        <v>121</v>
      </c>
      <c r="H32" s="6"/>
      <c r="I32" s="6"/>
      <c r="J32" s="6"/>
      <c r="K32" s="6"/>
      <c r="L32" s="7">
        <f t="shared" si="0"/>
        <v>876</v>
      </c>
      <c r="M32" s="7">
        <f t="shared" si="1"/>
        <v>443.33333333333331</v>
      </c>
    </row>
    <row r="33" spans="1:13" s="5" customFormat="1" ht="15.75" hidden="1" customHeight="1">
      <c r="A33" s="1">
        <v>38534</v>
      </c>
      <c r="B33" s="6">
        <v>2100</v>
      </c>
      <c r="C33" s="6">
        <v>1000</v>
      </c>
      <c r="D33" s="11">
        <v>352</v>
      </c>
      <c r="E33" s="11">
        <v>166</v>
      </c>
      <c r="F33" s="13">
        <v>213</v>
      </c>
      <c r="G33" s="13">
        <v>137</v>
      </c>
      <c r="H33" s="6"/>
      <c r="I33" s="6"/>
      <c r="J33" s="6"/>
      <c r="K33" s="6"/>
      <c r="L33" s="7">
        <f t="shared" si="0"/>
        <v>888.33333333333337</v>
      </c>
      <c r="M33" s="7">
        <f t="shared" si="1"/>
        <v>434.33333333333331</v>
      </c>
    </row>
    <row r="34" spans="1:13" s="5" customFormat="1" ht="15.75" hidden="1" customHeight="1">
      <c r="A34" s="1">
        <v>38565</v>
      </c>
      <c r="B34" s="6">
        <v>2150</v>
      </c>
      <c r="C34" s="6">
        <v>120</v>
      </c>
      <c r="D34" s="11">
        <v>378</v>
      </c>
      <c r="E34" s="11">
        <v>176</v>
      </c>
      <c r="F34" s="13">
        <v>202</v>
      </c>
      <c r="G34" s="13">
        <v>143</v>
      </c>
      <c r="H34" s="6"/>
      <c r="I34" s="6"/>
      <c r="J34" s="6"/>
      <c r="K34" s="6"/>
      <c r="L34" s="7">
        <f t="shared" si="0"/>
        <v>910</v>
      </c>
      <c r="M34" s="7">
        <f t="shared" si="1"/>
        <v>146.33333333333334</v>
      </c>
    </row>
    <row r="35" spans="1:13" s="5" customFormat="1" ht="15.75" hidden="1" customHeight="1">
      <c r="A35" s="1">
        <v>38596</v>
      </c>
      <c r="B35" s="6">
        <v>2052</v>
      </c>
      <c r="C35" s="6">
        <v>943</v>
      </c>
      <c r="D35" s="11">
        <v>360</v>
      </c>
      <c r="E35" s="11">
        <v>208</v>
      </c>
      <c r="F35" s="13">
        <v>247</v>
      </c>
      <c r="G35" s="13">
        <v>200</v>
      </c>
      <c r="H35" s="6"/>
      <c r="I35" s="6"/>
      <c r="J35" s="6"/>
      <c r="K35" s="6"/>
      <c r="L35" s="7">
        <f t="shared" si="0"/>
        <v>886.33333333333337</v>
      </c>
      <c r="M35" s="7">
        <f t="shared" si="1"/>
        <v>450.33333333333331</v>
      </c>
    </row>
    <row r="36" spans="1:13" s="5" customFormat="1" ht="15.75" hidden="1" customHeight="1">
      <c r="A36" s="1">
        <v>38626</v>
      </c>
      <c r="B36" s="6">
        <v>1674</v>
      </c>
      <c r="C36" s="6">
        <v>805</v>
      </c>
      <c r="D36" s="11">
        <v>361</v>
      </c>
      <c r="E36" s="11">
        <v>169</v>
      </c>
      <c r="F36" s="13">
        <v>211</v>
      </c>
      <c r="G36" s="13">
        <v>124</v>
      </c>
      <c r="H36" s="6"/>
      <c r="I36" s="6"/>
      <c r="J36" s="6"/>
      <c r="K36" s="6"/>
      <c r="L36" s="7">
        <f t="shared" si="0"/>
        <v>748.66666666666663</v>
      </c>
      <c r="M36" s="7">
        <f t="shared" si="1"/>
        <v>366</v>
      </c>
    </row>
    <row r="37" spans="1:13" s="5" customFormat="1" ht="15.75" hidden="1" customHeight="1">
      <c r="A37" s="1">
        <v>38657</v>
      </c>
      <c r="B37" s="6">
        <v>1792</v>
      </c>
      <c r="C37" s="6">
        <v>759</v>
      </c>
      <c r="D37" s="11">
        <v>312</v>
      </c>
      <c r="E37" s="11">
        <v>167</v>
      </c>
      <c r="F37" s="13">
        <v>206</v>
      </c>
      <c r="G37" s="13">
        <v>142</v>
      </c>
      <c r="H37" s="6"/>
      <c r="I37" s="6"/>
      <c r="J37" s="6"/>
      <c r="K37" s="6"/>
      <c r="L37" s="7">
        <f t="shared" si="0"/>
        <v>770</v>
      </c>
      <c r="M37" s="7">
        <f t="shared" si="1"/>
        <v>356</v>
      </c>
    </row>
    <row r="38" spans="1:13" s="5" customFormat="1" ht="15.75" hidden="1" customHeight="1">
      <c r="A38" s="1">
        <v>38687</v>
      </c>
      <c r="B38" s="6">
        <v>2153</v>
      </c>
      <c r="C38" s="6">
        <v>733</v>
      </c>
      <c r="D38" s="11">
        <v>336</v>
      </c>
      <c r="E38" s="11">
        <v>158</v>
      </c>
      <c r="F38" s="13">
        <v>239</v>
      </c>
      <c r="G38" s="13">
        <v>119</v>
      </c>
      <c r="H38" s="6"/>
      <c r="I38" s="6"/>
      <c r="J38" s="6"/>
      <c r="K38" s="6"/>
      <c r="L38" s="7">
        <f t="shared" si="0"/>
        <v>909.33333333333337</v>
      </c>
      <c r="M38" s="7">
        <f t="shared" si="1"/>
        <v>336.66666666666669</v>
      </c>
    </row>
    <row r="39" spans="1:13" s="5" customFormat="1" ht="15.75" hidden="1" customHeight="1">
      <c r="A39" s="1">
        <v>38718</v>
      </c>
      <c r="B39" s="6">
        <v>2107</v>
      </c>
      <c r="C39" s="6">
        <v>632</v>
      </c>
      <c r="D39" s="11">
        <v>431</v>
      </c>
      <c r="E39" s="11">
        <v>141</v>
      </c>
      <c r="F39" s="13">
        <v>133</v>
      </c>
      <c r="G39" s="13">
        <v>247</v>
      </c>
      <c r="H39" s="6"/>
      <c r="I39" s="6"/>
      <c r="J39" s="6"/>
      <c r="K39" s="6"/>
      <c r="L39" s="7">
        <f t="shared" si="0"/>
        <v>890.33333333333337</v>
      </c>
      <c r="M39" s="7">
        <f t="shared" si="1"/>
        <v>340</v>
      </c>
    </row>
    <row r="40" spans="1:13" s="5" customFormat="1" ht="15.75" hidden="1" customHeight="1">
      <c r="A40" s="1">
        <v>38749</v>
      </c>
      <c r="B40" s="6">
        <v>2041</v>
      </c>
      <c r="C40" s="6">
        <v>829</v>
      </c>
      <c r="D40" s="11">
        <v>392</v>
      </c>
      <c r="E40" s="11">
        <v>205</v>
      </c>
      <c r="F40" s="13">
        <v>237</v>
      </c>
      <c r="G40" s="13">
        <v>271</v>
      </c>
      <c r="H40" s="6"/>
      <c r="I40" s="6"/>
      <c r="J40" s="6"/>
      <c r="K40" s="6"/>
      <c r="L40" s="7">
        <f t="shared" si="0"/>
        <v>890</v>
      </c>
      <c r="M40" s="7">
        <f t="shared" si="1"/>
        <v>435</v>
      </c>
    </row>
    <row r="41" spans="1:13" s="5" customFormat="1" ht="15.75" hidden="1" customHeight="1">
      <c r="A41" s="1">
        <v>38777</v>
      </c>
      <c r="B41" s="6">
        <v>2540</v>
      </c>
      <c r="C41" s="6">
        <v>903</v>
      </c>
      <c r="D41" s="11">
        <v>453</v>
      </c>
      <c r="E41" s="11">
        <v>197</v>
      </c>
      <c r="F41" s="13">
        <v>223</v>
      </c>
      <c r="G41" s="13">
        <v>165</v>
      </c>
      <c r="H41" s="6"/>
      <c r="I41" s="6"/>
      <c r="J41" s="6"/>
      <c r="K41" s="6"/>
      <c r="L41" s="7">
        <f t="shared" si="0"/>
        <v>1072</v>
      </c>
      <c r="M41" s="7">
        <f t="shared" si="1"/>
        <v>421.66666666666669</v>
      </c>
    </row>
    <row r="42" spans="1:13" s="5" customFormat="1" ht="15.75" hidden="1" customHeight="1">
      <c r="A42" s="1">
        <v>38808</v>
      </c>
      <c r="B42" s="6">
        <v>2153</v>
      </c>
      <c r="C42" s="6">
        <v>766</v>
      </c>
      <c r="D42" s="11">
        <v>422</v>
      </c>
      <c r="E42" s="11">
        <v>172</v>
      </c>
      <c r="F42" s="13">
        <v>229</v>
      </c>
      <c r="G42" s="13">
        <v>126</v>
      </c>
      <c r="H42" s="6"/>
      <c r="I42" s="6"/>
      <c r="J42" s="6"/>
      <c r="K42" s="6"/>
      <c r="L42" s="7">
        <f t="shared" si="0"/>
        <v>934.66666666666663</v>
      </c>
      <c r="M42" s="7">
        <f t="shared" si="1"/>
        <v>354.66666666666669</v>
      </c>
    </row>
    <row r="43" spans="1:13" s="5" customFormat="1" ht="15.75" hidden="1" customHeight="1">
      <c r="A43" s="1">
        <v>38838</v>
      </c>
      <c r="B43" s="6">
        <v>2213</v>
      </c>
      <c r="C43" s="6">
        <v>898</v>
      </c>
      <c r="D43" s="11">
        <v>409</v>
      </c>
      <c r="E43" s="11">
        <v>196</v>
      </c>
      <c r="F43" s="13">
        <v>264</v>
      </c>
      <c r="G43" s="13">
        <v>160</v>
      </c>
      <c r="H43" s="6"/>
      <c r="I43" s="6"/>
      <c r="J43" s="6"/>
      <c r="K43" s="6"/>
      <c r="L43" s="7">
        <f t="shared" si="0"/>
        <v>962</v>
      </c>
      <c r="M43" s="7">
        <f t="shared" si="1"/>
        <v>418</v>
      </c>
    </row>
    <row r="44" spans="1:13" s="5" customFormat="1" ht="15.75" hidden="1" customHeight="1">
      <c r="A44" s="1">
        <v>38869</v>
      </c>
      <c r="B44" s="6">
        <v>2227</v>
      </c>
      <c r="C44" s="6">
        <v>979</v>
      </c>
      <c r="D44" s="11">
        <v>401</v>
      </c>
      <c r="E44" s="11">
        <v>195</v>
      </c>
      <c r="F44" s="13">
        <v>266</v>
      </c>
      <c r="G44" s="13">
        <v>171</v>
      </c>
      <c r="H44" s="6"/>
      <c r="I44" s="6"/>
      <c r="J44" s="6"/>
      <c r="K44" s="6"/>
      <c r="L44" s="7">
        <f t="shared" si="0"/>
        <v>964.66666666666663</v>
      </c>
      <c r="M44" s="7">
        <f t="shared" si="1"/>
        <v>448.33333333333331</v>
      </c>
    </row>
    <row r="45" spans="1:13" s="5" customFormat="1" ht="15.75" hidden="1" customHeight="1">
      <c r="A45" s="1">
        <v>38899</v>
      </c>
      <c r="B45" s="6">
        <v>2233</v>
      </c>
      <c r="C45" s="6">
        <v>965</v>
      </c>
      <c r="D45" s="11">
        <v>434</v>
      </c>
      <c r="E45" s="11">
        <v>187</v>
      </c>
      <c r="F45" s="6">
        <v>231</v>
      </c>
      <c r="G45" s="13">
        <v>138</v>
      </c>
      <c r="H45" s="6"/>
      <c r="I45" s="6"/>
      <c r="J45" s="6"/>
      <c r="K45" s="6"/>
      <c r="L45" s="7">
        <f t="shared" si="0"/>
        <v>966</v>
      </c>
      <c r="M45" s="7">
        <f t="shared" si="1"/>
        <v>430</v>
      </c>
    </row>
    <row r="46" spans="1:13" s="5" customFormat="1" ht="15.75" hidden="1" customHeight="1">
      <c r="A46" s="1">
        <v>38930</v>
      </c>
      <c r="B46" s="6">
        <v>2422</v>
      </c>
      <c r="C46" s="6">
        <v>980</v>
      </c>
      <c r="D46" s="11">
        <v>463</v>
      </c>
      <c r="E46" s="11">
        <v>187</v>
      </c>
      <c r="F46" s="6">
        <v>262</v>
      </c>
      <c r="G46" s="6">
        <v>137</v>
      </c>
      <c r="H46" s="6"/>
      <c r="I46" s="6"/>
      <c r="J46" s="6"/>
      <c r="K46" s="6"/>
      <c r="L46" s="7">
        <f t="shared" si="0"/>
        <v>1049</v>
      </c>
      <c r="M46" s="7">
        <f t="shared" si="1"/>
        <v>434.66666666666669</v>
      </c>
    </row>
    <row r="47" spans="1:13" s="5" customFormat="1" ht="15.75" hidden="1" customHeight="1">
      <c r="A47" s="1">
        <v>38961</v>
      </c>
      <c r="B47" s="6">
        <v>2014</v>
      </c>
      <c r="C47" s="6">
        <v>911</v>
      </c>
      <c r="D47" s="11">
        <v>450</v>
      </c>
      <c r="E47" s="11">
        <v>221</v>
      </c>
      <c r="F47" s="6">
        <v>205</v>
      </c>
      <c r="G47" s="6">
        <v>149</v>
      </c>
      <c r="H47" s="6"/>
      <c r="I47" s="6"/>
      <c r="J47" s="6"/>
      <c r="K47" s="6"/>
      <c r="L47" s="7">
        <f t="shared" si="0"/>
        <v>889.66666666666663</v>
      </c>
      <c r="M47" s="7">
        <f t="shared" si="1"/>
        <v>427</v>
      </c>
    </row>
    <row r="48" spans="1:13" s="5" customFormat="1" ht="15.75" hidden="1" customHeight="1">
      <c r="A48" s="1">
        <v>38991</v>
      </c>
      <c r="B48" s="6">
        <v>1927</v>
      </c>
      <c r="C48" s="6">
        <v>910</v>
      </c>
      <c r="D48" s="11">
        <v>404</v>
      </c>
      <c r="E48" s="11">
        <v>220</v>
      </c>
      <c r="F48" s="6">
        <v>201</v>
      </c>
      <c r="G48" s="6">
        <v>154</v>
      </c>
      <c r="H48" s="6"/>
      <c r="I48" s="6"/>
      <c r="J48" s="6"/>
      <c r="K48" s="6"/>
      <c r="L48" s="7">
        <f t="shared" si="0"/>
        <v>844</v>
      </c>
      <c r="M48" s="7">
        <f t="shared" si="1"/>
        <v>428</v>
      </c>
    </row>
    <row r="49" spans="1:13" s="5" customFormat="1" ht="15.75" hidden="1" customHeight="1">
      <c r="A49" s="1">
        <v>39022</v>
      </c>
      <c r="B49" s="6">
        <v>1914</v>
      </c>
      <c r="C49" s="6">
        <v>1000</v>
      </c>
      <c r="D49" s="11">
        <v>382</v>
      </c>
      <c r="E49" s="11">
        <v>203</v>
      </c>
      <c r="F49" s="6">
        <v>208</v>
      </c>
      <c r="G49" s="6">
        <v>137</v>
      </c>
      <c r="H49" s="6"/>
      <c r="I49" s="6"/>
      <c r="J49" s="6"/>
      <c r="K49" s="6"/>
      <c r="L49" s="7">
        <f t="shared" si="0"/>
        <v>834.66666666666663</v>
      </c>
      <c r="M49" s="7">
        <f t="shared" si="1"/>
        <v>446.66666666666669</v>
      </c>
    </row>
    <row r="50" spans="1:13" s="5" customFormat="1" ht="15.75" hidden="1" customHeight="1">
      <c r="A50" s="1">
        <v>39052</v>
      </c>
      <c r="B50" s="6">
        <v>2394</v>
      </c>
      <c r="C50" s="6">
        <v>879</v>
      </c>
      <c r="D50" s="11">
        <v>444</v>
      </c>
      <c r="E50" s="11">
        <v>192</v>
      </c>
      <c r="F50" s="6">
        <v>241</v>
      </c>
      <c r="G50" s="6">
        <v>154</v>
      </c>
      <c r="H50" s="6"/>
      <c r="I50" s="6"/>
      <c r="J50" s="6"/>
      <c r="K50" s="6"/>
      <c r="L50" s="7">
        <f t="shared" si="0"/>
        <v>1026.3333333333333</v>
      </c>
      <c r="M50" s="7">
        <f t="shared" si="1"/>
        <v>408.33333333333331</v>
      </c>
    </row>
    <row r="51" spans="1:13" s="5" customFormat="1" ht="15.75" hidden="1" customHeight="1">
      <c r="A51" s="1">
        <v>39083</v>
      </c>
      <c r="B51" s="6">
        <v>2114</v>
      </c>
      <c r="C51" s="6">
        <v>855</v>
      </c>
      <c r="D51" s="11">
        <v>477</v>
      </c>
      <c r="E51" s="11">
        <v>172</v>
      </c>
      <c r="F51" s="6">
        <v>258</v>
      </c>
      <c r="G51" s="6">
        <v>150</v>
      </c>
      <c r="H51" s="6"/>
      <c r="I51" s="6"/>
      <c r="J51" s="6"/>
      <c r="K51" s="6"/>
      <c r="L51" s="7">
        <f t="shared" si="0"/>
        <v>949.66666666666663</v>
      </c>
      <c r="M51" s="7">
        <f t="shared" si="1"/>
        <v>392.33333333333331</v>
      </c>
    </row>
    <row r="52" spans="1:13" s="5" customFormat="1" ht="15.75" hidden="1" customHeight="1">
      <c r="A52" s="1">
        <v>39114</v>
      </c>
      <c r="B52" s="6">
        <v>1882</v>
      </c>
      <c r="C52" s="6">
        <v>848</v>
      </c>
      <c r="D52" s="11">
        <v>426</v>
      </c>
      <c r="E52" s="11">
        <v>242</v>
      </c>
      <c r="F52" s="6">
        <v>198</v>
      </c>
      <c r="G52" s="6">
        <v>159</v>
      </c>
      <c r="H52" s="6"/>
      <c r="I52" s="6"/>
      <c r="J52" s="6"/>
      <c r="K52" s="6"/>
      <c r="L52" s="7">
        <f t="shared" si="0"/>
        <v>835.33333333333337</v>
      </c>
      <c r="M52" s="7">
        <f t="shared" si="1"/>
        <v>416.33333333333331</v>
      </c>
    </row>
    <row r="53" spans="1:13" s="5" customFormat="1" ht="15.75" hidden="1" customHeight="1">
      <c r="A53" s="1">
        <v>39142</v>
      </c>
      <c r="B53" s="6">
        <v>2215</v>
      </c>
      <c r="C53" s="6">
        <v>1024</v>
      </c>
      <c r="D53" s="11">
        <v>479</v>
      </c>
      <c r="E53" s="11">
        <v>233</v>
      </c>
      <c r="F53" s="6">
        <v>211</v>
      </c>
      <c r="G53" s="6">
        <v>203</v>
      </c>
      <c r="H53" s="6"/>
      <c r="I53" s="6"/>
      <c r="J53" s="6"/>
      <c r="K53" s="6"/>
      <c r="L53" s="7">
        <f t="shared" si="0"/>
        <v>968.33333333333337</v>
      </c>
      <c r="M53" s="7">
        <f t="shared" si="1"/>
        <v>486.66666666666669</v>
      </c>
    </row>
    <row r="54" spans="1:13" s="5" customFormat="1" ht="15.75" hidden="1" customHeight="1">
      <c r="A54" s="1">
        <v>39173</v>
      </c>
      <c r="B54" s="6">
        <v>1828</v>
      </c>
      <c r="C54" s="6">
        <v>991</v>
      </c>
      <c r="D54" s="11">
        <v>322</v>
      </c>
      <c r="E54" s="11">
        <v>209</v>
      </c>
      <c r="F54" s="6">
        <v>206</v>
      </c>
      <c r="G54" s="6">
        <v>132</v>
      </c>
      <c r="H54" s="6"/>
      <c r="I54" s="6"/>
      <c r="J54" s="6"/>
      <c r="K54" s="6"/>
      <c r="L54" s="7">
        <f t="shared" si="0"/>
        <v>785.33333333333337</v>
      </c>
      <c r="M54" s="7">
        <f t="shared" si="1"/>
        <v>444</v>
      </c>
    </row>
    <row r="55" spans="1:13" s="5" customFormat="1" ht="15.75" hidden="1" customHeight="1">
      <c r="A55" s="1">
        <v>39203</v>
      </c>
      <c r="B55" s="6">
        <v>1988</v>
      </c>
      <c r="C55" s="6">
        <v>983</v>
      </c>
      <c r="D55" s="11">
        <v>423</v>
      </c>
      <c r="E55" s="11">
        <v>245</v>
      </c>
      <c r="F55" s="6">
        <v>205</v>
      </c>
      <c r="G55" s="6">
        <v>165</v>
      </c>
      <c r="H55" s="6"/>
      <c r="I55" s="6"/>
      <c r="J55" s="6"/>
      <c r="K55" s="6"/>
      <c r="L55" s="7">
        <f t="shared" si="0"/>
        <v>872</v>
      </c>
      <c r="M55" s="7">
        <f t="shared" si="1"/>
        <v>464.33333333333331</v>
      </c>
    </row>
    <row r="56" spans="1:13" s="5" customFormat="1" ht="15.75" hidden="1" customHeight="1">
      <c r="A56" s="1">
        <v>39234</v>
      </c>
      <c r="B56" s="6">
        <v>1831</v>
      </c>
      <c r="C56" s="6">
        <v>881</v>
      </c>
      <c r="D56" s="11">
        <v>394</v>
      </c>
      <c r="E56" s="11">
        <v>232</v>
      </c>
      <c r="F56" s="6">
        <v>196</v>
      </c>
      <c r="G56" s="6">
        <v>118</v>
      </c>
      <c r="H56" s="6"/>
      <c r="I56" s="6"/>
      <c r="J56" s="6"/>
      <c r="K56" s="6"/>
      <c r="L56" s="7">
        <f t="shared" si="0"/>
        <v>807</v>
      </c>
      <c r="M56" s="7">
        <f t="shared" si="1"/>
        <v>410.33333333333331</v>
      </c>
    </row>
    <row r="57" spans="1:13" s="5" customFormat="1" ht="15.75" hidden="1" customHeight="1">
      <c r="A57" s="1">
        <v>39264</v>
      </c>
      <c r="B57" s="6">
        <v>1754</v>
      </c>
      <c r="C57" s="6">
        <v>952</v>
      </c>
      <c r="D57" s="11">
        <v>391</v>
      </c>
      <c r="E57" s="11">
        <v>225</v>
      </c>
      <c r="F57" s="6">
        <v>231</v>
      </c>
      <c r="G57" s="6">
        <v>180</v>
      </c>
      <c r="H57" s="6"/>
      <c r="I57" s="6"/>
      <c r="J57" s="6"/>
      <c r="K57" s="6"/>
      <c r="L57" s="7">
        <f t="shared" si="0"/>
        <v>792</v>
      </c>
      <c r="M57" s="7">
        <f t="shared" si="1"/>
        <v>452.33333333333331</v>
      </c>
    </row>
    <row r="58" spans="1:13" s="5" customFormat="1" ht="15.75" hidden="1" customHeight="1">
      <c r="A58" s="1">
        <v>39295</v>
      </c>
      <c r="B58" s="6">
        <v>1913</v>
      </c>
      <c r="C58" s="6">
        <v>946</v>
      </c>
      <c r="D58" s="11">
        <v>412</v>
      </c>
      <c r="E58" s="11">
        <v>242</v>
      </c>
      <c r="F58" s="6">
        <v>199</v>
      </c>
      <c r="G58" s="6">
        <v>164</v>
      </c>
      <c r="H58" s="6"/>
      <c r="I58" s="6"/>
      <c r="J58" s="6"/>
      <c r="K58" s="6"/>
      <c r="L58" s="7">
        <f t="shared" si="0"/>
        <v>841.33333333333337</v>
      </c>
      <c r="M58" s="7">
        <f t="shared" si="1"/>
        <v>450.66666666666669</v>
      </c>
    </row>
    <row r="59" spans="1:13" s="5" customFormat="1" ht="15.75" hidden="1" customHeight="1">
      <c r="A59" s="1">
        <v>39326</v>
      </c>
      <c r="B59" s="6">
        <v>1595</v>
      </c>
      <c r="C59" s="6">
        <v>780</v>
      </c>
      <c r="D59" s="11">
        <v>408</v>
      </c>
      <c r="E59" s="11">
        <v>154</v>
      </c>
      <c r="F59" s="6">
        <v>206</v>
      </c>
      <c r="G59" s="6">
        <v>112</v>
      </c>
      <c r="H59" s="6"/>
      <c r="I59" s="6"/>
      <c r="J59" s="6"/>
      <c r="K59" s="6"/>
      <c r="L59" s="7">
        <f t="shared" si="0"/>
        <v>736.33333333333337</v>
      </c>
      <c r="M59" s="7">
        <f t="shared" si="1"/>
        <v>348.66666666666669</v>
      </c>
    </row>
    <row r="60" spans="1:13" s="5" customFormat="1" ht="15.75" hidden="1" customHeight="1">
      <c r="A60" s="1">
        <v>39356</v>
      </c>
      <c r="B60" s="6">
        <v>1574</v>
      </c>
      <c r="C60" s="6">
        <v>862</v>
      </c>
      <c r="D60" s="11">
        <v>335</v>
      </c>
      <c r="E60" s="11">
        <v>210</v>
      </c>
      <c r="F60" s="6">
        <v>206</v>
      </c>
      <c r="G60" s="6">
        <v>130</v>
      </c>
      <c r="H60" s="6"/>
      <c r="I60" s="6"/>
      <c r="J60" s="6"/>
      <c r="K60" s="6"/>
      <c r="L60" s="7">
        <f t="shared" si="0"/>
        <v>705</v>
      </c>
      <c r="M60" s="7">
        <f t="shared" si="1"/>
        <v>400.66666666666669</v>
      </c>
    </row>
    <row r="61" spans="1:13" s="5" customFormat="1" ht="15.75" hidden="1" customHeight="1">
      <c r="A61" s="1">
        <v>39387</v>
      </c>
      <c r="B61" s="6">
        <v>1570</v>
      </c>
      <c r="C61" s="6">
        <v>820</v>
      </c>
      <c r="D61" s="11">
        <v>324</v>
      </c>
      <c r="E61" s="11">
        <v>192</v>
      </c>
      <c r="F61" s="6">
        <v>197</v>
      </c>
      <c r="G61" s="6">
        <v>117</v>
      </c>
      <c r="H61" s="6"/>
      <c r="I61" s="6"/>
      <c r="J61" s="6"/>
      <c r="K61" s="6"/>
      <c r="L61" s="7">
        <f t="shared" si="0"/>
        <v>697</v>
      </c>
      <c r="M61" s="7">
        <f t="shared" si="1"/>
        <v>376.33333333333331</v>
      </c>
    </row>
    <row r="62" spans="1:13" s="5" customFormat="1" ht="15.75" hidden="1" customHeight="1">
      <c r="A62" s="1">
        <v>39417</v>
      </c>
      <c r="B62" s="6">
        <v>1554</v>
      </c>
      <c r="C62" s="6">
        <v>712</v>
      </c>
      <c r="D62" s="11">
        <v>268</v>
      </c>
      <c r="E62" s="11">
        <v>148</v>
      </c>
      <c r="F62" s="6">
        <v>220</v>
      </c>
      <c r="G62" s="6">
        <v>134</v>
      </c>
      <c r="H62" s="6"/>
      <c r="I62" s="6"/>
      <c r="J62" s="6"/>
      <c r="K62" s="6"/>
      <c r="L62" s="7">
        <f t="shared" si="0"/>
        <v>680.66666666666663</v>
      </c>
      <c r="M62" s="7">
        <f t="shared" si="1"/>
        <v>331.33333333333331</v>
      </c>
    </row>
    <row r="63" spans="1:13" s="5" customFormat="1" ht="15.75" hidden="1" customHeight="1">
      <c r="A63" s="1">
        <v>39448</v>
      </c>
      <c r="B63" s="6">
        <v>1852</v>
      </c>
      <c r="C63" s="6">
        <v>744</v>
      </c>
      <c r="D63" s="11">
        <v>364</v>
      </c>
      <c r="E63" s="11">
        <v>212</v>
      </c>
      <c r="F63" s="6">
        <v>182</v>
      </c>
      <c r="G63" s="6">
        <v>155</v>
      </c>
      <c r="H63" s="6"/>
      <c r="I63" s="6"/>
      <c r="J63" s="6"/>
      <c r="K63" s="6"/>
      <c r="L63" s="7">
        <f t="shared" si="0"/>
        <v>799.33333333333337</v>
      </c>
      <c r="M63" s="7">
        <f t="shared" si="1"/>
        <v>370.33333333333331</v>
      </c>
    </row>
    <row r="64" spans="1:13" s="5" customFormat="1" ht="15.75" hidden="1" customHeight="1">
      <c r="A64" s="1">
        <v>39479</v>
      </c>
      <c r="B64" s="6">
        <v>1528</v>
      </c>
      <c r="C64" s="6">
        <v>874</v>
      </c>
      <c r="D64" s="11">
        <v>282</v>
      </c>
      <c r="E64" s="11">
        <v>259</v>
      </c>
      <c r="F64" s="6">
        <v>185</v>
      </c>
      <c r="G64" s="6">
        <v>158</v>
      </c>
      <c r="H64" s="6"/>
      <c r="I64" s="6"/>
      <c r="J64" s="6"/>
      <c r="K64" s="6"/>
      <c r="L64" s="7">
        <f t="shared" si="0"/>
        <v>665</v>
      </c>
      <c r="M64" s="7">
        <f t="shared" si="1"/>
        <v>430.33333333333331</v>
      </c>
    </row>
    <row r="65" spans="1:13" s="5" customFormat="1" ht="15.75" hidden="1" customHeight="1">
      <c r="A65" s="1">
        <v>39508</v>
      </c>
      <c r="B65" s="6">
        <v>1645</v>
      </c>
      <c r="C65" s="6">
        <v>881</v>
      </c>
      <c r="D65" s="11">
        <v>313</v>
      </c>
      <c r="E65" s="11">
        <v>235</v>
      </c>
      <c r="F65" s="6">
        <v>219</v>
      </c>
      <c r="G65" s="6">
        <v>125</v>
      </c>
      <c r="H65" s="6"/>
      <c r="I65" s="6"/>
      <c r="J65" s="6"/>
      <c r="K65" s="6"/>
      <c r="L65" s="7">
        <f t="shared" si="0"/>
        <v>725.66666666666663</v>
      </c>
      <c r="M65" s="7">
        <f t="shared" si="1"/>
        <v>413.66666666666669</v>
      </c>
    </row>
    <row r="66" spans="1:13" s="5" customFormat="1" ht="15.75" hidden="1" customHeight="1">
      <c r="A66" s="1">
        <v>39539</v>
      </c>
      <c r="B66" s="6">
        <v>1582</v>
      </c>
      <c r="C66" s="6">
        <v>871</v>
      </c>
      <c r="D66" s="11">
        <v>270</v>
      </c>
      <c r="E66" s="11">
        <v>216</v>
      </c>
      <c r="F66" s="6">
        <v>209</v>
      </c>
      <c r="G66" s="6">
        <v>99</v>
      </c>
      <c r="H66" s="6"/>
      <c r="I66" s="6"/>
      <c r="J66" s="6"/>
      <c r="K66" s="6"/>
      <c r="L66" s="7">
        <f t="shared" si="0"/>
        <v>687</v>
      </c>
      <c r="M66" s="7">
        <f t="shared" si="1"/>
        <v>395.33333333333331</v>
      </c>
    </row>
    <row r="67" spans="1:13" s="5" customFormat="1" ht="15.75" hidden="1" customHeight="1">
      <c r="A67" s="1">
        <v>39569</v>
      </c>
      <c r="B67" s="6">
        <v>1347</v>
      </c>
      <c r="C67" s="6">
        <v>873</v>
      </c>
      <c r="D67" s="11">
        <v>264</v>
      </c>
      <c r="E67" s="11">
        <v>146</v>
      </c>
      <c r="F67" s="6">
        <v>187</v>
      </c>
      <c r="G67" s="6">
        <v>152</v>
      </c>
      <c r="H67" s="6"/>
      <c r="I67" s="6"/>
      <c r="J67" s="6"/>
      <c r="K67" s="6"/>
      <c r="L67" s="7">
        <f t="shared" si="0"/>
        <v>599.33333333333337</v>
      </c>
      <c r="M67" s="7">
        <f t="shared" si="1"/>
        <v>390.33333333333331</v>
      </c>
    </row>
    <row r="68" spans="1:13" s="5" customFormat="1" ht="15.75" hidden="1" customHeight="1">
      <c r="A68" s="1">
        <v>39600</v>
      </c>
      <c r="B68" s="6">
        <v>1247</v>
      </c>
      <c r="C68" s="6">
        <v>720</v>
      </c>
      <c r="D68" s="11">
        <v>240</v>
      </c>
      <c r="E68" s="11">
        <v>161</v>
      </c>
      <c r="F68" s="6">
        <v>172</v>
      </c>
      <c r="G68" s="6">
        <v>128</v>
      </c>
      <c r="H68" s="6"/>
      <c r="I68" s="6"/>
      <c r="J68" s="6"/>
      <c r="K68" s="6"/>
      <c r="L68" s="7">
        <f t="shared" ref="L68:L86" si="2">(B68+D68+F68)/3</f>
        <v>553</v>
      </c>
      <c r="M68" s="7">
        <f t="shared" ref="M68:M86" si="3">(C68+E68+G68)/3</f>
        <v>336.33333333333331</v>
      </c>
    </row>
    <row r="69" spans="1:13" s="5" customFormat="1" ht="15.75" hidden="1" customHeight="1">
      <c r="A69" s="1">
        <v>39630</v>
      </c>
      <c r="B69" s="6">
        <v>1314</v>
      </c>
      <c r="C69" s="6">
        <v>666</v>
      </c>
      <c r="D69" s="11">
        <v>244</v>
      </c>
      <c r="E69" s="11">
        <v>155</v>
      </c>
      <c r="F69" s="6">
        <v>161</v>
      </c>
      <c r="G69" s="6">
        <v>96</v>
      </c>
      <c r="H69" s="6"/>
      <c r="I69" s="6"/>
      <c r="J69" s="6"/>
      <c r="K69" s="6"/>
      <c r="L69" s="7">
        <f t="shared" si="2"/>
        <v>573</v>
      </c>
      <c r="M69" s="7">
        <f t="shared" si="3"/>
        <v>305.66666666666669</v>
      </c>
    </row>
    <row r="70" spans="1:13" s="5" customFormat="1" ht="15.75" hidden="1" customHeight="1">
      <c r="A70" s="1">
        <v>39661</v>
      </c>
      <c r="B70" s="6">
        <v>1170</v>
      </c>
      <c r="C70" s="6">
        <v>620</v>
      </c>
      <c r="D70" s="11">
        <v>258</v>
      </c>
      <c r="E70" s="11">
        <v>101</v>
      </c>
      <c r="F70" s="6">
        <v>140</v>
      </c>
      <c r="G70" s="6">
        <v>95</v>
      </c>
      <c r="H70" s="6"/>
      <c r="I70" s="6"/>
      <c r="J70" s="6"/>
      <c r="K70" s="6"/>
      <c r="L70" s="7">
        <f t="shared" si="2"/>
        <v>522.66666666666663</v>
      </c>
      <c r="M70" s="7">
        <f t="shared" si="3"/>
        <v>272</v>
      </c>
    </row>
    <row r="71" spans="1:13" s="5" customFormat="1" ht="15.75" hidden="1" customHeight="1">
      <c r="A71" s="1">
        <v>39692</v>
      </c>
      <c r="B71" s="6">
        <v>1172</v>
      </c>
      <c r="C71" s="6">
        <v>577</v>
      </c>
      <c r="D71" s="11">
        <v>278</v>
      </c>
      <c r="E71" s="11">
        <v>99</v>
      </c>
      <c r="F71" s="6">
        <v>154</v>
      </c>
      <c r="G71" s="6">
        <v>99</v>
      </c>
      <c r="H71" s="6"/>
      <c r="I71" s="6"/>
      <c r="J71" s="6"/>
      <c r="K71" s="6"/>
      <c r="L71" s="7">
        <f t="shared" si="2"/>
        <v>534.66666666666663</v>
      </c>
      <c r="M71" s="7">
        <f t="shared" si="3"/>
        <v>258.33333333333331</v>
      </c>
    </row>
    <row r="72" spans="1:13" ht="15.75" hidden="1" customHeight="1">
      <c r="A72" s="1">
        <v>39722</v>
      </c>
      <c r="B72" s="6">
        <v>1022</v>
      </c>
      <c r="C72" s="6">
        <v>527</v>
      </c>
      <c r="D72" s="11">
        <v>190</v>
      </c>
      <c r="E72" s="11">
        <v>135</v>
      </c>
      <c r="F72" s="6">
        <v>138</v>
      </c>
      <c r="G72" s="6">
        <v>91</v>
      </c>
      <c r="H72" s="7"/>
      <c r="I72" s="7"/>
      <c r="J72" s="7"/>
      <c r="K72" s="7"/>
      <c r="L72" s="7">
        <f t="shared" si="2"/>
        <v>450</v>
      </c>
      <c r="M72" s="7">
        <f t="shared" si="3"/>
        <v>251</v>
      </c>
    </row>
    <row r="73" spans="1:13" hidden="1">
      <c r="A73" s="1">
        <v>39753</v>
      </c>
      <c r="B73" s="6">
        <v>884</v>
      </c>
      <c r="C73" s="6">
        <v>483</v>
      </c>
      <c r="D73" s="11">
        <v>221</v>
      </c>
      <c r="E73" s="11">
        <v>101</v>
      </c>
      <c r="F73" s="6">
        <v>117</v>
      </c>
      <c r="G73" s="6">
        <v>102</v>
      </c>
      <c r="H73" s="7"/>
      <c r="I73" s="7"/>
      <c r="J73" s="7"/>
      <c r="K73" s="7"/>
      <c r="L73" s="7">
        <f t="shared" si="2"/>
        <v>407.33333333333331</v>
      </c>
      <c r="M73" s="7">
        <f t="shared" si="3"/>
        <v>228.66666666666666</v>
      </c>
    </row>
    <row r="74" spans="1:13" hidden="1">
      <c r="A74" s="1">
        <v>39783</v>
      </c>
      <c r="B74" s="6">
        <v>1018</v>
      </c>
      <c r="C74" s="6">
        <v>570</v>
      </c>
      <c r="D74" s="11">
        <v>201</v>
      </c>
      <c r="E74" s="11">
        <v>110</v>
      </c>
      <c r="F74" s="6">
        <v>143</v>
      </c>
      <c r="G74" s="6">
        <v>69</v>
      </c>
      <c r="H74" s="7"/>
      <c r="I74" s="7"/>
      <c r="J74" s="7"/>
      <c r="K74" s="7"/>
      <c r="L74" s="7">
        <f t="shared" si="2"/>
        <v>454</v>
      </c>
      <c r="M74" s="7">
        <f t="shared" si="3"/>
        <v>249.66666666666666</v>
      </c>
    </row>
    <row r="75" spans="1:13" hidden="1">
      <c r="A75" s="1">
        <v>39814</v>
      </c>
      <c r="B75" s="6">
        <v>1025</v>
      </c>
      <c r="C75" s="6">
        <v>531</v>
      </c>
      <c r="D75" s="11">
        <v>207</v>
      </c>
      <c r="E75" s="11">
        <v>61</v>
      </c>
      <c r="F75" s="6">
        <v>129</v>
      </c>
      <c r="G75" s="6">
        <v>88</v>
      </c>
      <c r="H75" s="7"/>
      <c r="I75" s="7"/>
      <c r="J75" s="7"/>
      <c r="K75" s="7"/>
      <c r="L75" s="7">
        <f t="shared" si="2"/>
        <v>453.66666666666669</v>
      </c>
      <c r="M75" s="7">
        <f t="shared" si="3"/>
        <v>226.66666666666666</v>
      </c>
    </row>
    <row r="76" spans="1:13" hidden="1">
      <c r="A76" s="1">
        <v>39845</v>
      </c>
      <c r="B76" s="6">
        <v>800</v>
      </c>
      <c r="C76" s="6">
        <v>472</v>
      </c>
      <c r="D76" s="11">
        <v>184</v>
      </c>
      <c r="E76" s="11">
        <v>99</v>
      </c>
      <c r="F76" s="6">
        <v>115</v>
      </c>
      <c r="G76" s="6">
        <v>76</v>
      </c>
      <c r="H76" s="7"/>
      <c r="I76" s="7"/>
      <c r="J76" s="7"/>
      <c r="K76" s="7"/>
      <c r="L76" s="7">
        <f t="shared" si="2"/>
        <v>366.33333333333331</v>
      </c>
      <c r="M76" s="7">
        <f t="shared" si="3"/>
        <v>215.66666666666666</v>
      </c>
    </row>
    <row r="77" spans="1:13" hidden="1">
      <c r="A77" s="1">
        <v>39873</v>
      </c>
      <c r="B77" s="6">
        <v>1302</v>
      </c>
      <c r="C77" s="6">
        <v>479</v>
      </c>
      <c r="D77" s="11">
        <v>237</v>
      </c>
      <c r="E77" s="11">
        <v>117</v>
      </c>
      <c r="F77" s="6">
        <v>146</v>
      </c>
      <c r="G77" s="6">
        <v>100</v>
      </c>
      <c r="H77" s="7"/>
      <c r="I77" s="7"/>
      <c r="J77" s="7"/>
      <c r="K77" s="7"/>
      <c r="L77" s="7">
        <f t="shared" si="2"/>
        <v>561.66666666666663</v>
      </c>
      <c r="M77" s="7">
        <f t="shared" si="3"/>
        <v>232</v>
      </c>
    </row>
    <row r="78" spans="1:13" hidden="1">
      <c r="A78" s="1">
        <v>39904</v>
      </c>
      <c r="B78" s="6">
        <v>781</v>
      </c>
      <c r="C78" s="6">
        <v>527</v>
      </c>
      <c r="D78" s="11">
        <v>152</v>
      </c>
      <c r="E78" s="11">
        <v>100</v>
      </c>
      <c r="F78" s="6">
        <v>100</v>
      </c>
      <c r="G78" s="6">
        <v>67</v>
      </c>
      <c r="H78" s="7"/>
      <c r="I78" s="7"/>
      <c r="J78" s="7"/>
      <c r="K78" s="7"/>
      <c r="L78" s="7">
        <f t="shared" si="2"/>
        <v>344.33333333333331</v>
      </c>
      <c r="M78" s="7">
        <f t="shared" si="3"/>
        <v>231.33333333333334</v>
      </c>
    </row>
    <row r="79" spans="1:13" hidden="1">
      <c r="A79" s="1">
        <v>39934</v>
      </c>
      <c r="B79" s="6">
        <v>834</v>
      </c>
      <c r="C79" s="6">
        <v>384</v>
      </c>
      <c r="D79" s="11">
        <v>142</v>
      </c>
      <c r="E79" s="11">
        <v>99</v>
      </c>
      <c r="F79" s="6">
        <v>117</v>
      </c>
      <c r="G79" s="6">
        <v>78</v>
      </c>
      <c r="H79" s="7"/>
      <c r="I79" s="7"/>
      <c r="J79" s="7"/>
      <c r="K79" s="7"/>
      <c r="L79" s="7">
        <f t="shared" si="2"/>
        <v>364.33333333333331</v>
      </c>
      <c r="M79" s="7">
        <f t="shared" si="3"/>
        <v>187</v>
      </c>
    </row>
    <row r="80" spans="1:13" hidden="1">
      <c r="A80" s="1">
        <v>39965</v>
      </c>
      <c r="B80" s="6">
        <v>810</v>
      </c>
      <c r="C80" s="6">
        <v>437</v>
      </c>
      <c r="D80" s="11">
        <v>185</v>
      </c>
      <c r="E80" s="11">
        <v>117</v>
      </c>
      <c r="F80" s="6">
        <v>142</v>
      </c>
      <c r="G80" s="6">
        <v>81</v>
      </c>
      <c r="H80" s="7"/>
      <c r="I80" s="7"/>
      <c r="J80" s="7"/>
      <c r="K80" s="7"/>
      <c r="L80" s="7">
        <f t="shared" si="2"/>
        <v>379</v>
      </c>
      <c r="M80" s="7">
        <f t="shared" si="3"/>
        <v>211.66666666666666</v>
      </c>
    </row>
    <row r="81" spans="1:13" hidden="1">
      <c r="A81" s="1">
        <v>39995</v>
      </c>
      <c r="B81" s="6">
        <v>912</v>
      </c>
      <c r="C81" s="6">
        <v>446</v>
      </c>
      <c r="D81" s="11">
        <v>163</v>
      </c>
      <c r="E81" s="11">
        <v>139</v>
      </c>
      <c r="F81" s="6">
        <v>98</v>
      </c>
      <c r="G81" s="6">
        <v>68</v>
      </c>
      <c r="H81" s="7"/>
      <c r="I81" s="7"/>
      <c r="J81" s="7"/>
      <c r="K81" s="7"/>
      <c r="L81" s="7">
        <f t="shared" si="2"/>
        <v>391</v>
      </c>
      <c r="M81" s="7">
        <f t="shared" si="3"/>
        <v>217.66666666666666</v>
      </c>
    </row>
    <row r="82" spans="1:13" hidden="1">
      <c r="A82" s="1">
        <v>40026</v>
      </c>
      <c r="B82" s="6">
        <v>836</v>
      </c>
      <c r="C82" s="6">
        <v>429</v>
      </c>
      <c r="D82" s="11">
        <v>171</v>
      </c>
      <c r="E82" s="11">
        <v>118</v>
      </c>
      <c r="F82" s="6">
        <v>100</v>
      </c>
      <c r="G82" s="6">
        <v>65</v>
      </c>
      <c r="H82" s="7"/>
      <c r="I82" s="7"/>
      <c r="J82" s="7"/>
      <c r="K82" s="7"/>
      <c r="L82" s="7">
        <f t="shared" si="2"/>
        <v>369</v>
      </c>
      <c r="M82" s="7">
        <f t="shared" si="3"/>
        <v>204</v>
      </c>
    </row>
    <row r="83" spans="1:13" hidden="1">
      <c r="A83" s="1">
        <v>40057</v>
      </c>
      <c r="B83" s="6">
        <v>853</v>
      </c>
      <c r="C83" s="6">
        <v>409</v>
      </c>
      <c r="D83" s="11">
        <v>144</v>
      </c>
      <c r="E83" s="11">
        <v>107</v>
      </c>
      <c r="F83" s="6">
        <v>117</v>
      </c>
      <c r="G83" s="6">
        <v>90</v>
      </c>
      <c r="H83" s="7"/>
      <c r="I83" s="7"/>
      <c r="J83" s="7"/>
      <c r="K83" s="7"/>
      <c r="L83" s="7">
        <f t="shared" si="2"/>
        <v>371.33333333333331</v>
      </c>
      <c r="M83" s="7">
        <f t="shared" si="3"/>
        <v>202</v>
      </c>
    </row>
    <row r="84" spans="1:13" hidden="1">
      <c r="A84" s="1">
        <v>40087</v>
      </c>
      <c r="B84" s="6">
        <v>922</v>
      </c>
      <c r="C84" s="6">
        <v>399</v>
      </c>
      <c r="D84" s="11">
        <v>142</v>
      </c>
      <c r="E84" s="11">
        <v>94</v>
      </c>
      <c r="F84" s="6">
        <v>101</v>
      </c>
      <c r="G84" s="6">
        <v>79</v>
      </c>
      <c r="H84" s="7"/>
      <c r="I84" s="7"/>
      <c r="J84" s="7"/>
      <c r="K84" s="7"/>
      <c r="L84" s="7">
        <f t="shared" si="2"/>
        <v>388.33333333333331</v>
      </c>
      <c r="M84" s="7">
        <f t="shared" si="3"/>
        <v>190.66666666666666</v>
      </c>
    </row>
    <row r="85" spans="1:13" hidden="1">
      <c r="A85" s="1">
        <v>40118</v>
      </c>
      <c r="B85" s="6">
        <v>812</v>
      </c>
      <c r="C85" s="6">
        <v>370</v>
      </c>
      <c r="D85" s="11">
        <v>136</v>
      </c>
      <c r="E85" s="11">
        <v>89</v>
      </c>
      <c r="F85" s="6">
        <v>105</v>
      </c>
      <c r="G85" s="6">
        <v>51</v>
      </c>
      <c r="H85" s="7"/>
      <c r="I85" s="7"/>
      <c r="J85" s="7"/>
      <c r="K85" s="7"/>
      <c r="L85" s="7">
        <f t="shared" si="2"/>
        <v>351</v>
      </c>
      <c r="M85" s="7">
        <f t="shared" si="3"/>
        <v>170</v>
      </c>
    </row>
    <row r="86" spans="1:13" hidden="1">
      <c r="A86" s="1">
        <v>40148</v>
      </c>
      <c r="B86" s="6">
        <v>972</v>
      </c>
      <c r="C86" s="6">
        <v>430</v>
      </c>
      <c r="D86" s="11">
        <v>139</v>
      </c>
      <c r="E86" s="11">
        <v>97</v>
      </c>
      <c r="F86" s="6">
        <v>124</v>
      </c>
      <c r="G86" s="6">
        <v>62</v>
      </c>
      <c r="H86" s="7"/>
      <c r="I86" s="7"/>
      <c r="J86" s="7"/>
      <c r="K86" s="7"/>
      <c r="L86" s="7">
        <f t="shared" si="2"/>
        <v>411.66666666666669</v>
      </c>
      <c r="M86" s="7">
        <f t="shared" si="3"/>
        <v>196.33333333333334</v>
      </c>
    </row>
    <row r="87" spans="1:13">
      <c r="A87" s="1">
        <v>40179</v>
      </c>
      <c r="B87" s="9">
        <v>1255</v>
      </c>
      <c r="C87" s="7">
        <v>435</v>
      </c>
      <c r="D87" s="7">
        <v>271</v>
      </c>
      <c r="E87" s="7">
        <v>136</v>
      </c>
      <c r="F87" s="7">
        <v>159</v>
      </c>
      <c r="G87" s="7">
        <v>75</v>
      </c>
      <c r="H87" s="7">
        <v>162</v>
      </c>
      <c r="I87" s="7">
        <v>67</v>
      </c>
      <c r="J87" s="7">
        <v>91</v>
      </c>
      <c r="K87" s="7">
        <v>42</v>
      </c>
      <c r="L87" s="7">
        <f t="shared" ref="L87:M102" si="4">(B87+D87+F87+H87+J87)/5</f>
        <v>387.6</v>
      </c>
      <c r="M87" s="7">
        <f t="shared" si="4"/>
        <v>151</v>
      </c>
    </row>
    <row r="88" spans="1:13">
      <c r="A88" s="1">
        <v>40210</v>
      </c>
      <c r="B88" s="9">
        <v>1079</v>
      </c>
      <c r="C88" s="7">
        <v>453</v>
      </c>
      <c r="D88" s="7">
        <v>221</v>
      </c>
      <c r="E88" s="7">
        <v>128</v>
      </c>
      <c r="F88" s="7">
        <v>129</v>
      </c>
      <c r="G88" s="7">
        <v>107</v>
      </c>
      <c r="H88" s="7">
        <v>94</v>
      </c>
      <c r="I88" s="7">
        <v>67</v>
      </c>
      <c r="J88" s="7">
        <v>76</v>
      </c>
      <c r="K88" s="7">
        <v>32</v>
      </c>
      <c r="L88" s="7">
        <f t="shared" si="4"/>
        <v>319.8</v>
      </c>
      <c r="M88" s="7">
        <f t="shared" si="4"/>
        <v>157.4</v>
      </c>
    </row>
    <row r="89" spans="1:13">
      <c r="A89" s="1">
        <v>40238</v>
      </c>
      <c r="B89" s="7">
        <v>1350</v>
      </c>
      <c r="C89" s="7">
        <v>481</v>
      </c>
      <c r="D89" s="7">
        <v>286</v>
      </c>
      <c r="E89" s="7">
        <v>148</v>
      </c>
      <c r="F89" s="7">
        <v>146</v>
      </c>
      <c r="G89" s="7">
        <v>65</v>
      </c>
      <c r="H89" s="7">
        <v>112</v>
      </c>
      <c r="I89" s="7">
        <v>24</v>
      </c>
      <c r="J89" s="7">
        <v>86</v>
      </c>
      <c r="K89" s="7">
        <v>33</v>
      </c>
      <c r="L89" s="7">
        <f t="shared" si="4"/>
        <v>396</v>
      </c>
      <c r="M89" s="7">
        <f t="shared" si="4"/>
        <v>150.19999999999999</v>
      </c>
    </row>
    <row r="90" spans="1:13">
      <c r="A90" s="1">
        <v>40269</v>
      </c>
      <c r="B90" s="7">
        <v>1078</v>
      </c>
      <c r="C90" s="7">
        <v>480</v>
      </c>
      <c r="D90" s="7">
        <v>240</v>
      </c>
      <c r="E90" s="7">
        <v>106</v>
      </c>
      <c r="F90" s="7">
        <v>138</v>
      </c>
      <c r="G90" s="7">
        <v>74</v>
      </c>
      <c r="H90" s="7">
        <v>107</v>
      </c>
      <c r="I90" s="7">
        <v>95</v>
      </c>
      <c r="J90" s="7">
        <v>79</v>
      </c>
      <c r="K90" s="7">
        <v>89</v>
      </c>
      <c r="L90" s="7">
        <f t="shared" si="4"/>
        <v>328.4</v>
      </c>
      <c r="M90" s="7">
        <f t="shared" si="4"/>
        <v>168.8</v>
      </c>
    </row>
    <row r="91" spans="1:13">
      <c r="A91" s="1">
        <v>40299</v>
      </c>
      <c r="B91" s="7">
        <v>1183</v>
      </c>
      <c r="C91" s="7">
        <v>505</v>
      </c>
      <c r="D91" s="7">
        <v>249</v>
      </c>
      <c r="E91" s="7">
        <v>113</v>
      </c>
      <c r="F91" s="7">
        <v>148</v>
      </c>
      <c r="G91" s="7">
        <v>74</v>
      </c>
      <c r="H91" s="7">
        <v>118</v>
      </c>
      <c r="I91" s="7">
        <v>93</v>
      </c>
      <c r="J91" s="7">
        <v>93</v>
      </c>
      <c r="K91" s="7">
        <v>48</v>
      </c>
      <c r="L91" s="7">
        <f t="shared" ref="L91:M106" si="5">(B91+D91+F91+H91+J91)/5</f>
        <v>358.2</v>
      </c>
      <c r="M91" s="7">
        <f t="shared" si="4"/>
        <v>166.6</v>
      </c>
    </row>
    <row r="92" spans="1:13">
      <c r="A92" s="1">
        <v>40330</v>
      </c>
      <c r="B92" s="7">
        <v>1298</v>
      </c>
      <c r="C92" s="7">
        <v>547</v>
      </c>
      <c r="D92" s="7">
        <v>270</v>
      </c>
      <c r="E92" s="7">
        <v>131</v>
      </c>
      <c r="F92" s="7">
        <v>156</v>
      </c>
      <c r="G92" s="7">
        <v>84</v>
      </c>
      <c r="H92" s="7">
        <v>118</v>
      </c>
      <c r="I92" s="7">
        <v>69</v>
      </c>
      <c r="J92" s="7">
        <v>90</v>
      </c>
      <c r="K92" s="7">
        <v>28</v>
      </c>
      <c r="L92" s="7">
        <f t="shared" si="5"/>
        <v>386.4</v>
      </c>
      <c r="M92" s="7">
        <f t="shared" si="4"/>
        <v>171.8</v>
      </c>
    </row>
    <row r="93" spans="1:13">
      <c r="A93" s="1">
        <v>40360</v>
      </c>
      <c r="B93" s="7">
        <v>1287</v>
      </c>
      <c r="C93" s="7">
        <v>501</v>
      </c>
      <c r="D93" s="7">
        <v>255</v>
      </c>
      <c r="E93" s="7">
        <v>132</v>
      </c>
      <c r="F93" s="7">
        <v>61</v>
      </c>
      <c r="G93" s="7">
        <v>86</v>
      </c>
      <c r="H93" s="7">
        <v>113</v>
      </c>
      <c r="I93" s="7">
        <v>65</v>
      </c>
      <c r="J93" s="7">
        <v>210</v>
      </c>
      <c r="K93" s="7">
        <v>43</v>
      </c>
      <c r="L93" s="7">
        <f t="shared" si="5"/>
        <v>385.2</v>
      </c>
      <c r="M93" s="7">
        <f t="shared" si="4"/>
        <v>165.4</v>
      </c>
    </row>
    <row r="94" spans="1:13">
      <c r="A94" s="1">
        <v>40391</v>
      </c>
      <c r="B94" s="7">
        <v>1417</v>
      </c>
      <c r="C94" s="7">
        <v>532</v>
      </c>
      <c r="D94" s="7">
        <v>242</v>
      </c>
      <c r="E94" s="7">
        <v>132</v>
      </c>
      <c r="F94" s="7">
        <v>173</v>
      </c>
      <c r="G94" s="7">
        <v>95</v>
      </c>
      <c r="H94" s="7">
        <v>134</v>
      </c>
      <c r="I94" s="7">
        <v>73</v>
      </c>
      <c r="J94" s="7">
        <v>90</v>
      </c>
      <c r="K94" s="7">
        <v>61</v>
      </c>
      <c r="L94" s="7">
        <f t="shared" si="5"/>
        <v>411.2</v>
      </c>
      <c r="M94" s="7">
        <f t="shared" si="4"/>
        <v>178.6</v>
      </c>
    </row>
    <row r="95" spans="1:13">
      <c r="A95" s="1">
        <v>40422</v>
      </c>
      <c r="B95" s="7">
        <v>1001</v>
      </c>
      <c r="C95" s="7">
        <v>426</v>
      </c>
      <c r="D95" s="7">
        <v>204</v>
      </c>
      <c r="E95" s="7">
        <v>152</v>
      </c>
      <c r="F95" s="7">
        <v>139</v>
      </c>
      <c r="G95" s="7">
        <v>97</v>
      </c>
      <c r="H95" s="7">
        <v>91</v>
      </c>
      <c r="I95" s="7">
        <v>68</v>
      </c>
      <c r="J95" s="7">
        <v>92</v>
      </c>
      <c r="K95" s="7">
        <v>54</v>
      </c>
      <c r="L95" s="7">
        <f t="shared" si="5"/>
        <v>305.39999999999998</v>
      </c>
      <c r="M95" s="7">
        <f t="shared" si="4"/>
        <v>159.4</v>
      </c>
    </row>
    <row r="96" spans="1:13">
      <c r="A96" s="1">
        <v>40452</v>
      </c>
      <c r="B96" s="7">
        <v>1005</v>
      </c>
      <c r="C96" s="7">
        <v>461</v>
      </c>
      <c r="D96" s="7">
        <v>218</v>
      </c>
      <c r="E96" s="7">
        <v>129</v>
      </c>
      <c r="F96" s="7">
        <v>76</v>
      </c>
      <c r="G96" s="7">
        <v>62</v>
      </c>
      <c r="H96" s="7">
        <v>114</v>
      </c>
      <c r="I96" s="7">
        <v>72</v>
      </c>
      <c r="J96" s="7">
        <v>76</v>
      </c>
      <c r="K96" s="7">
        <v>47</v>
      </c>
      <c r="L96" s="7">
        <f t="shared" si="5"/>
        <v>297.8</v>
      </c>
      <c r="M96" s="7">
        <f t="shared" si="4"/>
        <v>154.19999999999999</v>
      </c>
    </row>
    <row r="97" spans="1:13">
      <c r="A97" s="1">
        <v>40483</v>
      </c>
      <c r="B97" s="7">
        <v>1097</v>
      </c>
      <c r="C97" s="7">
        <v>392</v>
      </c>
      <c r="D97" s="7">
        <v>237</v>
      </c>
      <c r="E97" s="7">
        <v>118</v>
      </c>
      <c r="F97" s="7">
        <v>159</v>
      </c>
      <c r="G97" s="7">
        <v>88</v>
      </c>
      <c r="H97" s="7">
        <v>114</v>
      </c>
      <c r="I97" s="7">
        <v>90</v>
      </c>
      <c r="J97" s="7">
        <v>85</v>
      </c>
      <c r="K97" s="7">
        <v>73</v>
      </c>
      <c r="L97" s="7">
        <f t="shared" si="5"/>
        <v>338.4</v>
      </c>
      <c r="M97" s="7">
        <f t="shared" si="4"/>
        <v>152.19999999999999</v>
      </c>
    </row>
    <row r="98" spans="1:13">
      <c r="A98" s="1">
        <v>40513</v>
      </c>
      <c r="B98" s="7">
        <v>1516</v>
      </c>
      <c r="C98" s="7">
        <v>547</v>
      </c>
      <c r="D98" s="7">
        <v>281</v>
      </c>
      <c r="E98" s="7">
        <v>141</v>
      </c>
      <c r="F98" s="7">
        <v>174</v>
      </c>
      <c r="G98" s="7">
        <v>111</v>
      </c>
      <c r="H98" s="7">
        <v>137</v>
      </c>
      <c r="I98" s="7">
        <v>87</v>
      </c>
      <c r="J98" s="7">
        <v>121</v>
      </c>
      <c r="K98" s="7">
        <v>56</v>
      </c>
      <c r="L98" s="7">
        <f>(B98+D98+F98+H98+J98)/5</f>
        <v>445.8</v>
      </c>
      <c r="M98" s="7">
        <f t="shared" si="4"/>
        <v>188.4</v>
      </c>
    </row>
    <row r="99" spans="1:13">
      <c r="A99" s="1">
        <v>40554</v>
      </c>
      <c r="B99" s="7">
        <v>1324</v>
      </c>
      <c r="C99" s="7">
        <v>448</v>
      </c>
      <c r="D99" s="7">
        <v>322</v>
      </c>
      <c r="E99" s="7">
        <v>111</v>
      </c>
      <c r="F99" s="7">
        <v>189</v>
      </c>
      <c r="G99" s="7">
        <v>88</v>
      </c>
      <c r="H99" s="7">
        <v>132</v>
      </c>
      <c r="I99" s="7">
        <v>88</v>
      </c>
      <c r="J99" s="7">
        <v>129</v>
      </c>
      <c r="K99" s="7">
        <v>30</v>
      </c>
      <c r="L99" s="7">
        <f>(B99+D99+F99+H99+J99)/5</f>
        <v>419.2</v>
      </c>
      <c r="M99" s="7">
        <f t="shared" si="4"/>
        <v>153</v>
      </c>
    </row>
    <row r="100" spans="1:13">
      <c r="A100" s="1">
        <v>40585</v>
      </c>
      <c r="B100" s="7">
        <v>1618</v>
      </c>
      <c r="C100" s="7">
        <v>510</v>
      </c>
      <c r="D100" s="7">
        <v>325</v>
      </c>
      <c r="E100" s="7">
        <v>174</v>
      </c>
      <c r="F100" s="7">
        <v>201</v>
      </c>
      <c r="G100" s="7">
        <v>75</v>
      </c>
      <c r="H100" s="7">
        <v>139</v>
      </c>
      <c r="I100" s="7">
        <v>91</v>
      </c>
      <c r="J100" s="7">
        <v>111</v>
      </c>
      <c r="K100" s="7">
        <v>49</v>
      </c>
      <c r="L100" s="7">
        <f t="shared" si="5"/>
        <v>478.8</v>
      </c>
      <c r="M100" s="7">
        <f t="shared" si="4"/>
        <v>179.8</v>
      </c>
    </row>
    <row r="101" spans="1:13">
      <c r="A101" s="1">
        <v>40613</v>
      </c>
      <c r="B101" s="7">
        <v>1748</v>
      </c>
      <c r="C101" s="7">
        <v>731</v>
      </c>
      <c r="D101" s="7">
        <v>347</v>
      </c>
      <c r="E101" s="7">
        <v>208</v>
      </c>
      <c r="F101" s="7">
        <v>190</v>
      </c>
      <c r="G101" s="7">
        <v>89</v>
      </c>
      <c r="H101" s="7">
        <v>137</v>
      </c>
      <c r="I101" s="7">
        <v>106</v>
      </c>
      <c r="J101" s="7">
        <v>127</v>
      </c>
      <c r="K101" s="7">
        <v>40</v>
      </c>
      <c r="L101" s="7">
        <f t="shared" si="5"/>
        <v>509.8</v>
      </c>
      <c r="M101" s="7">
        <f t="shared" si="4"/>
        <v>234.8</v>
      </c>
    </row>
    <row r="102" spans="1:13">
      <c r="A102" s="1">
        <v>40644</v>
      </c>
      <c r="B102" s="7">
        <v>1090</v>
      </c>
      <c r="C102" s="7">
        <v>558</v>
      </c>
      <c r="D102" s="7">
        <v>250</v>
      </c>
      <c r="E102" s="7">
        <v>151</v>
      </c>
      <c r="F102" s="7">
        <v>101</v>
      </c>
      <c r="G102" s="7">
        <v>36</v>
      </c>
      <c r="H102" s="7">
        <v>102</v>
      </c>
      <c r="I102" s="7">
        <v>91</v>
      </c>
      <c r="J102" s="7">
        <v>97</v>
      </c>
      <c r="K102" s="7">
        <v>31</v>
      </c>
      <c r="L102" s="7">
        <f t="shared" si="5"/>
        <v>328</v>
      </c>
      <c r="M102" s="7">
        <f t="shared" si="4"/>
        <v>173.4</v>
      </c>
    </row>
    <row r="103" spans="1:13">
      <c r="A103" s="1">
        <v>40674</v>
      </c>
      <c r="B103" s="7">
        <v>1196</v>
      </c>
      <c r="C103" s="7">
        <v>487</v>
      </c>
      <c r="D103" s="7">
        <v>298</v>
      </c>
      <c r="E103" s="7">
        <v>187</v>
      </c>
      <c r="F103" s="7">
        <v>102</v>
      </c>
      <c r="G103" s="7">
        <v>37</v>
      </c>
      <c r="H103" s="7">
        <v>115</v>
      </c>
      <c r="I103" s="7">
        <v>94</v>
      </c>
      <c r="J103" s="7">
        <v>117</v>
      </c>
      <c r="K103" s="7">
        <v>55</v>
      </c>
      <c r="L103" s="7">
        <f t="shared" si="5"/>
        <v>365.6</v>
      </c>
      <c r="M103" s="7">
        <f t="shared" si="5"/>
        <v>172</v>
      </c>
    </row>
    <row r="104" spans="1:13">
      <c r="A104" s="1">
        <v>40705</v>
      </c>
      <c r="B104" s="7">
        <v>1361</v>
      </c>
      <c r="C104" s="7">
        <v>572</v>
      </c>
      <c r="D104" s="7">
        <v>348</v>
      </c>
      <c r="E104" s="7">
        <v>180</v>
      </c>
      <c r="F104" s="7">
        <v>112</v>
      </c>
      <c r="G104" s="7">
        <v>40</v>
      </c>
      <c r="H104" s="7">
        <v>141</v>
      </c>
      <c r="I104" s="7">
        <v>62</v>
      </c>
      <c r="J104" s="7">
        <v>133</v>
      </c>
      <c r="K104" s="7">
        <v>41</v>
      </c>
      <c r="L104" s="7">
        <f>(B104+D104+F104+H104+J104)/5</f>
        <v>419</v>
      </c>
      <c r="M104" s="7">
        <f t="shared" si="5"/>
        <v>179</v>
      </c>
    </row>
    <row r="105" spans="1:13">
      <c r="A105" s="1">
        <v>40735</v>
      </c>
      <c r="B105" s="7">
        <v>1312</v>
      </c>
      <c r="C105" s="7">
        <v>517</v>
      </c>
      <c r="D105" s="7">
        <v>288</v>
      </c>
      <c r="E105" s="7">
        <v>192</v>
      </c>
      <c r="F105" s="7">
        <v>111</v>
      </c>
      <c r="G105" s="7">
        <v>38</v>
      </c>
      <c r="H105" s="7">
        <v>137</v>
      </c>
      <c r="I105" s="7">
        <v>79</v>
      </c>
      <c r="J105" s="7">
        <v>117</v>
      </c>
      <c r="K105" s="7">
        <v>62</v>
      </c>
      <c r="L105" s="7">
        <f>(B105+D105+F105+H105+J105)/5</f>
        <v>393</v>
      </c>
      <c r="M105" s="7">
        <f t="shared" si="5"/>
        <v>177.6</v>
      </c>
    </row>
    <row r="106" spans="1:13">
      <c r="A106" s="1">
        <v>40766</v>
      </c>
      <c r="B106" s="7">
        <v>1444</v>
      </c>
      <c r="C106" s="7">
        <v>608</v>
      </c>
      <c r="D106" s="7">
        <v>325</v>
      </c>
      <c r="E106" s="7">
        <v>134</v>
      </c>
      <c r="F106" s="7">
        <v>114</v>
      </c>
      <c r="G106" s="7">
        <v>53</v>
      </c>
      <c r="H106" s="7">
        <v>143</v>
      </c>
      <c r="I106" s="7">
        <v>90</v>
      </c>
      <c r="J106" s="7">
        <v>116</v>
      </c>
      <c r="K106" s="7">
        <v>43</v>
      </c>
      <c r="L106" s="7">
        <f t="shared" ref="L106:M121" si="6">(B106+D106+F106+H106+J106)/5</f>
        <v>428.4</v>
      </c>
      <c r="M106" s="7">
        <f t="shared" si="5"/>
        <v>185.6</v>
      </c>
    </row>
    <row r="107" spans="1:13">
      <c r="A107" s="1">
        <v>40797</v>
      </c>
      <c r="B107" s="7">
        <v>1362</v>
      </c>
      <c r="C107" s="7">
        <v>606</v>
      </c>
      <c r="D107" s="7">
        <v>284</v>
      </c>
      <c r="E107" s="7">
        <v>137</v>
      </c>
      <c r="F107" s="7">
        <v>103</v>
      </c>
      <c r="G107" s="7">
        <v>38</v>
      </c>
      <c r="H107" s="7">
        <v>134</v>
      </c>
      <c r="I107" s="7">
        <v>112</v>
      </c>
      <c r="J107" s="7">
        <v>125</v>
      </c>
      <c r="K107" s="7">
        <v>64</v>
      </c>
      <c r="L107" s="7">
        <f t="shared" si="6"/>
        <v>401.6</v>
      </c>
      <c r="M107" s="7">
        <f t="shared" si="6"/>
        <v>191.4</v>
      </c>
    </row>
    <row r="108" spans="1:13">
      <c r="A108" s="1">
        <v>40827</v>
      </c>
      <c r="B108" s="7">
        <v>1449</v>
      </c>
      <c r="C108" s="7">
        <v>644</v>
      </c>
      <c r="D108" s="7">
        <v>303</v>
      </c>
      <c r="E108" s="7">
        <v>173</v>
      </c>
      <c r="F108" s="7">
        <v>108</v>
      </c>
      <c r="G108" s="7">
        <v>84</v>
      </c>
      <c r="H108" s="7">
        <v>132</v>
      </c>
      <c r="I108" s="7">
        <v>92</v>
      </c>
      <c r="J108" s="7">
        <v>121</v>
      </c>
      <c r="K108" s="7">
        <v>63</v>
      </c>
      <c r="L108" s="7">
        <f t="shared" si="6"/>
        <v>422.6</v>
      </c>
      <c r="M108" s="7">
        <f t="shared" si="6"/>
        <v>211.2</v>
      </c>
    </row>
    <row r="109" spans="1:13">
      <c r="A109" s="1">
        <v>40858</v>
      </c>
      <c r="B109" s="7">
        <v>1357</v>
      </c>
      <c r="C109" s="7">
        <v>557</v>
      </c>
      <c r="D109" s="7">
        <v>292</v>
      </c>
      <c r="E109" s="7">
        <v>182</v>
      </c>
      <c r="F109" s="7">
        <v>103</v>
      </c>
      <c r="G109" s="7">
        <v>42</v>
      </c>
      <c r="H109" s="7">
        <v>148</v>
      </c>
      <c r="I109" s="7">
        <v>83</v>
      </c>
      <c r="J109" s="7">
        <v>120</v>
      </c>
      <c r="K109" s="7">
        <v>40</v>
      </c>
      <c r="L109" s="7">
        <f t="shared" si="6"/>
        <v>404</v>
      </c>
      <c r="M109" s="7">
        <f t="shared" si="6"/>
        <v>180.8</v>
      </c>
    </row>
    <row r="110" spans="1:13">
      <c r="A110" s="1">
        <v>40888</v>
      </c>
      <c r="B110" s="7">
        <v>1631</v>
      </c>
      <c r="C110" s="7">
        <v>654</v>
      </c>
      <c r="D110" s="7">
        <v>327</v>
      </c>
      <c r="E110" s="7">
        <v>153</v>
      </c>
      <c r="F110" s="7">
        <v>139</v>
      </c>
      <c r="G110" s="7">
        <v>54</v>
      </c>
      <c r="H110" s="7">
        <v>169</v>
      </c>
      <c r="I110" s="7">
        <v>80</v>
      </c>
      <c r="J110" s="7">
        <v>143</v>
      </c>
      <c r="K110" s="7">
        <v>40</v>
      </c>
      <c r="L110" s="7">
        <f t="shared" si="6"/>
        <v>481.8</v>
      </c>
      <c r="M110" s="7">
        <f t="shared" si="6"/>
        <v>196.2</v>
      </c>
    </row>
    <row r="111" spans="1:13">
      <c r="A111" s="1">
        <v>40919</v>
      </c>
      <c r="B111" s="7">
        <v>1495</v>
      </c>
      <c r="C111" s="7">
        <v>432</v>
      </c>
      <c r="D111" s="7">
        <v>371</v>
      </c>
      <c r="E111" s="7">
        <v>125</v>
      </c>
      <c r="F111" s="7">
        <v>208</v>
      </c>
      <c r="G111" s="7">
        <v>91</v>
      </c>
      <c r="H111" s="7">
        <v>162</v>
      </c>
      <c r="I111" s="7">
        <v>70</v>
      </c>
      <c r="J111" s="7">
        <v>140</v>
      </c>
      <c r="K111" s="7">
        <v>73</v>
      </c>
      <c r="L111" s="7">
        <f t="shared" si="6"/>
        <v>475.2</v>
      </c>
      <c r="M111" s="7">
        <f t="shared" si="6"/>
        <v>158.19999999999999</v>
      </c>
    </row>
    <row r="112" spans="1:13">
      <c r="A112" s="1">
        <v>40950</v>
      </c>
      <c r="B112" s="7">
        <v>1457</v>
      </c>
      <c r="C112" s="7">
        <v>597</v>
      </c>
      <c r="D112" s="7">
        <v>334</v>
      </c>
      <c r="E112" s="7">
        <v>151</v>
      </c>
      <c r="F112" s="7">
        <v>216</v>
      </c>
      <c r="G112" s="7">
        <v>103</v>
      </c>
      <c r="H112" s="7">
        <v>136</v>
      </c>
      <c r="I112" s="7">
        <v>73</v>
      </c>
      <c r="J112" s="7">
        <v>134</v>
      </c>
      <c r="K112" s="7">
        <v>39</v>
      </c>
      <c r="L112" s="7">
        <f t="shared" si="6"/>
        <v>455.4</v>
      </c>
      <c r="M112" s="7">
        <f t="shared" si="6"/>
        <v>192.6</v>
      </c>
    </row>
    <row r="113" spans="1:13">
      <c r="A113" s="1">
        <v>40979</v>
      </c>
      <c r="B113" s="7">
        <v>1861</v>
      </c>
      <c r="C113" s="7">
        <v>599</v>
      </c>
      <c r="D113" s="7">
        <v>367</v>
      </c>
      <c r="E113" s="7">
        <v>193</v>
      </c>
      <c r="F113" s="7">
        <v>277</v>
      </c>
      <c r="G113" s="7">
        <v>131</v>
      </c>
      <c r="H113" s="7">
        <v>159</v>
      </c>
      <c r="I113" s="7">
        <v>130</v>
      </c>
      <c r="J113" s="7">
        <v>142</v>
      </c>
      <c r="K113" s="7">
        <v>66</v>
      </c>
      <c r="L113" s="7">
        <f t="shared" si="6"/>
        <v>561.20000000000005</v>
      </c>
      <c r="M113" s="7">
        <f t="shared" si="6"/>
        <v>223.8</v>
      </c>
    </row>
    <row r="114" spans="1:13">
      <c r="A114" s="1">
        <v>41010</v>
      </c>
      <c r="B114" s="7">
        <v>1332</v>
      </c>
      <c r="C114" s="7">
        <v>564</v>
      </c>
      <c r="D114" s="7">
        <v>303</v>
      </c>
      <c r="E114" s="7">
        <v>155</v>
      </c>
      <c r="F114" s="7">
        <v>116</v>
      </c>
      <c r="G114" s="7">
        <v>41</v>
      </c>
      <c r="H114" s="7">
        <v>133</v>
      </c>
      <c r="I114" s="7">
        <v>80</v>
      </c>
      <c r="J114" s="7">
        <v>96</v>
      </c>
      <c r="K114" s="7">
        <v>31</v>
      </c>
      <c r="L114" s="7">
        <f t="shared" si="6"/>
        <v>396</v>
      </c>
      <c r="M114" s="7">
        <f t="shared" si="6"/>
        <v>174.2</v>
      </c>
    </row>
    <row r="115" spans="1:13">
      <c r="A115" s="1">
        <v>41040</v>
      </c>
      <c r="B115" s="7">
        <v>1608</v>
      </c>
      <c r="C115" s="7">
        <v>622</v>
      </c>
      <c r="D115" s="7">
        <v>387</v>
      </c>
      <c r="E115" s="7">
        <v>201</v>
      </c>
      <c r="F115" s="7">
        <v>131</v>
      </c>
      <c r="G115" s="7">
        <v>39</v>
      </c>
      <c r="H115" s="7">
        <v>179</v>
      </c>
      <c r="I115" s="7">
        <v>101</v>
      </c>
      <c r="J115" s="7">
        <v>125</v>
      </c>
      <c r="K115" s="7">
        <v>89</v>
      </c>
      <c r="L115" s="7">
        <f t="shared" si="6"/>
        <v>486</v>
      </c>
      <c r="M115" s="7">
        <f t="shared" si="6"/>
        <v>210.4</v>
      </c>
    </row>
    <row r="116" spans="1:13">
      <c r="A116" s="1">
        <v>41071</v>
      </c>
      <c r="B116" s="7">
        <v>1597</v>
      </c>
      <c r="C116" s="7">
        <v>627</v>
      </c>
      <c r="D116" s="7">
        <v>360</v>
      </c>
      <c r="E116" s="7">
        <v>155</v>
      </c>
      <c r="F116" s="7">
        <v>129</v>
      </c>
      <c r="G116" s="7">
        <v>41</v>
      </c>
      <c r="H116" s="7">
        <v>147</v>
      </c>
      <c r="I116" s="7">
        <v>118</v>
      </c>
      <c r="J116" s="7">
        <v>133</v>
      </c>
      <c r="K116" s="7">
        <v>53</v>
      </c>
      <c r="L116" s="7">
        <f t="shared" si="6"/>
        <v>473.2</v>
      </c>
      <c r="M116" s="7">
        <f t="shared" si="6"/>
        <v>198.8</v>
      </c>
    </row>
    <row r="117" spans="1:13">
      <c r="A117" s="1">
        <v>41101</v>
      </c>
      <c r="B117" s="7">
        <v>1520</v>
      </c>
      <c r="C117" s="7">
        <v>672</v>
      </c>
      <c r="D117" s="7">
        <v>355</v>
      </c>
      <c r="E117" s="7">
        <v>163</v>
      </c>
      <c r="F117" s="7">
        <v>143</v>
      </c>
      <c r="G117" s="7">
        <v>39</v>
      </c>
      <c r="H117" s="7">
        <v>167</v>
      </c>
      <c r="I117" s="7">
        <v>127</v>
      </c>
      <c r="J117" s="7">
        <v>131</v>
      </c>
      <c r="K117" s="7">
        <v>41</v>
      </c>
      <c r="L117" s="7">
        <f t="shared" si="6"/>
        <v>463.2</v>
      </c>
      <c r="M117" s="7">
        <f t="shared" si="6"/>
        <v>208.4</v>
      </c>
    </row>
    <row r="118" spans="1:13">
      <c r="A118" s="1">
        <v>41132</v>
      </c>
      <c r="B118" s="7">
        <v>1746</v>
      </c>
      <c r="C118" s="7">
        <v>578</v>
      </c>
      <c r="D118" s="7">
        <v>354</v>
      </c>
      <c r="E118" s="7">
        <v>188</v>
      </c>
      <c r="F118" s="7">
        <v>120</v>
      </c>
      <c r="G118" s="7">
        <v>42</v>
      </c>
      <c r="H118" s="7">
        <v>185</v>
      </c>
      <c r="I118" s="7">
        <v>119</v>
      </c>
      <c r="J118" s="7">
        <v>137</v>
      </c>
      <c r="K118" s="7">
        <v>33</v>
      </c>
      <c r="L118" s="7">
        <f t="shared" si="6"/>
        <v>508.4</v>
      </c>
      <c r="M118" s="7">
        <f t="shared" si="6"/>
        <v>192</v>
      </c>
    </row>
    <row r="119" spans="1:13">
      <c r="A119" s="1">
        <v>41163</v>
      </c>
      <c r="B119" s="7">
        <v>1672</v>
      </c>
      <c r="C119" s="7">
        <v>597</v>
      </c>
      <c r="D119" s="7">
        <v>394</v>
      </c>
      <c r="E119" s="7">
        <v>164</v>
      </c>
      <c r="F119" s="7">
        <v>134</v>
      </c>
      <c r="G119" s="7">
        <v>31</v>
      </c>
      <c r="H119" s="7">
        <v>122</v>
      </c>
      <c r="I119" s="7">
        <v>124</v>
      </c>
      <c r="J119" s="7">
        <v>133</v>
      </c>
      <c r="K119" s="7">
        <v>30</v>
      </c>
      <c r="L119" s="7">
        <f t="shared" si="6"/>
        <v>491</v>
      </c>
      <c r="M119" s="7">
        <f t="shared" si="6"/>
        <v>189.2</v>
      </c>
    </row>
    <row r="120" spans="1:13">
      <c r="A120" s="1">
        <v>41193</v>
      </c>
      <c r="B120" s="7">
        <v>2396</v>
      </c>
      <c r="C120" s="7">
        <v>1011</v>
      </c>
      <c r="D120" s="7">
        <v>338</v>
      </c>
      <c r="E120" s="7">
        <v>166</v>
      </c>
      <c r="F120" s="7">
        <v>282</v>
      </c>
      <c r="G120" s="7">
        <v>127</v>
      </c>
      <c r="H120" s="7">
        <v>160</v>
      </c>
      <c r="I120" s="7">
        <v>132</v>
      </c>
      <c r="J120" s="7">
        <v>147</v>
      </c>
      <c r="K120" s="7">
        <v>45</v>
      </c>
      <c r="L120" s="7">
        <f t="shared" si="6"/>
        <v>664.6</v>
      </c>
      <c r="M120" s="7">
        <f t="shared" si="6"/>
        <v>296.2</v>
      </c>
    </row>
    <row r="121" spans="1:13">
      <c r="A121" s="1">
        <v>41224</v>
      </c>
      <c r="B121" s="7">
        <v>2249</v>
      </c>
      <c r="C121" s="7">
        <v>959</v>
      </c>
      <c r="D121" s="7">
        <v>333</v>
      </c>
      <c r="E121" s="7">
        <v>158</v>
      </c>
      <c r="F121" s="7">
        <v>233</v>
      </c>
      <c r="G121" s="7">
        <v>120</v>
      </c>
      <c r="H121" s="7">
        <v>165</v>
      </c>
      <c r="I121" s="7">
        <v>109</v>
      </c>
      <c r="J121" s="7">
        <v>142</v>
      </c>
      <c r="K121" s="7">
        <v>57</v>
      </c>
      <c r="L121" s="7">
        <f t="shared" si="6"/>
        <v>624.4</v>
      </c>
      <c r="M121" s="7">
        <f t="shared" si="6"/>
        <v>280.60000000000002</v>
      </c>
    </row>
    <row r="122" spans="1:13">
      <c r="A122" s="1">
        <v>41254</v>
      </c>
      <c r="B122" s="7">
        <v>2692</v>
      </c>
      <c r="C122" s="7">
        <v>820</v>
      </c>
      <c r="D122" s="7">
        <v>392</v>
      </c>
      <c r="E122" s="7">
        <v>173</v>
      </c>
      <c r="F122" s="7">
        <v>221</v>
      </c>
      <c r="G122" s="7">
        <v>95</v>
      </c>
      <c r="H122" s="7">
        <v>185</v>
      </c>
      <c r="I122" s="7">
        <v>91</v>
      </c>
      <c r="J122" s="7">
        <v>147</v>
      </c>
      <c r="K122" s="7">
        <v>26</v>
      </c>
      <c r="L122" s="7">
        <f t="shared" ref="L122:M137" si="7">(B122+D122+F122+H122+J122)/5</f>
        <v>727.4</v>
      </c>
      <c r="M122" s="7">
        <f t="shared" si="7"/>
        <v>241</v>
      </c>
    </row>
    <row r="123" spans="1:13">
      <c r="A123" s="1">
        <v>41285</v>
      </c>
      <c r="B123" s="2">
        <v>1537</v>
      </c>
      <c r="C123" s="2">
        <v>634</v>
      </c>
      <c r="D123" s="2">
        <v>339</v>
      </c>
      <c r="E123" s="2">
        <v>179</v>
      </c>
      <c r="F123" s="2">
        <v>122</v>
      </c>
      <c r="G123" s="7">
        <v>45</v>
      </c>
      <c r="H123" s="7">
        <v>158</v>
      </c>
      <c r="I123" s="7">
        <v>100</v>
      </c>
      <c r="J123" s="7">
        <v>123</v>
      </c>
      <c r="K123" s="7">
        <v>47</v>
      </c>
      <c r="L123" s="7">
        <f t="shared" si="7"/>
        <v>455.8</v>
      </c>
      <c r="M123" s="7">
        <f t="shared" si="7"/>
        <v>201</v>
      </c>
    </row>
    <row r="124" spans="1:13">
      <c r="A124" s="1">
        <v>41316</v>
      </c>
      <c r="B124" s="2">
        <v>1769</v>
      </c>
      <c r="C124" s="2">
        <v>673</v>
      </c>
      <c r="D124" s="2">
        <v>356</v>
      </c>
      <c r="E124" s="2">
        <v>180</v>
      </c>
      <c r="F124" s="2">
        <v>158</v>
      </c>
      <c r="G124" s="7">
        <v>50</v>
      </c>
      <c r="H124" s="7">
        <v>152</v>
      </c>
      <c r="I124" s="7">
        <v>123</v>
      </c>
      <c r="J124" s="7">
        <v>110</v>
      </c>
      <c r="K124" s="7">
        <v>45</v>
      </c>
      <c r="L124" s="7">
        <f>(B124+D124+F124+H124+J124)/5</f>
        <v>509</v>
      </c>
      <c r="M124" s="7">
        <f t="shared" si="7"/>
        <v>214.2</v>
      </c>
    </row>
    <row r="125" spans="1:13">
      <c r="A125" s="1">
        <v>41344</v>
      </c>
      <c r="B125" s="7">
        <v>1761</v>
      </c>
      <c r="C125" s="7">
        <v>705</v>
      </c>
      <c r="D125" s="7">
        <v>364</v>
      </c>
      <c r="E125" s="7">
        <v>161</v>
      </c>
      <c r="F125" s="7">
        <v>139</v>
      </c>
      <c r="G125" s="7">
        <v>57</v>
      </c>
      <c r="H125" s="7">
        <v>178</v>
      </c>
      <c r="I125" s="7">
        <v>96</v>
      </c>
      <c r="J125" s="7">
        <v>128</v>
      </c>
      <c r="K125" s="7">
        <v>45</v>
      </c>
      <c r="L125" s="7">
        <f t="shared" ref="L125:L130" si="8">(B125+D125+F125+H125+J125)/5</f>
        <v>514</v>
      </c>
      <c r="M125" s="7">
        <f t="shared" si="7"/>
        <v>212.8</v>
      </c>
    </row>
    <row r="126" spans="1:13">
      <c r="A126" s="1">
        <v>41375</v>
      </c>
      <c r="B126" s="7">
        <v>1722</v>
      </c>
      <c r="C126" s="7">
        <v>708</v>
      </c>
      <c r="D126" s="2">
        <v>325</v>
      </c>
      <c r="E126" s="7">
        <v>197</v>
      </c>
      <c r="F126" s="7">
        <v>128</v>
      </c>
      <c r="G126" s="7">
        <v>52</v>
      </c>
      <c r="H126" s="7">
        <v>149</v>
      </c>
      <c r="I126" s="7">
        <v>120</v>
      </c>
      <c r="J126" s="7">
        <v>123</v>
      </c>
      <c r="K126" s="7">
        <v>48</v>
      </c>
      <c r="L126" s="7">
        <f t="shared" si="8"/>
        <v>489.4</v>
      </c>
      <c r="M126" s="7">
        <f t="shared" si="7"/>
        <v>225</v>
      </c>
    </row>
    <row r="127" spans="1:13">
      <c r="A127" s="1">
        <v>41405</v>
      </c>
      <c r="B127" s="7">
        <v>1845</v>
      </c>
      <c r="C127" s="7">
        <v>755</v>
      </c>
      <c r="D127" s="2">
        <v>377</v>
      </c>
      <c r="E127" s="7">
        <v>208</v>
      </c>
      <c r="F127" s="7">
        <v>113</v>
      </c>
      <c r="G127" s="7">
        <v>66</v>
      </c>
      <c r="H127" s="7">
        <v>155</v>
      </c>
      <c r="I127" s="7">
        <v>119</v>
      </c>
      <c r="J127" s="7">
        <v>162</v>
      </c>
      <c r="K127" s="7">
        <v>65</v>
      </c>
      <c r="L127" s="7">
        <f t="shared" si="8"/>
        <v>530.4</v>
      </c>
      <c r="M127" s="7">
        <f t="shared" si="7"/>
        <v>242.6</v>
      </c>
    </row>
    <row r="128" spans="1:13">
      <c r="A128" s="1">
        <v>41436</v>
      </c>
      <c r="B128" s="7">
        <v>1742</v>
      </c>
      <c r="C128" s="7">
        <v>709</v>
      </c>
      <c r="D128" s="2">
        <v>390</v>
      </c>
      <c r="E128" s="7">
        <v>206</v>
      </c>
      <c r="F128" s="7">
        <v>123</v>
      </c>
      <c r="G128" s="7">
        <v>47</v>
      </c>
      <c r="H128" s="7">
        <v>153</v>
      </c>
      <c r="I128" s="7">
        <v>124</v>
      </c>
      <c r="J128" s="7">
        <v>143</v>
      </c>
      <c r="K128" s="7">
        <v>35</v>
      </c>
      <c r="L128" s="7">
        <f t="shared" si="8"/>
        <v>510.2</v>
      </c>
      <c r="M128" s="7">
        <f t="shared" si="7"/>
        <v>224.2</v>
      </c>
    </row>
    <row r="129" spans="1:16">
      <c r="A129" s="1">
        <v>41466</v>
      </c>
      <c r="B129" s="7">
        <v>1542</v>
      </c>
      <c r="C129" s="7">
        <v>758</v>
      </c>
      <c r="D129" s="7">
        <v>358</v>
      </c>
      <c r="E129" s="7">
        <v>232</v>
      </c>
      <c r="F129" s="7">
        <v>127</v>
      </c>
      <c r="G129" s="7">
        <v>70</v>
      </c>
      <c r="H129" s="7">
        <v>186</v>
      </c>
      <c r="I129" s="7">
        <v>112</v>
      </c>
      <c r="J129" s="7">
        <v>147</v>
      </c>
      <c r="K129" s="7">
        <v>53</v>
      </c>
      <c r="L129" s="7">
        <f t="shared" si="8"/>
        <v>472</v>
      </c>
      <c r="M129" s="7">
        <f t="shared" si="7"/>
        <v>245</v>
      </c>
    </row>
    <row r="130" spans="1:16">
      <c r="A130" s="1">
        <v>41497</v>
      </c>
      <c r="B130" s="7">
        <v>1628</v>
      </c>
      <c r="C130" s="7">
        <v>673</v>
      </c>
      <c r="D130" s="7">
        <v>320</v>
      </c>
      <c r="E130" s="7">
        <v>204</v>
      </c>
      <c r="F130" s="7">
        <v>135</v>
      </c>
      <c r="G130" s="7">
        <v>69</v>
      </c>
      <c r="H130" s="7">
        <v>145</v>
      </c>
      <c r="I130" s="7">
        <v>115</v>
      </c>
      <c r="J130" s="7">
        <v>108</v>
      </c>
      <c r="K130" s="7">
        <v>81</v>
      </c>
      <c r="L130" s="7">
        <f t="shared" si="8"/>
        <v>467.2</v>
      </c>
      <c r="M130" s="7">
        <f t="shared" si="7"/>
        <v>228.4</v>
      </c>
    </row>
    <row r="131" spans="1:16">
      <c r="A131" s="1">
        <v>41528</v>
      </c>
      <c r="B131" s="7">
        <v>1426</v>
      </c>
      <c r="C131" s="7">
        <v>555</v>
      </c>
      <c r="D131" s="7">
        <v>356</v>
      </c>
      <c r="E131" s="7">
        <v>125</v>
      </c>
      <c r="F131" s="7">
        <v>141</v>
      </c>
      <c r="G131" s="7">
        <v>55</v>
      </c>
      <c r="H131" s="7">
        <v>151</v>
      </c>
      <c r="I131" s="7">
        <v>97</v>
      </c>
      <c r="J131" s="7">
        <v>117</v>
      </c>
      <c r="K131" s="7">
        <v>45</v>
      </c>
      <c r="L131" s="7">
        <f t="shared" ref="L131:L133" si="9">(B131+D131+F131+H131+J131)/5</f>
        <v>438.2</v>
      </c>
      <c r="M131" s="7">
        <f t="shared" si="7"/>
        <v>175.4</v>
      </c>
    </row>
    <row r="132" spans="1:16">
      <c r="A132" s="1">
        <v>41558</v>
      </c>
      <c r="B132" s="7">
        <v>1761</v>
      </c>
      <c r="C132" s="7">
        <v>696</v>
      </c>
      <c r="D132" s="7">
        <v>370</v>
      </c>
      <c r="E132" s="7">
        <v>204</v>
      </c>
      <c r="F132" s="7">
        <v>177</v>
      </c>
      <c r="G132" s="7">
        <v>50</v>
      </c>
      <c r="H132" s="7">
        <v>187</v>
      </c>
      <c r="I132" s="7">
        <v>129</v>
      </c>
      <c r="J132" s="7">
        <v>149</v>
      </c>
      <c r="K132" s="7">
        <v>54</v>
      </c>
      <c r="L132" s="7">
        <f t="shared" si="9"/>
        <v>528.79999999999995</v>
      </c>
      <c r="M132" s="7">
        <f t="shared" si="7"/>
        <v>226.6</v>
      </c>
    </row>
    <row r="133" spans="1:16">
      <c r="A133" s="1">
        <v>41589</v>
      </c>
      <c r="B133" s="7">
        <v>1544</v>
      </c>
      <c r="C133" s="7">
        <v>661</v>
      </c>
      <c r="D133" s="7">
        <v>309</v>
      </c>
      <c r="E133" s="7">
        <v>213</v>
      </c>
      <c r="F133" s="7">
        <v>102</v>
      </c>
      <c r="G133" s="7">
        <v>44</v>
      </c>
      <c r="H133" s="7">
        <v>172</v>
      </c>
      <c r="I133" s="7">
        <v>113</v>
      </c>
      <c r="J133" s="7">
        <v>128</v>
      </c>
      <c r="K133" s="7">
        <v>40</v>
      </c>
      <c r="L133" s="7">
        <f t="shared" si="9"/>
        <v>451</v>
      </c>
      <c r="M133" s="7">
        <f t="shared" si="7"/>
        <v>214.2</v>
      </c>
    </row>
    <row r="134" spans="1:16">
      <c r="A134" s="1">
        <v>41619</v>
      </c>
      <c r="B134" s="7">
        <v>1903</v>
      </c>
      <c r="C134" s="7">
        <v>556</v>
      </c>
      <c r="D134" s="7">
        <v>316</v>
      </c>
      <c r="E134" s="7">
        <v>209</v>
      </c>
      <c r="F134" s="7">
        <v>113</v>
      </c>
      <c r="G134" s="7">
        <v>48</v>
      </c>
      <c r="H134" s="7">
        <v>148</v>
      </c>
      <c r="I134" s="7">
        <v>113</v>
      </c>
      <c r="J134" s="7">
        <v>137</v>
      </c>
      <c r="K134" s="7">
        <v>45</v>
      </c>
      <c r="L134" s="7">
        <f>(B134+D134+F134+H134+J134)/5</f>
        <v>523.4</v>
      </c>
      <c r="M134" s="7">
        <f t="shared" si="7"/>
        <v>194.2</v>
      </c>
    </row>
    <row r="135" spans="1:16">
      <c r="A135" s="1">
        <v>41653</v>
      </c>
      <c r="B135" s="7">
        <f>SUM('[1]Query data'!$C$17+'[1]Query data'!$C$36)</f>
        <v>1745</v>
      </c>
      <c r="C135" s="7">
        <f>SUM('[1]Query data'!$C$21+'[1]Query data'!$C$26+'[1]Query data'!$C$31+'[1]Query data'!$C$41)</f>
        <v>610</v>
      </c>
      <c r="D135" s="7">
        <f>SUM('[1]Query data'!$C$19+'[1]Query data'!$C$38)</f>
        <v>446</v>
      </c>
      <c r="E135" s="7">
        <f>SUM('[1]Query data'!$C$23+'[1]Query data'!$C$28+'[1]Query data'!$C$33+'[1]Query data'!$C$43)</f>
        <v>169</v>
      </c>
      <c r="F135" s="7">
        <f>SUM('[1]Query data'!$C$40)</f>
        <v>132</v>
      </c>
      <c r="G135" s="7">
        <f>SUM('[1]Query data'!$C$25+'[1]Query data'!$C$30+'[1]Query data'!$C$45)</f>
        <v>43</v>
      </c>
      <c r="H135" s="7">
        <f>SUM('[1]Query data'!$C$39)</f>
        <v>179</v>
      </c>
      <c r="I135" s="7">
        <f>SUM('[1]Query data'!$C$24+'[1]Query data'!$C$29+'[1]Query data'!$C$34+'[1]Query data'!$C$44)</f>
        <v>92</v>
      </c>
      <c r="J135" s="7">
        <f>SUM('[1]Query data'!$C$18+'[1]Query data'!$C$37)</f>
        <v>131</v>
      </c>
      <c r="K135" s="7">
        <f>SUM('[1]Query data'!$C$22+'[1]Query data'!$C$27+'[1]Query data'!$C$32)</f>
        <v>32</v>
      </c>
      <c r="L135" s="7">
        <f t="shared" ref="L135:M140" si="10">(B135+D135+F135+H135+J135)/5</f>
        <v>526.6</v>
      </c>
      <c r="M135" s="7">
        <f t="shared" si="7"/>
        <v>189.2</v>
      </c>
    </row>
    <row r="136" spans="1:16">
      <c r="A136" s="1">
        <v>41684</v>
      </c>
      <c r="B136" s="7">
        <f>SUM('[1]Query data'!$D$17+'[1]Query data'!$D$36)</f>
        <v>1725</v>
      </c>
      <c r="C136" s="7">
        <f>SUM('[1]Query data'!$D$21+'[1]Query data'!$D$26+'[1]Query data'!$D$31+'[1]Query data'!$D$41)</f>
        <v>636</v>
      </c>
      <c r="D136" s="7">
        <f>SUM('[1]Query data'!$D$38)</f>
        <v>361</v>
      </c>
      <c r="E136" s="7">
        <f>SUM('[1]Query data'!$D$23+'[1]Query data'!$D$28+'[1]Query data'!$D$33+'[1]Query data'!$D$43)</f>
        <v>223</v>
      </c>
      <c r="F136" s="7">
        <f>SUM('[1]Query data'!$D$40)</f>
        <v>128</v>
      </c>
      <c r="G136" s="7">
        <f>SUM('[1]Query data'!$D$25+'[1]Query data'!$D$30+'[1]Query data'!$D$35+'[1]Query data'!$D$45)</f>
        <v>52</v>
      </c>
      <c r="H136" s="7">
        <f>SUM('[1]Query data'!$D$39)</f>
        <v>136</v>
      </c>
      <c r="I136" s="7">
        <f>SUM('[1]Query data'!$D$24+'[1]Query data'!$D$29+'[1]Query data'!$D$34+'[1]Query data'!$D$44)</f>
        <v>122</v>
      </c>
      <c r="J136" s="7">
        <f>SUM('[1]Query data'!$D$18+'[1]Query data'!$D$37)</f>
        <v>129</v>
      </c>
      <c r="K136" s="7">
        <f>SUM('[1]Query data'!$D$27+'[1]Query data'!$D$32+'[1]Query data'!$D$42)</f>
        <v>41</v>
      </c>
      <c r="L136" s="7">
        <f t="shared" si="10"/>
        <v>495.8</v>
      </c>
      <c r="M136" s="7">
        <f t="shared" si="7"/>
        <v>214.8</v>
      </c>
    </row>
    <row r="137" spans="1:16">
      <c r="A137" s="1">
        <v>41712</v>
      </c>
      <c r="B137" s="7">
        <f>SUM('[1]Query data'!$E$17+'[1]Query data'!$E$36)</f>
        <v>2148</v>
      </c>
      <c r="C137" s="7">
        <f>SUM('[1]Query data'!$E$21+'[1]Query data'!$E$26+'[1]Query data'!$E$31+'[1]Query data'!$E$41)</f>
        <v>707</v>
      </c>
      <c r="D137" s="7">
        <f>SUM('[1]Query data'!$E$38)</f>
        <v>380</v>
      </c>
      <c r="E137" s="7">
        <f>SUM('[1]Query data'!$E$23+'[1]Query data'!$E$28+'[1]Query data'!$E$33+'[1]Query data'!$E$43)</f>
        <v>215</v>
      </c>
      <c r="F137" s="7">
        <f>SUM('[1]Query data'!$E$40)</f>
        <v>134</v>
      </c>
      <c r="G137" s="7">
        <f>SUM('[1]Query data'!$E$30+'[1]Query data'!$E$45)</f>
        <v>66</v>
      </c>
      <c r="H137" s="7">
        <f>SUM('[1]Query data'!$E$20+'[1]Query data'!$E$39)</f>
        <v>170</v>
      </c>
      <c r="I137" s="7">
        <f>SUM('[1]Query data'!$E$24+'[1]Query data'!$E$29+'[1]Query data'!$E$34+'[1]Query data'!$E$44)</f>
        <v>110</v>
      </c>
      <c r="J137" s="7">
        <f>SUM('[1]Query data'!$E$18+'[1]Query data'!$E$37)</f>
        <v>171</v>
      </c>
      <c r="K137" s="7">
        <f>SUM('[1]Query data'!$E$22+'[1]Query data'!$E$27+'[1]Query data'!$E$32+'[1]Query data'!$E$42)</f>
        <v>52</v>
      </c>
      <c r="L137" s="7">
        <f t="shared" si="10"/>
        <v>600.6</v>
      </c>
      <c r="M137" s="7">
        <f t="shared" si="7"/>
        <v>230</v>
      </c>
    </row>
    <row r="138" spans="1:16">
      <c r="A138" s="1">
        <v>41743</v>
      </c>
      <c r="B138" s="7">
        <f>SUM('[2]Query data'!$C$17+'[2]Query data'!$C$35)</f>
        <v>1683</v>
      </c>
      <c r="C138" s="7">
        <f>SUM('[2]Query data'!$C$25+'[2]Query data'!$C$30+'[2]Query data'!$C$20+'[2]Query data'!$C$40)</f>
        <v>628</v>
      </c>
      <c r="D138" s="7">
        <v>331</v>
      </c>
      <c r="E138" s="7">
        <f>SUM('[2]Query data'!$C$22+'[2]Query data'!$C$27+'[2]Query data'!$C$32+'[2]Query data'!$C$42)</f>
        <v>177</v>
      </c>
      <c r="F138" s="7">
        <v>125</v>
      </c>
      <c r="G138" s="7">
        <f>SUM('[2]Query data'!$C$24+'[2]Query data'!$C$29+'[2]Query data'!$C$34+'[2]Query data'!$C$44)</f>
        <v>51</v>
      </c>
      <c r="H138" s="7">
        <v>147</v>
      </c>
      <c r="I138" s="7">
        <f>SUM('[2]Query data'!$C$23+'[2]Query data'!$C$28+'[2]Query data'!$C$33+'[2]Query data'!$C$43)</f>
        <v>98</v>
      </c>
      <c r="J138" s="7">
        <f>SUM('[2]Query data'!$C$18+'[2]Query data'!$C$36)</f>
        <v>123</v>
      </c>
      <c r="K138" s="7">
        <f>SUM('[2]Query data'!$C$21+'[2]Query data'!$C$26+'[2]Query data'!$C$31+'[2]Query data'!$C$41)</f>
        <v>59</v>
      </c>
      <c r="L138" s="7">
        <f t="shared" si="10"/>
        <v>481.8</v>
      </c>
      <c r="M138" s="7">
        <f t="shared" si="10"/>
        <v>202.6</v>
      </c>
    </row>
    <row r="139" spans="1:16">
      <c r="A139" s="1">
        <v>41773</v>
      </c>
      <c r="B139" s="7">
        <f>SUM('[2]Query data'!$D$17+'[2]Query data'!$D$35)</f>
        <v>1622</v>
      </c>
      <c r="C139" s="7">
        <f>SUM('[2]Query data'!$D$20+'[2]Query data'!$D$25+'[2]Query data'!$D$30+'[2]Query data'!$D$40)</f>
        <v>704</v>
      </c>
      <c r="D139" s="7">
        <f>SUM('[2]Query data'!$D$19+'[2]Query data'!$D$37)</f>
        <v>391</v>
      </c>
      <c r="E139" s="7">
        <f>SUM('[2]Query data'!$D$22+'[2]Query data'!$D$27+'[2]Query data'!$D$32+'[2]Query data'!$D$42)</f>
        <v>168</v>
      </c>
      <c r="F139" s="7">
        <v>116</v>
      </c>
      <c r="G139" s="7">
        <f>SUM('[2]Query data'!$D$29+'[2]Query data'!$D$34+'[2]Query data'!$D$44)</f>
        <v>60</v>
      </c>
      <c r="H139" s="7">
        <v>139</v>
      </c>
      <c r="I139" s="7">
        <f>SUM('[2]Query data'!$D$23+'[2]Query data'!$D$28+'[2]Query data'!$D$33+'[2]Query data'!$D$43)</f>
        <v>136</v>
      </c>
      <c r="J139" s="7">
        <v>130</v>
      </c>
      <c r="K139" s="7">
        <f>SUM('[2]Query data'!$D$21+'[2]Query data'!$D$26+'[2]Query data'!$D$31+'[2]Query data'!$D$41)</f>
        <v>49</v>
      </c>
      <c r="L139" s="7">
        <f t="shared" si="10"/>
        <v>479.6</v>
      </c>
      <c r="M139" s="7">
        <f t="shared" si="10"/>
        <v>223.4</v>
      </c>
    </row>
    <row r="140" spans="1:16">
      <c r="A140" s="1">
        <v>41804</v>
      </c>
      <c r="B140" s="7">
        <v>1606</v>
      </c>
      <c r="C140" s="7">
        <f>SUM('[2]Query data'!$E$20+'[2]Query data'!$E$25+'[2]Query data'!$E$30+'[2]Query data'!$E$40)</f>
        <v>776</v>
      </c>
      <c r="D140" s="7">
        <v>352</v>
      </c>
      <c r="E140" s="7">
        <f>SUM('[2]Query data'!$E$22+'[2]Query data'!$E$27+'[2]Query data'!$E$32+'[2]Query data'!$E$42)</f>
        <v>242</v>
      </c>
      <c r="F140" s="7">
        <v>119</v>
      </c>
      <c r="G140" s="7">
        <f>SUM('[2]Query data'!$E$24+'[2]Query data'!$E$29+'[2]Query data'!$E$34+'[2]Query data'!$E$44)</f>
        <v>56</v>
      </c>
      <c r="H140" s="7">
        <v>172</v>
      </c>
      <c r="I140" s="7">
        <f>SUM('[2]Query data'!$E$23+'[2]Query data'!$E$28+'[2]Query data'!$E$33+'[2]Query data'!$E$43)</f>
        <v>139</v>
      </c>
      <c r="J140" s="7">
        <f>SUM('[2]Query data'!$E$18+'[2]Query data'!$E$36)</f>
        <v>134</v>
      </c>
      <c r="K140" s="7">
        <f>SUM('[2]Query data'!$E$21+'[2]Query data'!$E$26+'[2]Query data'!$E$31+'[2]Query data'!$E$41)</f>
        <v>54</v>
      </c>
      <c r="L140" s="7">
        <f t="shared" si="10"/>
        <v>476.6</v>
      </c>
      <c r="M140" s="7">
        <f t="shared" si="10"/>
        <v>253.4</v>
      </c>
    </row>
    <row r="141" spans="1:16" ht="15.75" thickBot="1">
      <c r="A141" s="1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 spans="1:16" ht="18.75" customHeight="1" thickBot="1">
      <c r="A142" s="37" t="s">
        <v>16</v>
      </c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1"/>
      <c r="N142" s="16"/>
      <c r="O142" s="17"/>
      <c r="P142" s="17"/>
    </row>
    <row r="143" spans="1:16" ht="17.25" customHeight="1">
      <c r="A143" s="18"/>
      <c r="B143" s="46" t="s">
        <v>0</v>
      </c>
      <c r="C143" s="45"/>
      <c r="D143" s="46" t="s">
        <v>1</v>
      </c>
      <c r="E143" s="45"/>
      <c r="F143" s="46" t="s">
        <v>36</v>
      </c>
      <c r="G143" s="45"/>
      <c r="H143" s="46" t="s">
        <v>5</v>
      </c>
      <c r="I143" s="45"/>
      <c r="J143" s="46" t="s">
        <v>6</v>
      </c>
      <c r="K143" s="45"/>
      <c r="L143" s="46" t="s">
        <v>7</v>
      </c>
      <c r="M143" s="45"/>
      <c r="N143" s="17"/>
      <c r="O143" s="17"/>
      <c r="P143" s="17"/>
    </row>
    <row r="144" spans="1:16" ht="21.75" customHeight="1" thickBot="1">
      <c r="A144" s="28"/>
      <c r="B144" s="19" t="s">
        <v>3</v>
      </c>
      <c r="C144" s="20" t="s">
        <v>4</v>
      </c>
      <c r="D144" s="19" t="s">
        <v>3</v>
      </c>
      <c r="E144" s="20" t="s">
        <v>4</v>
      </c>
      <c r="F144" s="19" t="s">
        <v>3</v>
      </c>
      <c r="G144" s="20" t="s">
        <v>4</v>
      </c>
      <c r="H144" s="19" t="s">
        <v>3</v>
      </c>
      <c r="I144" s="20" t="s">
        <v>4</v>
      </c>
      <c r="J144" s="19" t="s">
        <v>3</v>
      </c>
      <c r="K144" s="20" t="s">
        <v>4</v>
      </c>
      <c r="L144" s="19" t="s">
        <v>3</v>
      </c>
      <c r="M144" s="20" t="s">
        <v>4</v>
      </c>
      <c r="N144" s="17"/>
      <c r="O144" s="17"/>
      <c r="P144" s="17"/>
    </row>
    <row r="145" spans="1:16">
      <c r="A145" s="14" t="s">
        <v>8</v>
      </c>
      <c r="B145" s="15">
        <f t="shared" ref="B145:G145" si="11">AVERAGE(B3:B14)</f>
        <v>1119.25</v>
      </c>
      <c r="C145" s="15">
        <f t="shared" si="11"/>
        <v>389.66666666666669</v>
      </c>
      <c r="D145" s="15">
        <f t="shared" si="11"/>
        <v>179.83333333333334</v>
      </c>
      <c r="E145" s="15">
        <f t="shared" si="11"/>
        <v>114.16666666666667</v>
      </c>
      <c r="F145" s="15">
        <f t="shared" si="11"/>
        <v>113.33333333333333</v>
      </c>
      <c r="G145" s="15">
        <f t="shared" si="11"/>
        <v>73.833333333333329</v>
      </c>
      <c r="H145" s="15"/>
      <c r="I145" s="15"/>
      <c r="J145" s="15"/>
      <c r="K145" s="15"/>
      <c r="L145" s="15">
        <f>AVERAGE(L3:L14)</f>
        <v>470.80555555555549</v>
      </c>
      <c r="M145" s="15">
        <f>AVERAGE(M3:M14)</f>
        <v>192.55555555555557</v>
      </c>
    </row>
    <row r="146" spans="1:16">
      <c r="A146" s="14" t="s">
        <v>9</v>
      </c>
      <c r="B146" s="15">
        <f>AVERAGE(B15:B26)</f>
        <v>1522.9166666666667</v>
      </c>
      <c r="C146" s="15">
        <f t="shared" ref="C146:M146" si="12">AVERAGE(C15:C26)</f>
        <v>521.5</v>
      </c>
      <c r="D146" s="15">
        <f t="shared" si="12"/>
        <v>252.08333333333334</v>
      </c>
      <c r="E146" s="15">
        <f t="shared" si="12"/>
        <v>133.41666666666666</v>
      </c>
      <c r="F146" s="15">
        <f t="shared" si="12"/>
        <v>152.41666666666666</v>
      </c>
      <c r="G146" s="15">
        <f t="shared" si="12"/>
        <v>88.083333333333329</v>
      </c>
      <c r="H146" s="15"/>
      <c r="I146" s="15"/>
      <c r="J146" s="15"/>
      <c r="K146" s="15"/>
      <c r="L146" s="15">
        <f>AVERAGE(L15:L26)</f>
        <v>642.47222222222217</v>
      </c>
      <c r="M146" s="15">
        <f t="shared" si="12"/>
        <v>247.66666666666663</v>
      </c>
    </row>
    <row r="147" spans="1:16">
      <c r="A147" s="14" t="s">
        <v>10</v>
      </c>
      <c r="B147" s="15">
        <f>AVERAGE(B27:B38)</f>
        <v>1919.9166666666667</v>
      </c>
      <c r="C147" s="15">
        <f t="shared" ref="C147:M147" si="13">AVERAGE(C27:C38)</f>
        <v>752.58333333333337</v>
      </c>
      <c r="D147" s="15">
        <f t="shared" si="13"/>
        <v>350.41666666666669</v>
      </c>
      <c r="E147" s="15">
        <f t="shared" si="13"/>
        <v>171.33333333333334</v>
      </c>
      <c r="F147" s="15">
        <f t="shared" si="13"/>
        <v>201.58333333333334</v>
      </c>
      <c r="G147" s="15">
        <f t="shared" si="13"/>
        <v>125.75</v>
      </c>
      <c r="H147" s="15"/>
      <c r="I147" s="15"/>
      <c r="J147" s="15"/>
      <c r="K147" s="15"/>
      <c r="L147" s="15">
        <f t="shared" si="13"/>
        <v>823.97222222222217</v>
      </c>
      <c r="M147" s="15">
        <f t="shared" si="13"/>
        <v>349.88888888888891</v>
      </c>
    </row>
    <row r="148" spans="1:16">
      <c r="A148" s="14" t="s">
        <v>11</v>
      </c>
      <c r="B148" s="15">
        <f>AVERAGE(B39:B50)</f>
        <v>2182.0833333333335</v>
      </c>
      <c r="C148" s="15">
        <f t="shared" ref="C148:M148" si="14">AVERAGE(C39:C50)</f>
        <v>887.66666666666663</v>
      </c>
      <c r="D148" s="15">
        <f t="shared" si="14"/>
        <v>423.75</v>
      </c>
      <c r="E148" s="15">
        <f t="shared" si="14"/>
        <v>193</v>
      </c>
      <c r="F148" s="15">
        <f t="shared" si="14"/>
        <v>225</v>
      </c>
      <c r="G148" s="15">
        <f t="shared" si="14"/>
        <v>167.41666666666666</v>
      </c>
      <c r="H148" s="15"/>
      <c r="I148" s="15"/>
      <c r="J148" s="15"/>
      <c r="K148" s="15"/>
      <c r="L148" s="15">
        <f t="shared" si="14"/>
        <v>943.6111111111112</v>
      </c>
      <c r="M148" s="15">
        <f t="shared" si="14"/>
        <v>416.02777777777783</v>
      </c>
    </row>
    <row r="149" spans="1:16">
      <c r="A149" s="14" t="s">
        <v>12</v>
      </c>
      <c r="B149" s="15">
        <f>AVERAGE(B51:B62)</f>
        <v>1818.1666666666667</v>
      </c>
      <c r="C149" s="15">
        <f t="shared" ref="C149:M149" si="15">AVERAGE(C51:C62)</f>
        <v>887.83333333333337</v>
      </c>
      <c r="D149" s="15">
        <f t="shared" si="15"/>
        <v>388.25</v>
      </c>
      <c r="E149" s="15">
        <f t="shared" si="15"/>
        <v>208.66666666666666</v>
      </c>
      <c r="F149" s="15">
        <f t="shared" si="15"/>
        <v>211.08333333333334</v>
      </c>
      <c r="G149" s="15">
        <f t="shared" si="15"/>
        <v>147</v>
      </c>
      <c r="H149" s="15"/>
      <c r="I149" s="15"/>
      <c r="J149" s="15"/>
      <c r="K149" s="15"/>
      <c r="L149" s="15">
        <f t="shared" si="15"/>
        <v>805.83333333333314</v>
      </c>
      <c r="M149" s="15">
        <f t="shared" si="15"/>
        <v>414.49999999999994</v>
      </c>
    </row>
    <row r="150" spans="1:16">
      <c r="A150" s="14" t="s">
        <v>13</v>
      </c>
      <c r="B150" s="15">
        <f>AVERAGE(B63:B74)</f>
        <v>1315.0833333333333</v>
      </c>
      <c r="C150" s="15">
        <f t="shared" ref="C150:M150" si="16">AVERAGE(C63:C74)</f>
        <v>700.5</v>
      </c>
      <c r="D150" s="15">
        <f t="shared" si="16"/>
        <v>260.41666666666669</v>
      </c>
      <c r="E150" s="15">
        <f t="shared" si="16"/>
        <v>160.83333333333334</v>
      </c>
      <c r="F150" s="15">
        <f t="shared" si="16"/>
        <v>167.25</v>
      </c>
      <c r="G150" s="15">
        <f t="shared" si="16"/>
        <v>114.08333333333333</v>
      </c>
      <c r="H150" s="15"/>
      <c r="I150" s="15"/>
      <c r="J150" s="15"/>
      <c r="K150" s="15"/>
      <c r="L150" s="15">
        <f t="shared" si="16"/>
        <v>580.91666666666674</v>
      </c>
      <c r="M150" s="15">
        <f t="shared" si="16"/>
        <v>325.13888888888886</v>
      </c>
    </row>
    <row r="151" spans="1:16">
      <c r="A151" s="14" t="s">
        <v>14</v>
      </c>
      <c r="B151" s="15">
        <f>AVERAGE(B75:B86)</f>
        <v>904.91666666666663</v>
      </c>
      <c r="C151" s="15">
        <f t="shared" ref="C151:M151" si="17">AVERAGE(C75:C86)</f>
        <v>442.75</v>
      </c>
      <c r="D151" s="15">
        <f t="shared" si="17"/>
        <v>166.83333333333334</v>
      </c>
      <c r="E151" s="15">
        <f t="shared" si="17"/>
        <v>103.08333333333333</v>
      </c>
      <c r="F151" s="15">
        <f t="shared" si="17"/>
        <v>116.16666666666667</v>
      </c>
      <c r="G151" s="15">
        <f t="shared" si="17"/>
        <v>75.416666666666671</v>
      </c>
      <c r="H151" s="15"/>
      <c r="I151" s="15"/>
      <c r="J151" s="15"/>
      <c r="K151" s="15"/>
      <c r="L151" s="15">
        <f t="shared" si="17"/>
        <v>395.97222222222223</v>
      </c>
      <c r="M151" s="15">
        <f t="shared" si="17"/>
        <v>207.08333333333334</v>
      </c>
    </row>
    <row r="152" spans="1:16">
      <c r="A152" s="14" t="s">
        <v>15</v>
      </c>
      <c r="B152" s="15">
        <f>AVERAGE(B87:B98)</f>
        <v>1213.8333333333333</v>
      </c>
      <c r="C152" s="15">
        <f>AVERAGE(C87:C98)</f>
        <v>480</v>
      </c>
      <c r="D152" s="15">
        <f t="shared" ref="D152:M152" si="18">AVERAGE(D87:D98)</f>
        <v>247.83333333333334</v>
      </c>
      <c r="E152" s="15">
        <f t="shared" si="18"/>
        <v>130.5</v>
      </c>
      <c r="F152" s="15">
        <f t="shared" si="18"/>
        <v>138.16666666666666</v>
      </c>
      <c r="G152" s="15">
        <f t="shared" si="18"/>
        <v>84.833333333333329</v>
      </c>
      <c r="H152" s="15">
        <f t="shared" si="18"/>
        <v>117.83333333333333</v>
      </c>
      <c r="I152" s="15">
        <f t="shared" si="18"/>
        <v>72.5</v>
      </c>
      <c r="J152" s="15">
        <f t="shared" si="18"/>
        <v>99.083333333333329</v>
      </c>
      <c r="K152" s="15">
        <f t="shared" si="18"/>
        <v>50.5</v>
      </c>
      <c r="L152" s="15">
        <f>AVERAGE(L87:L98)</f>
        <v>363.34999999999997</v>
      </c>
      <c r="M152" s="15">
        <f t="shared" si="18"/>
        <v>163.66666666666669</v>
      </c>
    </row>
    <row r="153" spans="1:16">
      <c r="A153" s="14" t="s">
        <v>35</v>
      </c>
      <c r="B153" s="15">
        <f>AVERAGE(B99:B110)</f>
        <v>1407.6666666666667</v>
      </c>
      <c r="C153" s="15">
        <f t="shared" ref="C153:J153" si="19">AVERAGE(C99:C110)</f>
        <v>574.33333333333337</v>
      </c>
      <c r="D153" s="15">
        <f t="shared" si="19"/>
        <v>309.08333333333331</v>
      </c>
      <c r="E153" s="15">
        <f t="shared" si="19"/>
        <v>165.16666666666666</v>
      </c>
      <c r="F153" s="15">
        <f t="shared" si="19"/>
        <v>131.08333333333334</v>
      </c>
      <c r="G153" s="15">
        <f t="shared" si="19"/>
        <v>56.166666666666664</v>
      </c>
      <c r="H153" s="15">
        <f t="shared" si="19"/>
        <v>135.75</v>
      </c>
      <c r="I153" s="15">
        <f t="shared" si="19"/>
        <v>89</v>
      </c>
      <c r="J153" s="15">
        <f t="shared" si="19"/>
        <v>121.33333333333333</v>
      </c>
      <c r="K153" s="15">
        <f>AVERAGE(K99:K110)</f>
        <v>46.5</v>
      </c>
      <c r="L153" s="15">
        <f>AVERAGE(L99:L110)</f>
        <v>420.98333333333335</v>
      </c>
      <c r="M153" s="15">
        <f>AVERAGE(M99:M110)</f>
        <v>186.23333333333332</v>
      </c>
    </row>
    <row r="154" spans="1:16">
      <c r="A154" s="14" t="s">
        <v>37</v>
      </c>
      <c r="B154" s="15">
        <f t="shared" ref="B154:L154" si="20">AVERAGE(B111:B122)</f>
        <v>1802.0833333333333</v>
      </c>
      <c r="C154" s="15">
        <f t="shared" si="20"/>
        <v>673.16666666666663</v>
      </c>
      <c r="D154" s="15">
        <f t="shared" si="20"/>
        <v>357.33333333333331</v>
      </c>
      <c r="E154" s="15">
        <f t="shared" si="20"/>
        <v>166</v>
      </c>
      <c r="F154" s="15">
        <f t="shared" si="20"/>
        <v>184.16666666666666</v>
      </c>
      <c r="G154" s="15">
        <f t="shared" si="20"/>
        <v>75</v>
      </c>
      <c r="H154" s="15">
        <f t="shared" si="20"/>
        <v>158.33333333333334</v>
      </c>
      <c r="I154" s="15">
        <f t="shared" si="20"/>
        <v>106.16666666666667</v>
      </c>
      <c r="J154" s="15">
        <f t="shared" si="20"/>
        <v>133.91666666666666</v>
      </c>
      <c r="K154" s="15">
        <f t="shared" si="20"/>
        <v>48.583333333333336</v>
      </c>
      <c r="L154" s="15">
        <f t="shared" si="20"/>
        <v>527.16666666666663</v>
      </c>
      <c r="M154" s="15">
        <f>AVERAGE(M111:M122)</f>
        <v>213.78333333333333</v>
      </c>
    </row>
    <row r="155" spans="1:16" s="5" customFormat="1">
      <c r="A155" s="14" t="s">
        <v>40</v>
      </c>
      <c r="B155" s="15">
        <f t="shared" ref="B155:M155" si="21">AVERAGE(B123:B134)</f>
        <v>1681.6666666666667</v>
      </c>
      <c r="C155" s="15">
        <f t="shared" si="21"/>
        <v>673.58333333333337</v>
      </c>
      <c r="D155" s="15">
        <f t="shared" si="21"/>
        <v>348.33333333333331</v>
      </c>
      <c r="E155" s="15">
        <f t="shared" si="21"/>
        <v>193.16666666666666</v>
      </c>
      <c r="F155" s="15">
        <f t="shared" si="21"/>
        <v>131.5</v>
      </c>
      <c r="G155" s="15">
        <f t="shared" si="21"/>
        <v>54.416666666666664</v>
      </c>
      <c r="H155" s="15">
        <f t="shared" si="21"/>
        <v>161.16666666666666</v>
      </c>
      <c r="I155" s="15">
        <f t="shared" si="21"/>
        <v>113.41666666666667</v>
      </c>
      <c r="J155" s="15">
        <f t="shared" si="21"/>
        <v>131.25</v>
      </c>
      <c r="K155" s="15">
        <f t="shared" si="21"/>
        <v>50.25</v>
      </c>
      <c r="L155" s="15">
        <f t="shared" si="21"/>
        <v>490.7833333333333</v>
      </c>
      <c r="M155" s="15">
        <f t="shared" si="21"/>
        <v>216.96666666666667</v>
      </c>
    </row>
    <row r="156" spans="1:16" s="5" customFormat="1">
      <c r="A156" s="14" t="s">
        <v>41</v>
      </c>
      <c r="B156" s="15">
        <f t="shared" ref="B156:M156" si="22">AVERAGE(B135:B140)</f>
        <v>1754.8333333333333</v>
      </c>
      <c r="C156" s="15">
        <f t="shared" si="22"/>
        <v>676.83333333333337</v>
      </c>
      <c r="D156" s="15">
        <f t="shared" si="22"/>
        <v>376.83333333333331</v>
      </c>
      <c r="E156" s="15">
        <f t="shared" si="22"/>
        <v>199</v>
      </c>
      <c r="F156" s="15">
        <f t="shared" si="22"/>
        <v>125.66666666666667</v>
      </c>
      <c r="G156" s="15">
        <f t="shared" si="22"/>
        <v>54.666666666666664</v>
      </c>
      <c r="H156" s="15">
        <f t="shared" si="22"/>
        <v>157.16666666666666</v>
      </c>
      <c r="I156" s="15">
        <f t="shared" si="22"/>
        <v>116.16666666666667</v>
      </c>
      <c r="J156" s="15">
        <f t="shared" si="22"/>
        <v>136.33333333333334</v>
      </c>
      <c r="K156" s="15">
        <f t="shared" si="22"/>
        <v>47.833333333333336</v>
      </c>
      <c r="L156" s="15">
        <f t="shared" si="22"/>
        <v>510.16666666666669</v>
      </c>
      <c r="M156" s="15">
        <f t="shared" si="22"/>
        <v>218.9</v>
      </c>
    </row>
    <row r="157" spans="1:16" s="5" customFormat="1" ht="15.75" thickBot="1">
      <c r="A157" s="32" t="s">
        <v>39</v>
      </c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</row>
    <row r="158" spans="1:16" ht="17.25" customHeight="1" thickBot="1">
      <c r="A158" s="37" t="s">
        <v>17</v>
      </c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1"/>
    </row>
    <row r="159" spans="1:16" ht="17.25" customHeight="1">
      <c r="A159" s="34"/>
      <c r="B159" s="46" t="s">
        <v>0</v>
      </c>
      <c r="C159" s="45"/>
      <c r="D159" s="46" t="s">
        <v>1</v>
      </c>
      <c r="E159" s="45"/>
      <c r="F159" s="46" t="s">
        <v>36</v>
      </c>
      <c r="G159" s="45"/>
      <c r="H159" s="46" t="s">
        <v>5</v>
      </c>
      <c r="I159" s="45"/>
      <c r="J159" s="46" t="s">
        <v>6</v>
      </c>
      <c r="K159" s="45"/>
      <c r="L159" s="46" t="s">
        <v>7</v>
      </c>
      <c r="M159" s="45"/>
      <c r="N159" s="17"/>
      <c r="O159" s="17"/>
      <c r="P159" s="17"/>
    </row>
    <row r="160" spans="1:16" ht="29.25" customHeight="1" thickBot="1">
      <c r="A160" s="33"/>
      <c r="B160" s="24" t="s">
        <v>19</v>
      </c>
      <c r="C160" s="25" t="s">
        <v>20</v>
      </c>
      <c r="D160" s="24" t="s">
        <v>21</v>
      </c>
      <c r="E160" s="25" t="s">
        <v>22</v>
      </c>
      <c r="F160" s="24" t="s">
        <v>23</v>
      </c>
      <c r="G160" s="25" t="s">
        <v>24</v>
      </c>
      <c r="H160" s="24" t="s">
        <v>25</v>
      </c>
      <c r="I160" s="25" t="s">
        <v>26</v>
      </c>
      <c r="J160" s="24" t="s">
        <v>27</v>
      </c>
      <c r="K160" s="25" t="s">
        <v>28</v>
      </c>
      <c r="L160" s="24" t="s">
        <v>29</v>
      </c>
      <c r="M160" s="25" t="s">
        <v>30</v>
      </c>
    </row>
    <row r="161" spans="1:13">
      <c r="A161" s="23">
        <v>2004</v>
      </c>
      <c r="B161" s="22">
        <f t="shared" ref="B161:G167" si="23">(B146-B145)/B145*100</f>
        <v>36.065817883999706</v>
      </c>
      <c r="C161" s="22">
        <f t="shared" si="23"/>
        <v>33.832335329341312</v>
      </c>
      <c r="D161" s="22">
        <f t="shared" si="23"/>
        <v>40.176088971269692</v>
      </c>
      <c r="E161" s="22">
        <f t="shared" si="23"/>
        <v>16.861313868613127</v>
      </c>
      <c r="F161" s="22">
        <f t="shared" si="23"/>
        <v>34.485294117647058</v>
      </c>
      <c r="G161" s="22">
        <f t="shared" si="23"/>
        <v>19.300225733634313</v>
      </c>
      <c r="H161" s="22"/>
      <c r="I161" s="22"/>
      <c r="J161" s="22"/>
      <c r="K161" s="22"/>
      <c r="L161" s="22">
        <f t="shared" ref="L161:M167" si="24">(L146-L145)/L145*100</f>
        <v>36.462328160953454</v>
      </c>
      <c r="M161" s="22">
        <f t="shared" si="24"/>
        <v>28.620888632429281</v>
      </c>
    </row>
    <row r="162" spans="1:13">
      <c r="A162" s="23">
        <f t="shared" ref="A162:A167" si="25">A161+1</f>
        <v>2005</v>
      </c>
      <c r="B162" s="22">
        <f t="shared" si="23"/>
        <v>26.068399452804375</v>
      </c>
      <c r="C162" s="22">
        <f t="shared" si="23"/>
        <v>44.311281559603714</v>
      </c>
      <c r="D162" s="22">
        <f t="shared" si="23"/>
        <v>39.008264462809919</v>
      </c>
      <c r="E162" s="22">
        <f t="shared" si="23"/>
        <v>28.419737663960042</v>
      </c>
      <c r="F162" s="22">
        <f t="shared" si="23"/>
        <v>32.258064516129046</v>
      </c>
      <c r="G162" s="22">
        <f t="shared" si="23"/>
        <v>42.762535477767273</v>
      </c>
      <c r="H162" s="22"/>
      <c r="I162" s="22"/>
      <c r="J162" s="22"/>
      <c r="K162" s="22"/>
      <c r="L162" s="22">
        <f t="shared" si="24"/>
        <v>28.250248605646593</v>
      </c>
      <c r="M162" s="22">
        <f t="shared" si="24"/>
        <v>41.274113952445077</v>
      </c>
    </row>
    <row r="163" spans="1:13">
      <c r="A163" s="23">
        <f t="shared" si="25"/>
        <v>2006</v>
      </c>
      <c r="B163" s="22">
        <f t="shared" si="23"/>
        <v>13.65510655844438</v>
      </c>
      <c r="C163" s="22">
        <f t="shared" si="23"/>
        <v>17.949285793378351</v>
      </c>
      <c r="D163" s="22">
        <f t="shared" si="23"/>
        <v>20.927467300832337</v>
      </c>
      <c r="E163" s="22">
        <f t="shared" si="23"/>
        <v>12.645914396887154</v>
      </c>
      <c r="F163" s="22">
        <f t="shared" si="23"/>
        <v>11.616370400992141</v>
      </c>
      <c r="G163" s="22">
        <f t="shared" si="23"/>
        <v>33.134526176275671</v>
      </c>
      <c r="H163" s="22"/>
      <c r="I163" s="22"/>
      <c r="J163" s="22"/>
      <c r="K163" s="22"/>
      <c r="L163" s="22">
        <f t="shared" si="24"/>
        <v>14.519772106664885</v>
      </c>
      <c r="M163" s="22">
        <f t="shared" si="24"/>
        <v>18.902826294061612</v>
      </c>
    </row>
    <row r="164" spans="1:13">
      <c r="A164" s="23">
        <f t="shared" si="25"/>
        <v>2007</v>
      </c>
      <c r="B164" s="22">
        <f t="shared" si="23"/>
        <v>-16.677487110941382</v>
      </c>
      <c r="C164" s="22">
        <f t="shared" si="23"/>
        <v>1.8775816748037077E-2</v>
      </c>
      <c r="D164" s="22">
        <f t="shared" si="23"/>
        <v>-8.3775811209439528</v>
      </c>
      <c r="E164" s="22">
        <f t="shared" si="23"/>
        <v>8.1174438687392012</v>
      </c>
      <c r="F164" s="22">
        <f t="shared" si="23"/>
        <v>-6.1851851851851807</v>
      </c>
      <c r="G164" s="22">
        <f t="shared" si="23"/>
        <v>-12.195121951219507</v>
      </c>
      <c r="H164" s="22"/>
      <c r="I164" s="22"/>
      <c r="J164" s="22"/>
      <c r="K164" s="22"/>
      <c r="L164" s="22">
        <f t="shared" si="24"/>
        <v>-14.60111863408893</v>
      </c>
      <c r="M164" s="22">
        <f t="shared" si="24"/>
        <v>-0.36722975228686555</v>
      </c>
    </row>
    <row r="165" spans="1:13">
      <c r="A165" s="23">
        <f t="shared" si="25"/>
        <v>2008</v>
      </c>
      <c r="B165" s="22">
        <f t="shared" si="23"/>
        <v>-27.669813915115967</v>
      </c>
      <c r="C165" s="22">
        <f t="shared" si="23"/>
        <v>-21.100056316876294</v>
      </c>
      <c r="D165" s="22">
        <f t="shared" si="23"/>
        <v>-32.925520497960932</v>
      </c>
      <c r="E165" s="22">
        <f t="shared" si="23"/>
        <v>-22.923322683706061</v>
      </c>
      <c r="F165" s="22">
        <f t="shared" si="23"/>
        <v>-20.765890248716939</v>
      </c>
      <c r="G165" s="22">
        <f t="shared" si="23"/>
        <v>-22.39229024943311</v>
      </c>
      <c r="H165" s="22"/>
      <c r="I165" s="22"/>
      <c r="J165" s="22"/>
      <c r="K165" s="22"/>
      <c r="L165" s="22">
        <f t="shared" si="24"/>
        <v>-27.911065149948268</v>
      </c>
      <c r="M165" s="22">
        <f t="shared" ref="M165" si="26">(M150-M149)/M149*100</f>
        <v>-21.558772282535852</v>
      </c>
    </row>
    <row r="166" spans="1:13">
      <c r="A166" s="23">
        <f t="shared" si="25"/>
        <v>2009</v>
      </c>
      <c r="B166" s="22">
        <f t="shared" si="23"/>
        <v>-31.189404980672958</v>
      </c>
      <c r="C166" s="22">
        <f t="shared" si="23"/>
        <v>-36.795146324054244</v>
      </c>
      <c r="D166" s="22">
        <f t="shared" si="23"/>
        <v>-35.936</v>
      </c>
      <c r="E166" s="22">
        <f t="shared" si="23"/>
        <v>-35.906735751295344</v>
      </c>
      <c r="F166" s="22">
        <f t="shared" si="23"/>
        <v>-30.543099152964619</v>
      </c>
      <c r="G166" s="22">
        <f t="shared" si="23"/>
        <v>-33.893352812271729</v>
      </c>
      <c r="H166" s="22"/>
      <c r="I166" s="22"/>
      <c r="J166" s="22"/>
      <c r="K166" s="22"/>
      <c r="L166" s="22">
        <f t="shared" si="24"/>
        <v>-31.836656625065757</v>
      </c>
      <c r="M166" s="22">
        <f t="shared" ref="M166" si="27">(M151-M150)/M150*100</f>
        <v>-36.309269542930359</v>
      </c>
    </row>
    <row r="167" spans="1:13">
      <c r="A167" s="23">
        <f t="shared" si="25"/>
        <v>2010</v>
      </c>
      <c r="B167" s="22">
        <f t="shared" si="23"/>
        <v>34.13758172944101</v>
      </c>
      <c r="C167" s="22">
        <f t="shared" si="23"/>
        <v>8.4133258046301513</v>
      </c>
      <c r="D167" s="22">
        <f t="shared" si="23"/>
        <v>48.551448551448551</v>
      </c>
      <c r="E167" s="22">
        <f t="shared" si="23"/>
        <v>26.596604688763144</v>
      </c>
      <c r="F167" s="22">
        <f t="shared" si="23"/>
        <v>18.938307030129113</v>
      </c>
      <c r="G167" s="22">
        <f t="shared" si="23"/>
        <v>12.486187845303855</v>
      </c>
      <c r="H167" s="22"/>
      <c r="I167" s="22"/>
      <c r="J167" s="22"/>
      <c r="K167" s="22"/>
      <c r="L167" s="22">
        <f t="shared" si="24"/>
        <v>-8.2385128025254399</v>
      </c>
      <c r="M167" s="22">
        <f t="shared" ref="M167" si="28">(M152-M151)/M151*100</f>
        <v>-20.965794768611666</v>
      </c>
    </row>
    <row r="168" spans="1:13">
      <c r="A168" s="23">
        <v>2011</v>
      </c>
      <c r="B168" s="22">
        <f t="shared" ref="B168:D170" si="29">(B153-B152)/B152*100</f>
        <v>15.968694219415088</v>
      </c>
      <c r="C168" s="22">
        <f t="shared" si="29"/>
        <v>19.652777777777786</v>
      </c>
      <c r="D168" s="22">
        <f t="shared" si="29"/>
        <v>24.714189643577662</v>
      </c>
      <c r="E168" s="22">
        <f t="shared" ref="E168:M168" si="30">(E153-E152)/E152*100</f>
        <v>26.564495530012767</v>
      </c>
      <c r="F168" s="22">
        <f>(F153-F152)/F152*100</f>
        <v>-5.1266586248492025</v>
      </c>
      <c r="G168" s="22">
        <f t="shared" si="30"/>
        <v>-33.791748526522589</v>
      </c>
      <c r="H168" s="22">
        <f>(H153-H152)/H152*100</f>
        <v>15.205091937765211</v>
      </c>
      <c r="I168" s="22">
        <f t="shared" si="30"/>
        <v>22.758620689655174</v>
      </c>
      <c r="J168" s="22">
        <f>(J153-J152)/J152*100</f>
        <v>22.455845248107657</v>
      </c>
      <c r="K168" s="22">
        <f t="shared" si="30"/>
        <v>-7.9207920792079207</v>
      </c>
      <c r="L168" s="22">
        <f t="shared" si="30"/>
        <v>15.861657722122855</v>
      </c>
      <c r="M168" s="22">
        <f t="shared" si="30"/>
        <v>13.788187372708736</v>
      </c>
    </row>
    <row r="169" spans="1:13">
      <c r="A169" s="23">
        <v>2012</v>
      </c>
      <c r="B169" s="22">
        <f t="shared" si="29"/>
        <v>28.019180677243654</v>
      </c>
      <c r="C169" s="22">
        <f t="shared" si="29"/>
        <v>17.208357515960522</v>
      </c>
      <c r="D169" s="22">
        <f t="shared" si="29"/>
        <v>15.610676732272852</v>
      </c>
      <c r="E169" s="22">
        <f>(E154-E153)/E153*100</f>
        <v>0.50454086781029839</v>
      </c>
      <c r="F169" s="22">
        <f>(F154-F153)/F153*100</f>
        <v>40.495867768595026</v>
      </c>
      <c r="G169" s="22">
        <f>(G154-G153)/G153*100</f>
        <v>33.531157270029674</v>
      </c>
      <c r="H169" s="22">
        <f>(H154-H153)/H153*100</f>
        <v>16.635972989564156</v>
      </c>
      <c r="I169" s="22">
        <f>(I154-I153)/I153*100</f>
        <v>19.288389513108619</v>
      </c>
      <c r="J169" s="22">
        <f>(J154-J153)/J153*100</f>
        <v>10.370879120879117</v>
      </c>
      <c r="K169" s="22">
        <f t="shared" ref="K169:M170" si="31">(K154-K153)/K153*100</f>
        <v>4.4802867383512597</v>
      </c>
      <c r="L169" s="22">
        <f t="shared" si="31"/>
        <v>25.222692901540032</v>
      </c>
      <c r="M169" s="22">
        <f t="shared" si="31"/>
        <v>14.793270091283345</v>
      </c>
    </row>
    <row r="170" spans="1:13">
      <c r="A170" s="23">
        <v>2013</v>
      </c>
      <c r="B170" s="22">
        <f t="shared" si="29"/>
        <v>-6.6820809248554838</v>
      </c>
      <c r="C170" s="22">
        <f t="shared" si="29"/>
        <v>6.1896509036901581E-2</v>
      </c>
      <c r="D170" s="22">
        <f t="shared" si="29"/>
        <v>-2.5186567164179103</v>
      </c>
      <c r="E170" s="22">
        <f>(E155-E154)/E154*100</f>
        <v>16.365461847389554</v>
      </c>
      <c r="F170" s="22">
        <f>(F155-F154)/F154*100</f>
        <v>-28.597285067873301</v>
      </c>
      <c r="G170" s="22">
        <f>(G155-G154)/G154*100</f>
        <v>-27.44444444444445</v>
      </c>
      <c r="H170" s="22">
        <f>(H155-H154)/H154*100</f>
        <v>1.7894736842105143</v>
      </c>
      <c r="I170" s="22">
        <f>(I155-I154)/I154*100</f>
        <v>6.8288854003139718</v>
      </c>
      <c r="J170" s="22">
        <f>(J155-J154)/J154*100</f>
        <v>-1.9912881144990595</v>
      </c>
      <c r="K170" s="22">
        <f t="shared" si="31"/>
        <v>3.4305317324185203</v>
      </c>
      <c r="L170" s="22">
        <f t="shared" ref="L170" si="32">(L155-L154)/L154*100</f>
        <v>-6.9016756244072077</v>
      </c>
      <c r="M170" s="22">
        <f t="shared" si="31"/>
        <v>1.4890465424495225</v>
      </c>
    </row>
    <row r="171" spans="1:13">
      <c r="A171" s="23">
        <v>2014</v>
      </c>
      <c r="B171" s="22">
        <f>(B156-B155)/B155*100</f>
        <v>4.3508424182358683</v>
      </c>
      <c r="C171" s="22">
        <f>(C156-C155)/C155*100</f>
        <v>0.48249412346900905</v>
      </c>
      <c r="D171" s="22">
        <f>(D156-D155)/D155*100</f>
        <v>8.1818181818181817</v>
      </c>
      <c r="E171" s="22">
        <f>(E156-E155)/E155*100</f>
        <v>3.0198446937014718</v>
      </c>
      <c r="F171" s="22">
        <f>(F156-F155)/F155*100</f>
        <v>-4.4359949302915043</v>
      </c>
      <c r="G171" s="22">
        <f>(G156-G155)/G155*100</f>
        <v>0.45941807044410415</v>
      </c>
      <c r="H171" s="22">
        <f>(H156-H155)/H155*100</f>
        <v>-2.4819027921406414</v>
      </c>
      <c r="I171" s="22">
        <f>(I156-I155)/I155*100</f>
        <v>2.4246877296105804</v>
      </c>
      <c r="J171" s="22">
        <f>(J156-J155)/J155*100</f>
        <v>3.8730158730158801</v>
      </c>
      <c r="K171" s="22">
        <f>(K156-K155)/K155*100</f>
        <v>-4.8092868988391331</v>
      </c>
      <c r="L171" s="22">
        <f t="shared" ref="L171" si="33">(L156-L155)/L155*100</f>
        <v>3.9494685366930522</v>
      </c>
      <c r="M171" s="22">
        <f t="shared" ref="M171" si="34">(M156-M155)/M155*100</f>
        <v>0.89107389768013689</v>
      </c>
    </row>
    <row r="172" spans="1:13">
      <c r="D172" s="2" t="s">
        <v>18</v>
      </c>
      <c r="I172" t="s">
        <v>18</v>
      </c>
    </row>
    <row r="231" spans="1:13" ht="15.75" thickBot="1"/>
    <row r="232" spans="1:13" ht="19.5" thickBot="1">
      <c r="A232" s="41" t="s">
        <v>31</v>
      </c>
      <c r="B232" s="42"/>
      <c r="C232" s="42"/>
      <c r="D232" s="42"/>
      <c r="E232" s="42"/>
      <c r="F232" s="42"/>
      <c r="G232" s="42"/>
      <c r="H232" s="42"/>
      <c r="I232" s="42"/>
      <c r="J232" s="42"/>
      <c r="K232" s="43"/>
      <c r="L232" s="40"/>
      <c r="M232" s="39"/>
    </row>
    <row r="233" spans="1:13" ht="18.75">
      <c r="A233" s="26"/>
      <c r="B233" s="44" t="s">
        <v>0</v>
      </c>
      <c r="C233" s="45"/>
      <c r="D233" s="46" t="s">
        <v>1</v>
      </c>
      <c r="E233" s="45"/>
      <c r="F233" s="46" t="s">
        <v>2</v>
      </c>
      <c r="G233" s="45"/>
      <c r="H233" s="46" t="s">
        <v>5</v>
      </c>
      <c r="I233" s="45"/>
      <c r="J233" s="46" t="s">
        <v>6</v>
      </c>
      <c r="K233" s="45"/>
      <c r="L233" s="47" t="s">
        <v>33</v>
      </c>
      <c r="M233" s="47" t="s">
        <v>32</v>
      </c>
    </row>
    <row r="234" spans="1:13" ht="15.75" thickBot="1">
      <c r="A234" s="27"/>
      <c r="B234" s="19" t="s">
        <v>3</v>
      </c>
      <c r="C234" s="20" t="s">
        <v>4</v>
      </c>
      <c r="D234" s="19" t="s">
        <v>3</v>
      </c>
      <c r="E234" s="20" t="s">
        <v>4</v>
      </c>
      <c r="F234" s="19" t="s">
        <v>3</v>
      </c>
      <c r="G234" s="20" t="s">
        <v>4</v>
      </c>
      <c r="H234" s="19" t="s">
        <v>3</v>
      </c>
      <c r="I234" s="20" t="s">
        <v>4</v>
      </c>
      <c r="J234" s="19" t="s">
        <v>3</v>
      </c>
      <c r="K234" s="20" t="s">
        <v>4</v>
      </c>
      <c r="L234" s="48"/>
      <c r="M234" s="49"/>
    </row>
    <row r="235" spans="1:13">
      <c r="A235" s="23">
        <v>2003</v>
      </c>
      <c r="B235" s="29">
        <f t="shared" ref="B235:G235" si="35">SUM(B3:B14)</f>
        <v>13431</v>
      </c>
      <c r="C235" s="29">
        <f t="shared" si="35"/>
        <v>4676</v>
      </c>
      <c r="D235" s="21">
        <f t="shared" si="35"/>
        <v>2158</v>
      </c>
      <c r="E235" s="21">
        <f t="shared" si="35"/>
        <v>1370</v>
      </c>
      <c r="F235" s="29">
        <f t="shared" si="35"/>
        <v>1360</v>
      </c>
      <c r="G235" s="29">
        <f t="shared" si="35"/>
        <v>886</v>
      </c>
      <c r="H235" s="29"/>
      <c r="I235" s="29"/>
      <c r="J235" s="29"/>
      <c r="K235" s="29"/>
      <c r="L235" s="29">
        <f>B235+D235+F235+H235+J235</f>
        <v>16949</v>
      </c>
      <c r="M235" s="29">
        <f>C235+E235+G235+I235+K235</f>
        <v>6932</v>
      </c>
    </row>
    <row r="236" spans="1:13">
      <c r="A236" s="23">
        <f t="shared" ref="A236:A242" si="36">A235+1</f>
        <v>2004</v>
      </c>
      <c r="B236" s="29">
        <f t="shared" ref="B236:G236" si="37">SUM(B15:B26)</f>
        <v>18275</v>
      </c>
      <c r="C236" s="29">
        <f t="shared" si="37"/>
        <v>6258</v>
      </c>
      <c r="D236" s="21">
        <f t="shared" si="37"/>
        <v>3025</v>
      </c>
      <c r="E236" s="21">
        <f t="shared" si="37"/>
        <v>1601</v>
      </c>
      <c r="F236" s="29">
        <f t="shared" si="37"/>
        <v>1829</v>
      </c>
      <c r="G236" s="29">
        <f t="shared" si="37"/>
        <v>1057</v>
      </c>
      <c r="H236" s="29"/>
      <c r="I236" s="29"/>
      <c r="J236" s="29"/>
      <c r="K236" s="29"/>
      <c r="L236" s="29">
        <f t="shared" ref="L236:L243" si="38">B236+D236+F236+H236+J236</f>
        <v>23129</v>
      </c>
      <c r="M236" s="29">
        <f t="shared" ref="M236:M241" si="39">C236+E236+G236+I236+K236</f>
        <v>8916</v>
      </c>
    </row>
    <row r="237" spans="1:13">
      <c r="A237" s="23">
        <f t="shared" si="36"/>
        <v>2005</v>
      </c>
      <c r="B237" s="29">
        <f t="shared" ref="B237:G237" si="40">SUM(B27:B38)</f>
        <v>23039</v>
      </c>
      <c r="C237" s="29">
        <f t="shared" si="40"/>
        <v>9031</v>
      </c>
      <c r="D237" s="21">
        <f t="shared" si="40"/>
        <v>4205</v>
      </c>
      <c r="E237" s="21">
        <f t="shared" si="40"/>
        <v>2056</v>
      </c>
      <c r="F237" s="29">
        <f t="shared" si="40"/>
        <v>2419</v>
      </c>
      <c r="G237" s="29">
        <f t="shared" si="40"/>
        <v>1509</v>
      </c>
      <c r="H237" s="29"/>
      <c r="I237" s="29"/>
      <c r="J237" s="29"/>
      <c r="K237" s="29"/>
      <c r="L237" s="29">
        <f t="shared" si="38"/>
        <v>29663</v>
      </c>
      <c r="M237" s="29">
        <f t="shared" si="39"/>
        <v>12596</v>
      </c>
    </row>
    <row r="238" spans="1:13">
      <c r="A238" s="23">
        <f t="shared" si="36"/>
        <v>2006</v>
      </c>
      <c r="B238" s="29">
        <f t="shared" ref="B238:G238" si="41">SUM(B39:B50)</f>
        <v>26185</v>
      </c>
      <c r="C238" s="29">
        <f t="shared" si="41"/>
        <v>10652</v>
      </c>
      <c r="D238" s="21">
        <f t="shared" si="41"/>
        <v>5085</v>
      </c>
      <c r="E238" s="21">
        <f t="shared" si="41"/>
        <v>2316</v>
      </c>
      <c r="F238" s="29">
        <f t="shared" si="41"/>
        <v>2700</v>
      </c>
      <c r="G238" s="29">
        <f t="shared" si="41"/>
        <v>2009</v>
      </c>
      <c r="H238" s="29"/>
      <c r="I238" s="29"/>
      <c r="J238" s="29"/>
      <c r="K238" s="29"/>
      <c r="L238" s="29">
        <f t="shared" si="38"/>
        <v>33970</v>
      </c>
      <c r="M238" s="29">
        <f t="shared" si="39"/>
        <v>14977</v>
      </c>
    </row>
    <row r="239" spans="1:13">
      <c r="A239" s="23">
        <f t="shared" si="36"/>
        <v>2007</v>
      </c>
      <c r="B239" s="29">
        <f t="shared" ref="B239:G239" si="42">SUM(B51:B62)</f>
        <v>21818</v>
      </c>
      <c r="C239" s="29">
        <f t="shared" si="42"/>
        <v>10654</v>
      </c>
      <c r="D239" s="21">
        <f t="shared" si="42"/>
        <v>4659</v>
      </c>
      <c r="E239" s="21">
        <f t="shared" si="42"/>
        <v>2504</v>
      </c>
      <c r="F239" s="29">
        <f t="shared" si="42"/>
        <v>2533</v>
      </c>
      <c r="G239" s="29">
        <f t="shared" si="42"/>
        <v>1764</v>
      </c>
      <c r="H239" s="29"/>
      <c r="I239" s="29"/>
      <c r="J239" s="29"/>
      <c r="K239" s="29"/>
      <c r="L239" s="29">
        <f t="shared" si="38"/>
        <v>29010</v>
      </c>
      <c r="M239" s="29">
        <f t="shared" si="39"/>
        <v>14922</v>
      </c>
    </row>
    <row r="240" spans="1:13">
      <c r="A240" s="23">
        <f t="shared" si="36"/>
        <v>2008</v>
      </c>
      <c r="B240" s="29">
        <f t="shared" ref="B240:G240" si="43">SUM(B63:B74)</f>
        <v>15781</v>
      </c>
      <c r="C240" s="29">
        <f t="shared" si="43"/>
        <v>8406</v>
      </c>
      <c r="D240" s="21">
        <f t="shared" si="43"/>
        <v>3125</v>
      </c>
      <c r="E240" s="21">
        <f t="shared" si="43"/>
        <v>1930</v>
      </c>
      <c r="F240" s="29">
        <f t="shared" si="43"/>
        <v>2007</v>
      </c>
      <c r="G240" s="29">
        <f t="shared" si="43"/>
        <v>1369</v>
      </c>
      <c r="H240" s="29"/>
      <c r="I240" s="29"/>
      <c r="J240" s="29"/>
      <c r="K240" s="29"/>
      <c r="L240" s="29">
        <f t="shared" si="38"/>
        <v>20913</v>
      </c>
      <c r="M240" s="29">
        <f t="shared" si="39"/>
        <v>11705</v>
      </c>
    </row>
    <row r="241" spans="1:13">
      <c r="A241" s="23">
        <f t="shared" si="36"/>
        <v>2009</v>
      </c>
      <c r="B241" s="29">
        <f t="shared" ref="B241:G241" si="44">SUM(B75:B86)</f>
        <v>10859</v>
      </c>
      <c r="C241" s="29">
        <f t="shared" si="44"/>
        <v>5313</v>
      </c>
      <c r="D241" s="21">
        <f t="shared" si="44"/>
        <v>2002</v>
      </c>
      <c r="E241" s="21">
        <f t="shared" si="44"/>
        <v>1237</v>
      </c>
      <c r="F241" s="29">
        <f t="shared" si="44"/>
        <v>1394</v>
      </c>
      <c r="G241" s="29">
        <f t="shared" si="44"/>
        <v>905</v>
      </c>
      <c r="H241" s="29"/>
      <c r="I241" s="29"/>
      <c r="J241" s="29"/>
      <c r="K241" s="29"/>
      <c r="L241" s="29">
        <f t="shared" si="38"/>
        <v>14255</v>
      </c>
      <c r="M241" s="29">
        <f t="shared" si="39"/>
        <v>7455</v>
      </c>
    </row>
    <row r="242" spans="1:13">
      <c r="A242" s="23">
        <f t="shared" si="36"/>
        <v>2010</v>
      </c>
      <c r="B242" s="29">
        <f>SUM(B87:B98)</f>
        <v>14566</v>
      </c>
      <c r="C242" s="29">
        <f t="shared" ref="C242:K242" si="45">SUM(C87:C98)</f>
        <v>5760</v>
      </c>
      <c r="D242" s="29">
        <f t="shared" si="45"/>
        <v>2974</v>
      </c>
      <c r="E242" s="29">
        <f t="shared" si="45"/>
        <v>1566</v>
      </c>
      <c r="F242" s="29">
        <f t="shared" si="45"/>
        <v>1658</v>
      </c>
      <c r="G242" s="29">
        <f t="shared" si="45"/>
        <v>1018</v>
      </c>
      <c r="H242" s="29">
        <f t="shared" si="45"/>
        <v>1414</v>
      </c>
      <c r="I242" s="29">
        <f t="shared" si="45"/>
        <v>870</v>
      </c>
      <c r="J242" s="29">
        <f t="shared" si="45"/>
        <v>1189</v>
      </c>
      <c r="K242" s="29">
        <f t="shared" si="45"/>
        <v>606</v>
      </c>
      <c r="L242" s="29">
        <f t="shared" si="38"/>
        <v>21801</v>
      </c>
      <c r="M242" s="29">
        <f>C242+E242+G242+I242+K242</f>
        <v>9820</v>
      </c>
    </row>
    <row r="243" spans="1:13">
      <c r="A243" s="23">
        <v>2011</v>
      </c>
      <c r="B243" s="29">
        <f>SUM(B99:B110)</f>
        <v>16892</v>
      </c>
      <c r="C243" s="29">
        <f t="shared" ref="C243:J243" si="46">SUM(C99:C110)</f>
        <v>6892</v>
      </c>
      <c r="D243" s="29">
        <f t="shared" si="46"/>
        <v>3709</v>
      </c>
      <c r="E243" s="29">
        <f t="shared" si="46"/>
        <v>1982</v>
      </c>
      <c r="F243" s="29">
        <f t="shared" si="46"/>
        <v>1573</v>
      </c>
      <c r="G243" s="29">
        <f t="shared" si="46"/>
        <v>674</v>
      </c>
      <c r="H243" s="29">
        <f t="shared" si="46"/>
        <v>1629</v>
      </c>
      <c r="I243" s="29">
        <f t="shared" si="46"/>
        <v>1068</v>
      </c>
      <c r="J243" s="29">
        <f t="shared" si="46"/>
        <v>1456</v>
      </c>
      <c r="K243" s="29">
        <f>SUM(K99:K110)</f>
        <v>558</v>
      </c>
      <c r="L243" s="29">
        <f t="shared" si="38"/>
        <v>25259</v>
      </c>
      <c r="M243" s="29">
        <f>K243+I243+G243+E243+C243</f>
        <v>11174</v>
      </c>
    </row>
    <row r="244" spans="1:13">
      <c r="A244" s="23">
        <v>2012</v>
      </c>
      <c r="B244" s="29">
        <f t="shared" ref="B244:K244" si="47">SUM(B111:B122)</f>
        <v>21625</v>
      </c>
      <c r="C244" s="29">
        <f t="shared" si="47"/>
        <v>8078</v>
      </c>
      <c r="D244" s="29">
        <f t="shared" si="47"/>
        <v>4288</v>
      </c>
      <c r="E244" s="29">
        <f t="shared" si="47"/>
        <v>1992</v>
      </c>
      <c r="F244" s="29">
        <f t="shared" si="47"/>
        <v>2210</v>
      </c>
      <c r="G244" s="29">
        <f t="shared" si="47"/>
        <v>900</v>
      </c>
      <c r="H244" s="29">
        <f t="shared" si="47"/>
        <v>1900</v>
      </c>
      <c r="I244" s="29">
        <f t="shared" si="47"/>
        <v>1274</v>
      </c>
      <c r="J244" s="29">
        <f t="shared" si="47"/>
        <v>1607</v>
      </c>
      <c r="K244" s="29">
        <f t="shared" si="47"/>
        <v>583</v>
      </c>
      <c r="L244" s="29">
        <f>B244+D244+F244+H244+J244</f>
        <v>31630</v>
      </c>
      <c r="M244" s="29">
        <f>K244+I244+G244+E244+C244</f>
        <v>12827</v>
      </c>
    </row>
    <row r="245" spans="1:13">
      <c r="A245" s="23">
        <v>2013</v>
      </c>
      <c r="B245" s="29">
        <f t="shared" ref="B245:K245" si="48">SUM(B123:B134)</f>
        <v>20180</v>
      </c>
      <c r="C245" s="29">
        <f t="shared" si="48"/>
        <v>8083</v>
      </c>
      <c r="D245" s="29">
        <f t="shared" si="48"/>
        <v>4180</v>
      </c>
      <c r="E245" s="29">
        <f t="shared" si="48"/>
        <v>2318</v>
      </c>
      <c r="F245" s="29">
        <f t="shared" si="48"/>
        <v>1578</v>
      </c>
      <c r="G245" s="29">
        <f t="shared" si="48"/>
        <v>653</v>
      </c>
      <c r="H245" s="29">
        <f t="shared" si="48"/>
        <v>1934</v>
      </c>
      <c r="I245" s="29">
        <f t="shared" si="48"/>
        <v>1361</v>
      </c>
      <c r="J245" s="29">
        <f t="shared" si="48"/>
        <v>1575</v>
      </c>
      <c r="K245" s="29">
        <f t="shared" si="48"/>
        <v>603</v>
      </c>
      <c r="L245" s="29">
        <f>B245+D245+F245+H245+J245</f>
        <v>29447</v>
      </c>
      <c r="M245" s="29">
        <f>K245+I245+G245+E245+C245</f>
        <v>13018</v>
      </c>
    </row>
    <row r="246" spans="1:13">
      <c r="A246" s="23">
        <v>2014</v>
      </c>
      <c r="B246" s="29">
        <f t="shared" ref="B246:K246" si="49">SUM(B135:B140)</f>
        <v>10529</v>
      </c>
      <c r="C246" s="29">
        <f t="shared" si="49"/>
        <v>4061</v>
      </c>
      <c r="D246" s="29">
        <f t="shared" si="49"/>
        <v>2261</v>
      </c>
      <c r="E246" s="29">
        <f t="shared" si="49"/>
        <v>1194</v>
      </c>
      <c r="F246" s="29">
        <f t="shared" si="49"/>
        <v>754</v>
      </c>
      <c r="G246" s="29">
        <f t="shared" si="49"/>
        <v>328</v>
      </c>
      <c r="H246" s="29">
        <f t="shared" si="49"/>
        <v>943</v>
      </c>
      <c r="I246" s="29">
        <f t="shared" si="49"/>
        <v>697</v>
      </c>
      <c r="J246" s="29">
        <f t="shared" si="49"/>
        <v>818</v>
      </c>
      <c r="K246" s="29">
        <f t="shared" si="49"/>
        <v>287</v>
      </c>
      <c r="L246" s="29">
        <f>B246+D246+F246+H246+J246</f>
        <v>15305</v>
      </c>
      <c r="M246" s="29">
        <f>K246+I246+G246+E246+C246</f>
        <v>6567</v>
      </c>
    </row>
    <row r="247" spans="1:13" ht="15.75" thickBot="1">
      <c r="A247" s="36"/>
      <c r="G247" s="35"/>
    </row>
    <row r="248" spans="1:13" ht="19.5" thickBot="1">
      <c r="A248" s="37" t="s">
        <v>34</v>
      </c>
      <c r="B248" s="38"/>
      <c r="C248" s="38"/>
      <c r="D248" s="38"/>
      <c r="E248" s="38"/>
      <c r="F248" s="38"/>
      <c r="G248" s="38"/>
      <c r="H248" s="38"/>
      <c r="I248" s="38"/>
      <c r="J248" s="38"/>
      <c r="K248" s="39"/>
    </row>
    <row r="249" spans="1:13" ht="45.75" thickBot="1">
      <c r="A249" s="30"/>
      <c r="B249" s="24" t="s">
        <v>19</v>
      </c>
      <c r="C249" s="25" t="s">
        <v>20</v>
      </c>
      <c r="D249" s="24" t="s">
        <v>21</v>
      </c>
      <c r="E249" s="25" t="s">
        <v>22</v>
      </c>
      <c r="F249" s="24" t="s">
        <v>23</v>
      </c>
      <c r="G249" s="25" t="s">
        <v>24</v>
      </c>
      <c r="H249" s="24" t="s">
        <v>25</v>
      </c>
      <c r="I249" s="25" t="s">
        <v>26</v>
      </c>
      <c r="J249" s="24" t="s">
        <v>27</v>
      </c>
      <c r="K249" s="25" t="s">
        <v>28</v>
      </c>
    </row>
    <row r="250" spans="1:13">
      <c r="A250" s="23">
        <v>2003</v>
      </c>
      <c r="B250" s="22">
        <f t="shared" ref="B250:C261" si="50">B235/L235</f>
        <v>0.79243613192518736</v>
      </c>
      <c r="C250" s="22">
        <f t="shared" si="50"/>
        <v>0.6745527986151183</v>
      </c>
      <c r="D250" s="22">
        <f t="shared" ref="D250:E257" si="51">D235/L235</f>
        <v>0.12732314590831317</v>
      </c>
      <c r="E250" s="22">
        <f t="shared" si="51"/>
        <v>0.1976341604154645</v>
      </c>
      <c r="F250" s="22">
        <f t="shared" ref="F250:G257" si="52">F235/L235</f>
        <v>8.0240722166499495E-2</v>
      </c>
      <c r="G250" s="22">
        <f t="shared" si="52"/>
        <v>0.1278130409694172</v>
      </c>
      <c r="H250" s="22"/>
      <c r="I250" s="22"/>
      <c r="J250" s="22"/>
      <c r="K250" s="22"/>
    </row>
    <row r="251" spans="1:13">
      <c r="A251" s="23">
        <f t="shared" ref="A251:A257" si="53">A250+1</f>
        <v>2004</v>
      </c>
      <c r="B251" s="22">
        <f t="shared" si="50"/>
        <v>0.79013359851268972</v>
      </c>
      <c r="C251" s="22">
        <f t="shared" si="50"/>
        <v>0.70188425302826385</v>
      </c>
      <c r="D251" s="22">
        <f t="shared" si="51"/>
        <v>0.13078818798910458</v>
      </c>
      <c r="E251" s="22">
        <f t="shared" si="51"/>
        <v>0.17956482727680576</v>
      </c>
      <c r="F251" s="22">
        <f t="shared" si="52"/>
        <v>7.9078213498205721E-2</v>
      </c>
      <c r="G251" s="22">
        <f t="shared" si="52"/>
        <v>0.11855091969493046</v>
      </c>
      <c r="H251" s="22"/>
      <c r="I251" s="22"/>
      <c r="J251" s="22"/>
      <c r="K251" s="22"/>
    </row>
    <row r="252" spans="1:13">
      <c r="A252" s="23">
        <f t="shared" si="53"/>
        <v>2005</v>
      </c>
      <c r="B252" s="22">
        <f t="shared" si="50"/>
        <v>0.7766915011967771</v>
      </c>
      <c r="C252" s="22">
        <f t="shared" si="50"/>
        <v>0.71697364242616701</v>
      </c>
      <c r="D252" s="22">
        <f t="shared" si="51"/>
        <v>0.14175909382058458</v>
      </c>
      <c r="E252" s="22">
        <f t="shared" si="51"/>
        <v>0.16322642108605906</v>
      </c>
      <c r="F252" s="22">
        <f t="shared" si="52"/>
        <v>8.154940498263831E-2</v>
      </c>
      <c r="G252" s="22">
        <f t="shared" si="52"/>
        <v>0.1197999364877739</v>
      </c>
      <c r="H252" s="22"/>
      <c r="I252" s="22"/>
      <c r="J252" s="22"/>
      <c r="K252" s="22"/>
    </row>
    <row r="253" spans="1:13">
      <c r="A253" s="23">
        <f t="shared" si="53"/>
        <v>2006</v>
      </c>
      <c r="B253" s="22">
        <f t="shared" si="50"/>
        <v>0.77082720047100384</v>
      </c>
      <c r="C253" s="22">
        <f t="shared" si="50"/>
        <v>0.71122387661080322</v>
      </c>
      <c r="D253" s="22">
        <f t="shared" si="51"/>
        <v>0.14969090373859287</v>
      </c>
      <c r="E253" s="22">
        <f t="shared" si="51"/>
        <v>0.15463711023569474</v>
      </c>
      <c r="F253" s="22">
        <f t="shared" si="52"/>
        <v>7.9481895790403295E-2</v>
      </c>
      <c r="G253" s="22">
        <f t="shared" si="52"/>
        <v>0.13413901315350205</v>
      </c>
      <c r="H253" s="22"/>
      <c r="I253" s="22"/>
      <c r="J253" s="22"/>
      <c r="K253" s="22"/>
    </row>
    <row r="254" spans="1:13">
      <c r="A254" s="23">
        <f t="shared" si="53"/>
        <v>2007</v>
      </c>
      <c r="B254" s="22">
        <f t="shared" si="50"/>
        <v>0.75208548776284045</v>
      </c>
      <c r="C254" s="22">
        <f t="shared" si="50"/>
        <v>0.71397935933520973</v>
      </c>
      <c r="D254" s="22">
        <f t="shared" si="51"/>
        <v>0.16059979317476733</v>
      </c>
      <c r="E254" s="22">
        <f t="shared" si="51"/>
        <v>0.16780592413885539</v>
      </c>
      <c r="F254" s="22">
        <f t="shared" si="52"/>
        <v>8.7314719062392285E-2</v>
      </c>
      <c r="G254" s="22">
        <f t="shared" si="52"/>
        <v>0.11821471652593486</v>
      </c>
      <c r="H254" s="22"/>
      <c r="I254" s="22"/>
      <c r="J254" s="22"/>
      <c r="K254" s="22"/>
    </row>
    <row r="255" spans="1:13">
      <c r="A255" s="23">
        <f t="shared" si="53"/>
        <v>2008</v>
      </c>
      <c r="B255" s="22">
        <f t="shared" si="50"/>
        <v>0.75460240042079085</v>
      </c>
      <c r="C255" s="22">
        <f t="shared" si="50"/>
        <v>0.71815463477146524</v>
      </c>
      <c r="D255" s="22">
        <f t="shared" si="51"/>
        <v>0.14942858509061349</v>
      </c>
      <c r="E255" s="22">
        <f t="shared" si="51"/>
        <v>0.16488680051260146</v>
      </c>
      <c r="F255" s="22">
        <f t="shared" si="52"/>
        <v>9.5969014488595614E-2</v>
      </c>
      <c r="G255" s="22">
        <f t="shared" si="52"/>
        <v>0.11695856471593336</v>
      </c>
      <c r="H255" s="22"/>
      <c r="I255" s="22"/>
      <c r="J255" s="22"/>
      <c r="K255" s="22"/>
    </row>
    <row r="256" spans="1:13">
      <c r="A256" s="23">
        <f t="shared" si="53"/>
        <v>2009</v>
      </c>
      <c r="B256" s="22">
        <f t="shared" si="50"/>
        <v>0.76176780077165906</v>
      </c>
      <c r="C256" s="22">
        <f t="shared" si="50"/>
        <v>0.71267605633802822</v>
      </c>
      <c r="D256" s="22">
        <f t="shared" si="51"/>
        <v>0.14044195019291478</v>
      </c>
      <c r="E256" s="22">
        <f t="shared" si="51"/>
        <v>0.1659289067739772</v>
      </c>
      <c r="F256" s="22">
        <f t="shared" si="52"/>
        <v>9.7790249035426172E-2</v>
      </c>
      <c r="G256" s="22">
        <f t="shared" si="52"/>
        <v>0.12139503688799463</v>
      </c>
      <c r="H256" s="22"/>
      <c r="I256" s="22"/>
      <c r="J256" s="22"/>
      <c r="K256" s="22"/>
    </row>
    <row r="257" spans="1:11">
      <c r="A257" s="23">
        <f t="shared" si="53"/>
        <v>2010</v>
      </c>
      <c r="B257" s="22">
        <f t="shared" si="50"/>
        <v>0.66813448924361263</v>
      </c>
      <c r="C257" s="22">
        <f t="shared" si="50"/>
        <v>0.5865580448065173</v>
      </c>
      <c r="D257" s="22">
        <f t="shared" si="51"/>
        <v>0.13641576074491996</v>
      </c>
      <c r="E257" s="22">
        <f t="shared" si="51"/>
        <v>0.1594704684317719</v>
      </c>
      <c r="F257" s="22">
        <f t="shared" si="52"/>
        <v>7.6051557268015227E-2</v>
      </c>
      <c r="G257" s="22">
        <f t="shared" si="52"/>
        <v>0.10366598778004073</v>
      </c>
      <c r="H257" s="22">
        <f t="shared" ref="H257:I260" si="54">H242/L242</f>
        <v>6.4859410118801891E-2</v>
      </c>
      <c r="I257" s="22">
        <f t="shared" si="54"/>
        <v>8.8594704684317724E-2</v>
      </c>
      <c r="J257" s="22">
        <f t="shared" ref="J257:K261" si="55">J242/L242</f>
        <v>5.4538782624650242E-2</v>
      </c>
      <c r="K257" s="22">
        <f t="shared" si="55"/>
        <v>6.1710794297352344E-2</v>
      </c>
    </row>
    <row r="258" spans="1:11">
      <c r="A258" s="23">
        <v>2011</v>
      </c>
      <c r="B258" s="22">
        <f t="shared" si="50"/>
        <v>0.66875173205590088</v>
      </c>
      <c r="C258" s="22">
        <f t="shared" si="50"/>
        <v>0.61678897440486846</v>
      </c>
      <c r="D258" s="22">
        <f t="shared" ref="D258:E261" si="56">D243/L243</f>
        <v>0.14683875054436044</v>
      </c>
      <c r="E258" s="22">
        <f t="shared" si="56"/>
        <v>0.17737605154823699</v>
      </c>
      <c r="F258" s="22">
        <f t="shared" ref="F258:G261" si="57">F243/L243</f>
        <v>6.2274832732887288E-2</v>
      </c>
      <c r="G258" s="22">
        <f t="shared" si="57"/>
        <v>6.0318596742437801E-2</v>
      </c>
      <c r="H258" s="22">
        <f t="shared" si="54"/>
        <v>6.4491864285997069E-2</v>
      </c>
      <c r="I258" s="22">
        <f t="shared" si="54"/>
        <v>9.5579022731340613E-2</v>
      </c>
      <c r="J258" s="22">
        <f t="shared" si="55"/>
        <v>5.7642820380854352E-2</v>
      </c>
      <c r="K258" s="22">
        <f t="shared" si="55"/>
        <v>4.9937354573116162E-2</v>
      </c>
    </row>
    <row r="259" spans="1:11">
      <c r="A259" s="23">
        <v>2012</v>
      </c>
      <c r="B259" s="22">
        <f t="shared" si="50"/>
        <v>0.68368637369585838</v>
      </c>
      <c r="C259" s="22">
        <f t="shared" si="50"/>
        <v>0.6297653387385983</v>
      </c>
      <c r="D259" s="22">
        <f t="shared" si="56"/>
        <v>0.13556749920961114</v>
      </c>
      <c r="E259" s="22">
        <f t="shared" si="56"/>
        <v>0.15529741950573009</v>
      </c>
      <c r="F259" s="22">
        <f t="shared" si="57"/>
        <v>6.9870376225102754E-2</v>
      </c>
      <c r="G259" s="22">
        <f t="shared" si="57"/>
        <v>7.0164496764637097E-2</v>
      </c>
      <c r="H259" s="22">
        <f t="shared" si="54"/>
        <v>6.0069554220676571E-2</v>
      </c>
      <c r="I259" s="22">
        <f t="shared" si="54"/>
        <v>9.9321743197941847E-2</v>
      </c>
      <c r="J259" s="22">
        <f t="shared" si="55"/>
        <v>5.0806196648751183E-2</v>
      </c>
      <c r="K259" s="22">
        <f t="shared" si="55"/>
        <v>4.5451001793092694E-2</v>
      </c>
    </row>
    <row r="260" spans="1:11">
      <c r="A260" s="23">
        <v>2013</v>
      </c>
      <c r="B260" s="22">
        <f t="shared" si="50"/>
        <v>0.68529901178388286</v>
      </c>
      <c r="C260" s="22">
        <f t="shared" si="50"/>
        <v>0.62090950990935623</v>
      </c>
      <c r="D260" s="22">
        <f t="shared" si="56"/>
        <v>0.14194994396712737</v>
      </c>
      <c r="E260" s="22">
        <f t="shared" si="56"/>
        <v>0.17806114610539253</v>
      </c>
      <c r="F260" s="22">
        <f t="shared" si="57"/>
        <v>5.3587801813427517E-2</v>
      </c>
      <c r="G260" s="22">
        <f>G245/M245</f>
        <v>5.0161315102166232E-2</v>
      </c>
      <c r="H260" s="22">
        <f t="shared" si="54"/>
        <v>6.5677318572350318E-2</v>
      </c>
      <c r="I260" s="22">
        <f t="shared" si="54"/>
        <v>0.10454754954678137</v>
      </c>
      <c r="J260" s="22">
        <f t="shared" si="55"/>
        <v>5.3485923863211875E-2</v>
      </c>
      <c r="K260" s="22">
        <f t="shared" si="55"/>
        <v>4.632047933630358E-2</v>
      </c>
    </row>
    <row r="261" spans="1:11">
      <c r="A261" s="23">
        <v>2014</v>
      </c>
      <c r="B261" s="22">
        <f t="shared" si="50"/>
        <v>0.6879451159751715</v>
      </c>
      <c r="C261" s="22">
        <f t="shared" si="50"/>
        <v>0.61839500532967873</v>
      </c>
      <c r="D261" s="22">
        <f t="shared" si="56"/>
        <v>0.14772950016334532</v>
      </c>
      <c r="E261" s="22">
        <f t="shared" si="56"/>
        <v>0.18181818181818182</v>
      </c>
      <c r="F261" s="22">
        <f t="shared" si="57"/>
        <v>4.9264946096047042E-2</v>
      </c>
      <c r="G261" s="22">
        <f>G246/M246</f>
        <v>4.994670321303487E-2</v>
      </c>
      <c r="H261" s="22">
        <f>H246/L246</f>
        <v>6.1613851682456713E-2</v>
      </c>
      <c r="I261" s="22">
        <f>I246/M246</f>
        <v>0.1061367443276991</v>
      </c>
      <c r="J261" s="22">
        <f t="shared" si="55"/>
        <v>5.3446586082979419E-2</v>
      </c>
      <c r="K261" s="22">
        <f t="shared" si="55"/>
        <v>4.3703365311405513E-2</v>
      </c>
    </row>
    <row r="262" spans="1:11">
      <c r="A262" s="36"/>
    </row>
  </sheetData>
  <mergeCells count="31">
    <mergeCell ref="L159:M159"/>
    <mergeCell ref="B159:C159"/>
    <mergeCell ref="D159:E159"/>
    <mergeCell ref="F159:G159"/>
    <mergeCell ref="H159:I159"/>
    <mergeCell ref="J159:K159"/>
    <mergeCell ref="J1:K1"/>
    <mergeCell ref="L1:M1"/>
    <mergeCell ref="A1:A2"/>
    <mergeCell ref="B1:C1"/>
    <mergeCell ref="D1:E1"/>
    <mergeCell ref="F1:G1"/>
    <mergeCell ref="H1:I1"/>
    <mergeCell ref="A158:M158"/>
    <mergeCell ref="A142:M142"/>
    <mergeCell ref="B143:C143"/>
    <mergeCell ref="D143:E143"/>
    <mergeCell ref="F143:G143"/>
    <mergeCell ref="H143:I143"/>
    <mergeCell ref="J143:K143"/>
    <mergeCell ref="L143:M143"/>
    <mergeCell ref="A248:K248"/>
    <mergeCell ref="L232:M232"/>
    <mergeCell ref="A232:K232"/>
    <mergeCell ref="B233:C233"/>
    <mergeCell ref="D233:E233"/>
    <mergeCell ref="F233:G233"/>
    <mergeCell ref="H233:I233"/>
    <mergeCell ref="J233:K233"/>
    <mergeCell ref="L233:L234"/>
    <mergeCell ref="M233:M234"/>
  </mergeCells>
  <conditionalFormatting sqref="B87:C110 D87:D107 E87:M110 M88:M140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D108:D11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1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B11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13:B122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C111:C122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D111:D122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E111:E122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F111:F122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G111:G133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H111:H133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I111:I133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J111:J133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L111:L140">
    <cfRule type="iconSet" priority="54">
      <iconSet iconSet="3Arrows">
        <cfvo type="percent" val="0"/>
        <cfvo type="percent" val="33"/>
        <cfvo type="percent" val="67"/>
      </iconSet>
    </cfRule>
  </conditionalFormatting>
  <conditionalFormatting sqref="K111:K133">
    <cfRule type="iconSet" priority="55">
      <iconSet iconSet="3Arrows">
        <cfvo type="percent" val="0"/>
        <cfvo type="percent" val="33"/>
        <cfvo type="percent" val="67"/>
      </iconSet>
    </cfRule>
  </conditionalFormatting>
  <conditionalFormatting sqref="M111:M140">
    <cfRule type="iconSet" priority="56">
      <iconSet iconSet="3Arrows">
        <cfvo type="percent" val="0"/>
        <cfvo type="percent" val="33"/>
        <cfvo type="percent" val="67"/>
      </iconSet>
    </cfRule>
  </conditionalFormatting>
  <conditionalFormatting sqref="B123:C141 D123:D125 D129:D141 B131:M133 E123:M14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12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27:D12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Vehicle Sales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2011-01-25T05:02:44Z</dcterms:created>
  <dcterms:modified xsi:type="dcterms:W3CDTF">2014-07-21T12:44:20Z</dcterms:modified>
</cp:coreProperties>
</file>