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8640"/>
  </bookViews>
  <sheets>
    <sheet name="Port Stats" sheetId="1" r:id="rId1"/>
  </sheets>
  <calcPr calcId="125725"/>
</workbook>
</file>

<file path=xl/calcChain.xml><?xml version="1.0" encoding="utf-8"?>
<calcChain xmlns="http://schemas.openxmlformats.org/spreadsheetml/2006/main">
  <c r="C15" i="1"/>
  <c r="D15"/>
  <c r="E15"/>
  <c r="F15"/>
  <c r="G15"/>
  <c r="H15"/>
  <c r="I15"/>
  <c r="J15"/>
  <c r="B15"/>
  <c r="B137" s="1"/>
  <c r="E137" l="1"/>
  <c r="F137"/>
  <c r="G137"/>
  <c r="C137"/>
  <c r="I137"/>
  <c r="D137"/>
  <c r="C14"/>
  <c r="D14"/>
  <c r="D114" s="1"/>
  <c r="E14"/>
  <c r="F14"/>
  <c r="G14"/>
  <c r="B14"/>
  <c r="B114" s="1"/>
  <c r="J89"/>
  <c r="J14" s="1"/>
  <c r="I89"/>
  <c r="I14" s="1"/>
  <c r="H89"/>
  <c r="H14" s="1"/>
  <c r="W70"/>
  <c r="J13"/>
  <c r="I13"/>
  <c r="H13"/>
  <c r="G13"/>
  <c r="G135" s="1"/>
  <c r="F13"/>
  <c r="F135" s="1"/>
  <c r="E13"/>
  <c r="D13"/>
  <c r="D135" s="1"/>
  <c r="C13"/>
  <c r="C135" s="1"/>
  <c r="I135" s="1"/>
  <c r="B13"/>
  <c r="C12"/>
  <c r="D12"/>
  <c r="E12"/>
  <c r="F12"/>
  <c r="G12"/>
  <c r="H12"/>
  <c r="I12"/>
  <c r="J12"/>
  <c r="B12"/>
  <c r="B134" s="1"/>
  <c r="F112"/>
  <c r="W2"/>
  <c r="B11"/>
  <c r="B10"/>
  <c r="J9"/>
  <c r="C11"/>
  <c r="J11"/>
  <c r="I11"/>
  <c r="H11"/>
  <c r="G11"/>
  <c r="F11"/>
  <c r="E11"/>
  <c r="D11"/>
  <c r="C103"/>
  <c r="C125" s="1"/>
  <c r="D103"/>
  <c r="D125" s="1"/>
  <c r="E103"/>
  <c r="E125" s="1"/>
  <c r="F103"/>
  <c r="F125" s="1"/>
  <c r="G103"/>
  <c r="G125" s="1"/>
  <c r="H103"/>
  <c r="H125" s="1"/>
  <c r="I103"/>
  <c r="I125" s="1"/>
  <c r="J103"/>
  <c r="J125" s="1"/>
  <c r="B103"/>
  <c r="B125" s="1"/>
  <c r="H102"/>
  <c r="E102"/>
  <c r="B102"/>
  <c r="B124" s="1"/>
  <c r="G104"/>
  <c r="G127"/>
  <c r="G128"/>
  <c r="G129"/>
  <c r="G130"/>
  <c r="G126"/>
  <c r="F127"/>
  <c r="F128"/>
  <c r="F129"/>
  <c r="F130"/>
  <c r="F126"/>
  <c r="B126"/>
  <c r="E127"/>
  <c r="E128"/>
  <c r="E129"/>
  <c r="E130"/>
  <c r="E126"/>
  <c r="D127"/>
  <c r="J127" s="1"/>
  <c r="D128"/>
  <c r="J128" s="1"/>
  <c r="D129"/>
  <c r="J129" s="1"/>
  <c r="D130"/>
  <c r="J130" s="1"/>
  <c r="D126"/>
  <c r="J126" s="1"/>
  <c r="C127"/>
  <c r="I127" s="1"/>
  <c r="C128"/>
  <c r="I128" s="1"/>
  <c r="C129"/>
  <c r="I129" s="1"/>
  <c r="C130"/>
  <c r="I130" s="1"/>
  <c r="C126"/>
  <c r="I126" s="1"/>
  <c r="B127"/>
  <c r="B128"/>
  <c r="B129"/>
  <c r="B130"/>
  <c r="A127"/>
  <c r="A128" s="1"/>
  <c r="A129" s="1"/>
  <c r="A130" s="1"/>
  <c r="C104"/>
  <c r="D104"/>
  <c r="E104"/>
  <c r="F104"/>
  <c r="H104"/>
  <c r="I104"/>
  <c r="J104"/>
  <c r="C105"/>
  <c r="D105"/>
  <c r="E105"/>
  <c r="F105"/>
  <c r="G105"/>
  <c r="H105"/>
  <c r="I105"/>
  <c r="J105"/>
  <c r="C106"/>
  <c r="D106"/>
  <c r="E106"/>
  <c r="F106"/>
  <c r="G106"/>
  <c r="H106"/>
  <c r="I106"/>
  <c r="J106"/>
  <c r="C107"/>
  <c r="D107"/>
  <c r="E107"/>
  <c r="F107"/>
  <c r="G107"/>
  <c r="H107"/>
  <c r="I107"/>
  <c r="J107"/>
  <c r="B105"/>
  <c r="B106"/>
  <c r="B107"/>
  <c r="B104"/>
  <c r="A105"/>
  <c r="A106" s="1"/>
  <c r="A107" s="1"/>
  <c r="E135" l="1"/>
  <c r="F113"/>
  <c r="E113"/>
  <c r="F114"/>
  <c r="J137"/>
  <c r="I114"/>
  <c r="I121" s="1"/>
  <c r="I113"/>
  <c r="H114"/>
  <c r="H113"/>
  <c r="J113"/>
  <c r="J114"/>
  <c r="J121" s="1"/>
  <c r="B136"/>
  <c r="G136"/>
  <c r="C136"/>
  <c r="D113"/>
  <c r="D136"/>
  <c r="G114"/>
  <c r="G121" s="1"/>
  <c r="H137"/>
  <c r="I111"/>
  <c r="E136"/>
  <c r="C114"/>
  <c r="C121" s="1"/>
  <c r="J135"/>
  <c r="F136"/>
  <c r="B113"/>
  <c r="G113"/>
  <c r="C113"/>
  <c r="E114"/>
  <c r="E112"/>
  <c r="E134"/>
  <c r="H134" s="1"/>
  <c r="D134"/>
  <c r="B135"/>
  <c r="J112"/>
  <c r="B121"/>
  <c r="I112"/>
  <c r="G144"/>
  <c r="D121"/>
  <c r="H121"/>
  <c r="C144"/>
  <c r="E144"/>
  <c r="F134"/>
  <c r="E121"/>
  <c r="F121"/>
  <c r="F111"/>
  <c r="J111"/>
  <c r="F144"/>
  <c r="H111"/>
  <c r="D111"/>
  <c r="G134"/>
  <c r="J134"/>
  <c r="H112"/>
  <c r="D112"/>
  <c r="B111"/>
  <c r="G111"/>
  <c r="B112"/>
  <c r="G112"/>
  <c r="C111"/>
  <c r="E111"/>
  <c r="C134"/>
  <c r="C112"/>
  <c r="B110"/>
  <c r="H128"/>
  <c r="C133"/>
  <c r="B133"/>
  <c r="H129"/>
  <c r="H127"/>
  <c r="H126"/>
  <c r="H130"/>
  <c r="C10"/>
  <c r="D10"/>
  <c r="E10"/>
  <c r="E110" s="1"/>
  <c r="F10"/>
  <c r="G10"/>
  <c r="H10"/>
  <c r="I10"/>
  <c r="J10"/>
  <c r="J110" s="1"/>
  <c r="C9"/>
  <c r="D9"/>
  <c r="E9"/>
  <c r="F9"/>
  <c r="G9"/>
  <c r="H9"/>
  <c r="I9"/>
  <c r="B9"/>
  <c r="A5"/>
  <c r="A6" s="1"/>
  <c r="A7" s="1"/>
  <c r="A8" s="1"/>
  <c r="H135" l="1"/>
  <c r="J136"/>
  <c r="H136"/>
  <c r="I136"/>
  <c r="B144"/>
  <c r="J144"/>
  <c r="I134"/>
  <c r="H144"/>
  <c r="D144"/>
  <c r="I144"/>
  <c r="D109"/>
  <c r="D110"/>
  <c r="D133"/>
  <c r="J108"/>
  <c r="H108"/>
  <c r="I108"/>
  <c r="B131"/>
  <c r="B108"/>
  <c r="G131"/>
  <c r="G108"/>
  <c r="E131"/>
  <c r="E108"/>
  <c r="C131"/>
  <c r="C108"/>
  <c r="F109"/>
  <c r="F132"/>
  <c r="D132"/>
  <c r="G133"/>
  <c r="G110"/>
  <c r="E133"/>
  <c r="C110"/>
  <c r="J109"/>
  <c r="H109"/>
  <c r="I110"/>
  <c r="F131"/>
  <c r="F108"/>
  <c r="D108"/>
  <c r="D131"/>
  <c r="B132"/>
  <c r="B109"/>
  <c r="G132"/>
  <c r="G109"/>
  <c r="E132"/>
  <c r="E109"/>
  <c r="C132"/>
  <c r="C109"/>
  <c r="H110"/>
  <c r="F133"/>
  <c r="F110"/>
  <c r="I109"/>
  <c r="D141" l="1"/>
  <c r="D143"/>
  <c r="D142"/>
  <c r="D140"/>
  <c r="D139"/>
  <c r="F141"/>
  <c r="F143"/>
  <c r="F142"/>
  <c r="F140"/>
  <c r="F139"/>
  <c r="C143"/>
  <c r="C142"/>
  <c r="C140"/>
  <c r="C139"/>
  <c r="C141"/>
  <c r="E143"/>
  <c r="E142"/>
  <c r="E140"/>
  <c r="E139"/>
  <c r="E141"/>
  <c r="G143"/>
  <c r="G142"/>
  <c r="G140"/>
  <c r="G139"/>
  <c r="G141"/>
  <c r="B142"/>
  <c r="B140"/>
  <c r="B143"/>
  <c r="B141"/>
  <c r="B139"/>
  <c r="F120"/>
  <c r="F117"/>
  <c r="F116"/>
  <c r="F119"/>
  <c r="F118"/>
  <c r="C116"/>
  <c r="C119"/>
  <c r="C120"/>
  <c r="C117"/>
  <c r="C118"/>
  <c r="E120"/>
  <c r="E117"/>
  <c r="E118"/>
  <c r="E116"/>
  <c r="E119"/>
  <c r="G120"/>
  <c r="G116"/>
  <c r="G117"/>
  <c r="G118"/>
  <c r="G119"/>
  <c r="B117"/>
  <c r="B116"/>
  <c r="B120"/>
  <c r="B118"/>
  <c r="B119"/>
  <c r="I117"/>
  <c r="I118"/>
  <c r="I120"/>
  <c r="I116"/>
  <c r="I119"/>
  <c r="J120"/>
  <c r="J117"/>
  <c r="J116"/>
  <c r="J119"/>
  <c r="J118"/>
  <c r="D117"/>
  <c r="D119"/>
  <c r="D118"/>
  <c r="D120"/>
  <c r="D116"/>
  <c r="H117"/>
  <c r="H120"/>
  <c r="H119"/>
  <c r="H116"/>
  <c r="H118"/>
  <c r="I132"/>
  <c r="J131"/>
  <c r="H133"/>
  <c r="H132"/>
  <c r="J132"/>
  <c r="I131"/>
  <c r="H131"/>
  <c r="J133"/>
  <c r="I133"/>
  <c r="I143" l="1"/>
  <c r="I142"/>
  <c r="I140"/>
  <c r="I139"/>
  <c r="I141"/>
  <c r="J141"/>
  <c r="J143"/>
  <c r="J142"/>
  <c r="J140"/>
  <c r="J139"/>
  <c r="H141"/>
  <c r="H143"/>
  <c r="H142"/>
  <c r="H140"/>
  <c r="H139"/>
</calcChain>
</file>

<file path=xl/comments1.xml><?xml version="1.0" encoding="utf-8"?>
<comments xmlns="http://schemas.openxmlformats.org/spreadsheetml/2006/main">
  <authors>
    <author>user</author>
    <author>ANubieZ</author>
    <author>ZULUST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Transnet NPA statistics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" authorId="1">
      <text>
        <r>
          <rPr>
            <b/>
            <sz val="8"/>
            <color indexed="81"/>
            <rFont val="Tahoma"/>
            <family val="2"/>
          </rPr>
          <t>Source
http://www.transnetnationalportsauthority.net/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  <comment ref="H89" authorId="2">
      <text>
        <r>
          <rPr>
            <b/>
            <sz val="8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9" authorId="2">
      <text>
        <r>
          <rPr>
            <b/>
            <sz val="8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89" authorId="2">
      <text>
        <r>
          <rPr>
            <b/>
            <sz val="8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<sst xmlns="http://schemas.openxmlformats.org/spreadsheetml/2006/main" count="30" uniqueCount="16">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</sst>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3" fontId="0" fillId="7" borderId="6" xfId="0" applyNumberForma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17" fontId="0" fillId="7" borderId="10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0" fillId="0" borderId="0" xfId="0" applyBorder="1"/>
    <xf numFmtId="0" fontId="9" fillId="8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5053789162430736"/>
          <c:y val="2.292263610315183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02073158576744"/>
          <c:y val="0.10277763990103007"/>
          <c:w val="0.84881075783248661"/>
          <c:h val="0.78505245583557071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Stats'!$B$4:$B$15</c:f>
              <c:numCache>
                <c:formatCode>#,##0</c:formatCode>
                <c:ptCount val="12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86376249</c:v>
                </c:pt>
                <c:pt idx="9">
                  <c:v>90240598</c:v>
                </c:pt>
                <c:pt idx="10">
                  <c:v>94505105</c:v>
                </c:pt>
                <c:pt idx="11">
                  <c:v>92985162.666666672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Stats'!$E$4:$E$15</c:f>
              <c:numCache>
                <c:formatCode>#,##0</c:formatCode>
                <c:ptCount val="12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44138867</c:v>
                </c:pt>
                <c:pt idx="9">
                  <c:v>42977232</c:v>
                </c:pt>
                <c:pt idx="10">
                  <c:v>44829622</c:v>
                </c:pt>
                <c:pt idx="11">
                  <c:v>44680954.666666672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Stats'!$H$4:$H$15</c:f>
              <c:numCache>
                <c:formatCode>#,##0</c:formatCode>
                <c:ptCount val="12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205167139</c:v>
                </c:pt>
                <c:pt idx="9">
                  <c:v>210480423</c:v>
                </c:pt>
                <c:pt idx="10">
                  <c:v>214568833.33333334</c:v>
                </c:pt>
                <c:pt idx="11">
                  <c:v>214151526.66666669</c:v>
                </c:pt>
              </c:numCache>
            </c:numRef>
          </c:val>
        </c:ser>
        <c:axId val="171165184"/>
        <c:axId val="171166720"/>
      </c:barChart>
      <c:catAx>
        <c:axId val="171165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1166720"/>
        <c:crosses val="autoZero"/>
        <c:auto val="1"/>
        <c:lblAlgn val="ctr"/>
        <c:lblOffset val="100"/>
      </c:catAx>
      <c:valAx>
        <c:axId val="17116672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1165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356"/>
          <c:y val="3.9822815844294656E-3"/>
          <c:w val="0.35657623199110444"/>
          <c:h val="0.16098398874925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1387E-3"/>
        </c:manualLayout>
      </c:layout>
      <c:overlay val="1"/>
    </c:title>
    <c:plotArea>
      <c:layout>
        <c:manualLayout>
          <c:layoutTarget val="inner"/>
          <c:xMode val="edge"/>
          <c:yMode val="edge"/>
          <c:x val="9.8449268606538493E-2"/>
          <c:y val="0.1034251227071207"/>
          <c:w val="0.88258460385708049"/>
          <c:h val="0.79158600876895535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Stats'!$C$4:$C$15</c:f>
              <c:numCache>
                <c:formatCode>#,##0</c:formatCode>
                <c:ptCount val="12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1746</c:v>
                </c:pt>
                <c:pt idx="9">
                  <c:v>1654</c:v>
                </c:pt>
                <c:pt idx="10">
                  <c:v>1836</c:v>
                </c:pt>
                <c:pt idx="11">
                  <c:v>1853.3333333333335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Stats'!$F$4:$F$15</c:f>
              <c:numCache>
                <c:formatCode>#,##0</c:formatCode>
                <c:ptCount val="12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4172</c:v>
                </c:pt>
                <c:pt idx="9">
                  <c:v>3935</c:v>
                </c:pt>
                <c:pt idx="10">
                  <c:v>3958</c:v>
                </c:pt>
                <c:pt idx="11">
                  <c:v>3866.666666666667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Stats'!$I$4:$I$15</c:f>
              <c:numCache>
                <c:formatCode>#,##0</c:formatCode>
                <c:ptCount val="12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10966</c:v>
                </c:pt>
                <c:pt idx="9">
                  <c:v>11049</c:v>
                </c:pt>
                <c:pt idx="10">
                  <c:v>11072.333333333334</c:v>
                </c:pt>
                <c:pt idx="11">
                  <c:v>12328</c:v>
                </c:pt>
              </c:numCache>
            </c:numRef>
          </c:val>
        </c:ser>
        <c:axId val="171488000"/>
        <c:axId val="171489536"/>
      </c:barChart>
      <c:catAx>
        <c:axId val="1714880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1489536"/>
        <c:crosses val="autoZero"/>
        <c:auto val="1"/>
        <c:lblAlgn val="ctr"/>
        <c:lblOffset val="100"/>
      </c:catAx>
      <c:valAx>
        <c:axId val="1714895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1488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8149E-2"/>
          <c:w val="0.38983615758168105"/>
          <c:h val="0.140878152942746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3003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0207084918588"/>
          <c:y val="7.0362500462090138E-2"/>
          <c:w val="0.84380613246185465"/>
          <c:h val="0.82642297881778859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trendline>
            <c:trendlineType val="linear"/>
          </c:trendline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Stats'!$D$4:$D$15</c:f>
              <c:numCache>
                <c:formatCode>#,##0</c:formatCode>
                <c:ptCount val="12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64490940</c:v>
                </c:pt>
                <c:pt idx="9">
                  <c:v>65852264</c:v>
                </c:pt>
                <c:pt idx="10">
                  <c:v>69899507</c:v>
                </c:pt>
                <c:pt idx="11">
                  <c:v>71106873.333333343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trendline>
            <c:trendlineType val="linear"/>
          </c:trendline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Stats'!$G$4:$G$15</c:f>
              <c:numCache>
                <c:formatCode>#,##0</c:formatCode>
                <c:ptCount val="12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125132719</c:v>
                </c:pt>
                <c:pt idx="9">
                  <c:v>121373327</c:v>
                </c:pt>
                <c:pt idx="10">
                  <c:v>126305167</c:v>
                </c:pt>
                <c:pt idx="11">
                  <c:v>131421778.66666666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trendline>
            <c:trendlineType val="linear"/>
          </c:trendline>
          <c:cat>
            <c:numRef>
              <c:f>'Port Stats'!$A$4:$A$15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'Port Stats'!$J$4:$J$15</c:f>
              <c:numCache>
                <c:formatCode>#,##0</c:formatCode>
                <c:ptCount val="12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324797252</c:v>
                </c:pt>
                <c:pt idx="9">
                  <c:v>330524545</c:v>
                </c:pt>
                <c:pt idx="10">
                  <c:v>353139744.66666669</c:v>
                </c:pt>
                <c:pt idx="11">
                  <c:v>369599648</c:v>
                </c:pt>
              </c:numCache>
            </c:numRef>
          </c:val>
        </c:ser>
        <c:axId val="173889408"/>
        <c:axId val="173890944"/>
      </c:barChart>
      <c:catAx>
        <c:axId val="1738894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3890944"/>
        <c:crosses val="autoZero"/>
        <c:auto val="1"/>
        <c:lblAlgn val="ctr"/>
        <c:lblOffset val="100"/>
      </c:catAx>
      <c:valAx>
        <c:axId val="1738909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3889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2182"/>
          <c:y val="2.1007134671546402E-2"/>
          <c:w val="0.3645216488619234"/>
          <c:h val="0.1439136445972455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0914347099154E-2"/>
          <c:y val="2.6043574650256095E-2"/>
          <c:w val="0.92159680601961935"/>
          <c:h val="0.8225073338905089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Stats'!$C$55:$C$99</c:f>
              <c:numCache>
                <c:formatCode>#,##0</c:formatCode>
                <c:ptCount val="45"/>
                <c:pt idx="0">
                  <c:v>130</c:v>
                </c:pt>
                <c:pt idx="1">
                  <c:v>160</c:v>
                </c:pt>
                <c:pt idx="2">
                  <c:v>137</c:v>
                </c:pt>
                <c:pt idx="3">
                  <c:v>143</c:v>
                </c:pt>
                <c:pt idx="4">
                  <c:v>117</c:v>
                </c:pt>
                <c:pt idx="5">
                  <c:v>157</c:v>
                </c:pt>
                <c:pt idx="6">
                  <c:v>140</c:v>
                </c:pt>
                <c:pt idx="7">
                  <c:v>164</c:v>
                </c:pt>
                <c:pt idx="8">
                  <c:v>147</c:v>
                </c:pt>
                <c:pt idx="9">
                  <c:v>157</c:v>
                </c:pt>
                <c:pt idx="10">
                  <c:v>146</c:v>
                </c:pt>
                <c:pt idx="11">
                  <c:v>148</c:v>
                </c:pt>
                <c:pt idx="12">
                  <c:v>141</c:v>
                </c:pt>
                <c:pt idx="13">
                  <c:v>158</c:v>
                </c:pt>
                <c:pt idx="14">
                  <c:v>137</c:v>
                </c:pt>
                <c:pt idx="15">
                  <c:v>148</c:v>
                </c:pt>
                <c:pt idx="16">
                  <c:v>136</c:v>
                </c:pt>
                <c:pt idx="17">
                  <c:v>124</c:v>
                </c:pt>
                <c:pt idx="18">
                  <c:v>114</c:v>
                </c:pt>
                <c:pt idx="19">
                  <c:v>125</c:v>
                </c:pt>
                <c:pt idx="20">
                  <c:v>131</c:v>
                </c:pt>
                <c:pt idx="21">
                  <c:v>141</c:v>
                </c:pt>
                <c:pt idx="22">
                  <c:v>151</c:v>
                </c:pt>
                <c:pt idx="23">
                  <c:v>148</c:v>
                </c:pt>
                <c:pt idx="24">
                  <c:v>138</c:v>
                </c:pt>
                <c:pt idx="25">
                  <c:v>168</c:v>
                </c:pt>
                <c:pt idx="26">
                  <c:v>152</c:v>
                </c:pt>
                <c:pt idx="27">
                  <c:v>155</c:v>
                </c:pt>
                <c:pt idx="28">
                  <c:v>144</c:v>
                </c:pt>
                <c:pt idx="29">
                  <c:v>146</c:v>
                </c:pt>
                <c:pt idx="30">
                  <c:v>146</c:v>
                </c:pt>
                <c:pt idx="31">
                  <c:v>142</c:v>
                </c:pt>
                <c:pt idx="32">
                  <c:v>162</c:v>
                </c:pt>
                <c:pt idx="33">
                  <c:v>174</c:v>
                </c:pt>
                <c:pt idx="34">
                  <c:v>161</c:v>
                </c:pt>
                <c:pt idx="35">
                  <c:v>148</c:v>
                </c:pt>
                <c:pt idx="36">
                  <c:v>148</c:v>
                </c:pt>
                <c:pt idx="37">
                  <c:v>149</c:v>
                </c:pt>
                <c:pt idx="38">
                  <c:v>148</c:v>
                </c:pt>
                <c:pt idx="39">
                  <c:v>159</c:v>
                </c:pt>
                <c:pt idx="40">
                  <c:v>167</c:v>
                </c:pt>
                <c:pt idx="41">
                  <c:v>140</c:v>
                </c:pt>
                <c:pt idx="42">
                  <c:v>157</c:v>
                </c:pt>
                <c:pt idx="43">
                  <c:v>154</c:v>
                </c:pt>
                <c:pt idx="44">
                  <c:v>168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Stats'!$F$55:$F$99</c:f>
              <c:numCache>
                <c:formatCode>General</c:formatCode>
                <c:ptCount val="45"/>
                <c:pt idx="0">
                  <c:v>329</c:v>
                </c:pt>
                <c:pt idx="1">
                  <c:v>348</c:v>
                </c:pt>
                <c:pt idx="2">
                  <c:v>324</c:v>
                </c:pt>
                <c:pt idx="3">
                  <c:v>339</c:v>
                </c:pt>
                <c:pt idx="4">
                  <c:v>350</c:v>
                </c:pt>
                <c:pt idx="5">
                  <c:v>374</c:v>
                </c:pt>
                <c:pt idx="6">
                  <c:v>350</c:v>
                </c:pt>
                <c:pt idx="7">
                  <c:v>360</c:v>
                </c:pt>
                <c:pt idx="8">
                  <c:v>382</c:v>
                </c:pt>
                <c:pt idx="9">
                  <c:v>323</c:v>
                </c:pt>
                <c:pt idx="10">
                  <c:v>355</c:v>
                </c:pt>
                <c:pt idx="11">
                  <c:v>338</c:v>
                </c:pt>
                <c:pt idx="12">
                  <c:v>315</c:v>
                </c:pt>
                <c:pt idx="13">
                  <c:v>327</c:v>
                </c:pt>
                <c:pt idx="14">
                  <c:v>299</c:v>
                </c:pt>
                <c:pt idx="15">
                  <c:v>310</c:v>
                </c:pt>
                <c:pt idx="16">
                  <c:v>342</c:v>
                </c:pt>
                <c:pt idx="17">
                  <c:v>369</c:v>
                </c:pt>
                <c:pt idx="18">
                  <c:v>298</c:v>
                </c:pt>
                <c:pt idx="19">
                  <c:v>325</c:v>
                </c:pt>
                <c:pt idx="20">
                  <c:v>330</c:v>
                </c:pt>
                <c:pt idx="21">
                  <c:v>345</c:v>
                </c:pt>
                <c:pt idx="22">
                  <c:v>343</c:v>
                </c:pt>
                <c:pt idx="23">
                  <c:v>332</c:v>
                </c:pt>
                <c:pt idx="24">
                  <c:v>308</c:v>
                </c:pt>
                <c:pt idx="25">
                  <c:v>334</c:v>
                </c:pt>
                <c:pt idx="26">
                  <c:v>298</c:v>
                </c:pt>
                <c:pt idx="27">
                  <c:v>331</c:v>
                </c:pt>
                <c:pt idx="28">
                  <c:v>330</c:v>
                </c:pt>
                <c:pt idx="29">
                  <c:v>340</c:v>
                </c:pt>
                <c:pt idx="30">
                  <c:v>321</c:v>
                </c:pt>
                <c:pt idx="31">
                  <c:v>369</c:v>
                </c:pt>
                <c:pt idx="32">
                  <c:v>354</c:v>
                </c:pt>
                <c:pt idx="33">
                  <c:v>320</c:v>
                </c:pt>
                <c:pt idx="34">
                  <c:v>338</c:v>
                </c:pt>
                <c:pt idx="35">
                  <c:v>315</c:v>
                </c:pt>
                <c:pt idx="36">
                  <c:v>311</c:v>
                </c:pt>
                <c:pt idx="37">
                  <c:v>343</c:v>
                </c:pt>
                <c:pt idx="38">
                  <c:v>308</c:v>
                </c:pt>
                <c:pt idx="39">
                  <c:v>336</c:v>
                </c:pt>
                <c:pt idx="40">
                  <c:v>309</c:v>
                </c:pt>
                <c:pt idx="41">
                  <c:v>300</c:v>
                </c:pt>
                <c:pt idx="42">
                  <c:v>320</c:v>
                </c:pt>
                <c:pt idx="43">
                  <c:v>328</c:v>
                </c:pt>
                <c:pt idx="44">
                  <c:v>345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Stats'!$I$55:$I$99</c:f>
              <c:numCache>
                <c:formatCode>General</c:formatCode>
                <c:ptCount val="45"/>
                <c:pt idx="0">
                  <c:v>724</c:v>
                </c:pt>
                <c:pt idx="1">
                  <c:v>782</c:v>
                </c:pt>
                <c:pt idx="2">
                  <c:v>729</c:v>
                </c:pt>
                <c:pt idx="3">
                  <c:v>765</c:v>
                </c:pt>
                <c:pt idx="4">
                  <c:v>756</c:v>
                </c:pt>
                <c:pt idx="5">
                  <c:v>1083</c:v>
                </c:pt>
                <c:pt idx="6">
                  <c:v>1086</c:v>
                </c:pt>
                <c:pt idx="7">
                  <c:v>1122</c:v>
                </c:pt>
                <c:pt idx="8">
                  <c:v>1052</c:v>
                </c:pt>
                <c:pt idx="9">
                  <c:v>1025</c:v>
                </c:pt>
                <c:pt idx="10">
                  <c:v>908</c:v>
                </c:pt>
                <c:pt idx="11">
                  <c:v>934</c:v>
                </c:pt>
                <c:pt idx="12">
                  <c:v>908</c:v>
                </c:pt>
                <c:pt idx="13">
                  <c:v>939</c:v>
                </c:pt>
                <c:pt idx="14">
                  <c:v>846</c:v>
                </c:pt>
                <c:pt idx="15">
                  <c:v>1064</c:v>
                </c:pt>
                <c:pt idx="16">
                  <c:v>980</c:v>
                </c:pt>
                <c:pt idx="17">
                  <c:v>982</c:v>
                </c:pt>
                <c:pt idx="18">
                  <c:v>770</c:v>
                </c:pt>
                <c:pt idx="19">
                  <c:v>846</c:v>
                </c:pt>
                <c:pt idx="20">
                  <c:v>907</c:v>
                </c:pt>
                <c:pt idx="21">
                  <c:v>932</c:v>
                </c:pt>
                <c:pt idx="22">
                  <c:v>942</c:v>
                </c:pt>
                <c:pt idx="23">
                  <c:v>933</c:v>
                </c:pt>
                <c:pt idx="24">
                  <c:v>916</c:v>
                </c:pt>
                <c:pt idx="25">
                  <c:v>991</c:v>
                </c:pt>
                <c:pt idx="26">
                  <c:v>925</c:v>
                </c:pt>
                <c:pt idx="27">
                  <c:v>611</c:v>
                </c:pt>
                <c:pt idx="28">
                  <c:v>907</c:v>
                </c:pt>
                <c:pt idx="29">
                  <c:v>760</c:v>
                </c:pt>
                <c:pt idx="30">
                  <c:v>922</c:v>
                </c:pt>
                <c:pt idx="31">
                  <c:v>1026</c:v>
                </c:pt>
                <c:pt idx="32">
                  <c:v>1058</c:v>
                </c:pt>
                <c:pt idx="33">
                  <c:v>998</c:v>
                </c:pt>
                <c:pt idx="34" formatCode="#,##0">
                  <c:v>1027.3333333333333</c:v>
                </c:pt>
                <c:pt idx="35">
                  <c:v>931</c:v>
                </c:pt>
                <c:pt idx="36">
                  <c:v>926</c:v>
                </c:pt>
                <c:pt idx="37">
                  <c:v>998</c:v>
                </c:pt>
                <c:pt idx="38">
                  <c:v>976</c:v>
                </c:pt>
                <c:pt idx="39">
                  <c:v>1194</c:v>
                </c:pt>
                <c:pt idx="40">
                  <c:v>950</c:v>
                </c:pt>
                <c:pt idx="41">
                  <c:v>1053</c:v>
                </c:pt>
                <c:pt idx="42">
                  <c:v>1067</c:v>
                </c:pt>
                <c:pt idx="43">
                  <c:v>1019</c:v>
                </c:pt>
                <c:pt idx="44">
                  <c:v>1063</c:v>
                </c:pt>
              </c:numCache>
            </c:numRef>
          </c:val>
        </c:ser>
        <c:marker val="1"/>
        <c:axId val="174230528"/>
        <c:axId val="174240512"/>
      </c:lineChart>
      <c:dateAx>
        <c:axId val="17423052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4240512"/>
        <c:crosses val="autoZero"/>
        <c:auto val="1"/>
        <c:lblOffset val="100"/>
        <c:majorUnit val="1"/>
        <c:majorTimeUnit val="months"/>
      </c:dateAx>
      <c:valAx>
        <c:axId val="17424051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4230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933E-2"/>
          <c:w val="0.64510901137359333"/>
          <c:h val="7.8812802854864777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155584919147785"/>
          <c:y val="2.8967798380041203E-2"/>
          <c:w val="0.88058494754271321"/>
          <c:h val="0.82721601660257693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Stats'!$B$55:$B$99</c:f>
              <c:numCache>
                <c:formatCode>#,##0</c:formatCode>
                <c:ptCount val="45"/>
                <c:pt idx="0">
                  <c:v>6327013</c:v>
                </c:pt>
                <c:pt idx="1">
                  <c:v>7271996</c:v>
                </c:pt>
                <c:pt idx="2">
                  <c:v>6972140</c:v>
                </c:pt>
                <c:pt idx="3">
                  <c:v>6787453</c:v>
                </c:pt>
                <c:pt idx="4">
                  <c:v>5957596</c:v>
                </c:pt>
                <c:pt idx="5">
                  <c:v>5728342</c:v>
                </c:pt>
                <c:pt idx="6">
                  <c:v>6659237</c:v>
                </c:pt>
                <c:pt idx="7">
                  <c:v>8727730</c:v>
                </c:pt>
                <c:pt idx="8">
                  <c:v>6491290</c:v>
                </c:pt>
                <c:pt idx="9">
                  <c:v>8940044</c:v>
                </c:pt>
                <c:pt idx="10">
                  <c:v>8209754</c:v>
                </c:pt>
                <c:pt idx="11">
                  <c:v>8303654</c:v>
                </c:pt>
                <c:pt idx="12">
                  <c:v>8417549</c:v>
                </c:pt>
                <c:pt idx="13">
                  <c:v>7860519</c:v>
                </c:pt>
                <c:pt idx="14">
                  <c:v>6918735</c:v>
                </c:pt>
                <c:pt idx="15">
                  <c:v>7580418</c:v>
                </c:pt>
                <c:pt idx="16">
                  <c:v>7552317</c:v>
                </c:pt>
                <c:pt idx="17">
                  <c:v>6239733</c:v>
                </c:pt>
                <c:pt idx="18">
                  <c:v>7476850</c:v>
                </c:pt>
                <c:pt idx="19">
                  <c:v>7854420</c:v>
                </c:pt>
                <c:pt idx="20">
                  <c:v>7575389</c:v>
                </c:pt>
                <c:pt idx="21">
                  <c:v>6929793</c:v>
                </c:pt>
                <c:pt idx="22">
                  <c:v>8340789</c:v>
                </c:pt>
                <c:pt idx="23">
                  <c:v>7494086</c:v>
                </c:pt>
                <c:pt idx="24">
                  <c:v>8190908</c:v>
                </c:pt>
                <c:pt idx="25">
                  <c:v>7443194</c:v>
                </c:pt>
                <c:pt idx="26">
                  <c:v>9135026</c:v>
                </c:pt>
                <c:pt idx="27">
                  <c:v>7792493</c:v>
                </c:pt>
                <c:pt idx="28">
                  <c:v>6712626</c:v>
                </c:pt>
                <c:pt idx="29">
                  <c:v>6657624</c:v>
                </c:pt>
                <c:pt idx="30">
                  <c:v>8064696</c:v>
                </c:pt>
                <c:pt idx="31">
                  <c:v>7454985</c:v>
                </c:pt>
                <c:pt idx="32">
                  <c:v>7421111</c:v>
                </c:pt>
                <c:pt idx="33">
                  <c:v>8842458</c:v>
                </c:pt>
                <c:pt idx="34">
                  <c:v>8340298</c:v>
                </c:pt>
                <c:pt idx="35">
                  <c:v>8449686</c:v>
                </c:pt>
                <c:pt idx="36">
                  <c:v>7357424</c:v>
                </c:pt>
                <c:pt idx="37">
                  <c:v>7173726</c:v>
                </c:pt>
                <c:pt idx="38">
                  <c:v>7471990</c:v>
                </c:pt>
                <c:pt idx="39">
                  <c:v>7965105</c:v>
                </c:pt>
                <c:pt idx="40">
                  <c:v>8095707</c:v>
                </c:pt>
                <c:pt idx="41">
                  <c:v>6522394</c:v>
                </c:pt>
                <c:pt idx="42">
                  <c:v>8095707</c:v>
                </c:pt>
                <c:pt idx="43">
                  <c:v>8725647</c:v>
                </c:pt>
                <c:pt idx="44">
                  <c:v>8331172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Stats'!$E$55:$E$99</c:f>
              <c:numCache>
                <c:formatCode>#,##0</c:formatCode>
                <c:ptCount val="45"/>
                <c:pt idx="0">
                  <c:v>2940830</c:v>
                </c:pt>
                <c:pt idx="1">
                  <c:v>4298149</c:v>
                </c:pt>
                <c:pt idx="2">
                  <c:v>3312353</c:v>
                </c:pt>
                <c:pt idx="3">
                  <c:v>3368295</c:v>
                </c:pt>
                <c:pt idx="4">
                  <c:v>3423329</c:v>
                </c:pt>
                <c:pt idx="5">
                  <c:v>4100656</c:v>
                </c:pt>
                <c:pt idx="6">
                  <c:v>3550532</c:v>
                </c:pt>
                <c:pt idx="7">
                  <c:v>4155352</c:v>
                </c:pt>
                <c:pt idx="8">
                  <c:v>3711676</c:v>
                </c:pt>
                <c:pt idx="9">
                  <c:v>4396014</c:v>
                </c:pt>
                <c:pt idx="10">
                  <c:v>3854505</c:v>
                </c:pt>
                <c:pt idx="11">
                  <c:v>3027176</c:v>
                </c:pt>
                <c:pt idx="12">
                  <c:v>2135310</c:v>
                </c:pt>
                <c:pt idx="13">
                  <c:v>2402131</c:v>
                </c:pt>
                <c:pt idx="14">
                  <c:v>3550540</c:v>
                </c:pt>
                <c:pt idx="15">
                  <c:v>3361260</c:v>
                </c:pt>
                <c:pt idx="16">
                  <c:v>4436116</c:v>
                </c:pt>
                <c:pt idx="17">
                  <c:v>4802213</c:v>
                </c:pt>
                <c:pt idx="18">
                  <c:v>2583562</c:v>
                </c:pt>
                <c:pt idx="19">
                  <c:v>4156439</c:v>
                </c:pt>
                <c:pt idx="20">
                  <c:v>4368266</c:v>
                </c:pt>
                <c:pt idx="21">
                  <c:v>4026438</c:v>
                </c:pt>
                <c:pt idx="22">
                  <c:v>3208960</c:v>
                </c:pt>
                <c:pt idx="23">
                  <c:v>3945997</c:v>
                </c:pt>
                <c:pt idx="24">
                  <c:v>3529552</c:v>
                </c:pt>
                <c:pt idx="25">
                  <c:v>3764048</c:v>
                </c:pt>
                <c:pt idx="26">
                  <c:v>3664795</c:v>
                </c:pt>
                <c:pt idx="27">
                  <c:v>4007485</c:v>
                </c:pt>
                <c:pt idx="28">
                  <c:v>3033387</c:v>
                </c:pt>
                <c:pt idx="29">
                  <c:v>3122472</c:v>
                </c:pt>
                <c:pt idx="30">
                  <c:v>4475497</c:v>
                </c:pt>
                <c:pt idx="31">
                  <c:v>4333708</c:v>
                </c:pt>
                <c:pt idx="32">
                  <c:v>4250410</c:v>
                </c:pt>
                <c:pt idx="33">
                  <c:v>3874840</c:v>
                </c:pt>
                <c:pt idx="34">
                  <c:v>3393230</c:v>
                </c:pt>
                <c:pt idx="35">
                  <c:v>3380198</c:v>
                </c:pt>
                <c:pt idx="36">
                  <c:v>4605574</c:v>
                </c:pt>
                <c:pt idx="37">
                  <c:v>3309882</c:v>
                </c:pt>
                <c:pt idx="38">
                  <c:v>3421628</c:v>
                </c:pt>
                <c:pt idx="39">
                  <c:v>4165701</c:v>
                </c:pt>
                <c:pt idx="40">
                  <c:v>3557100</c:v>
                </c:pt>
                <c:pt idx="41">
                  <c:v>3333063</c:v>
                </c:pt>
                <c:pt idx="42">
                  <c:v>3557100</c:v>
                </c:pt>
                <c:pt idx="43">
                  <c:v>2981879</c:v>
                </c:pt>
                <c:pt idx="44">
                  <c:v>4578789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Stats'!$H$55:$H$99</c:f>
              <c:numCache>
                <c:formatCode>#,##0</c:formatCode>
                <c:ptCount val="45"/>
                <c:pt idx="0">
                  <c:v>15094397</c:v>
                </c:pt>
                <c:pt idx="1">
                  <c:v>18387613</c:v>
                </c:pt>
                <c:pt idx="2">
                  <c:v>17232029</c:v>
                </c:pt>
                <c:pt idx="3">
                  <c:v>17354222</c:v>
                </c:pt>
                <c:pt idx="4">
                  <c:v>15560179</c:v>
                </c:pt>
                <c:pt idx="5">
                  <c:v>15973156</c:v>
                </c:pt>
                <c:pt idx="6">
                  <c:v>16293979</c:v>
                </c:pt>
                <c:pt idx="7">
                  <c:v>17564097</c:v>
                </c:pt>
                <c:pt idx="8">
                  <c:v>16133065</c:v>
                </c:pt>
                <c:pt idx="9">
                  <c:v>19739441</c:v>
                </c:pt>
                <c:pt idx="10">
                  <c:v>18276893</c:v>
                </c:pt>
                <c:pt idx="11">
                  <c:v>17558068</c:v>
                </c:pt>
                <c:pt idx="12">
                  <c:v>17648348</c:v>
                </c:pt>
                <c:pt idx="13">
                  <c:v>14190455</c:v>
                </c:pt>
                <c:pt idx="14">
                  <c:v>18111603</c:v>
                </c:pt>
                <c:pt idx="15">
                  <c:v>18114145</c:v>
                </c:pt>
                <c:pt idx="16">
                  <c:v>18839850</c:v>
                </c:pt>
                <c:pt idx="17">
                  <c:v>17383614</c:v>
                </c:pt>
                <c:pt idx="18">
                  <c:v>16785909</c:v>
                </c:pt>
                <c:pt idx="19">
                  <c:v>17361651</c:v>
                </c:pt>
                <c:pt idx="20">
                  <c:v>18328358</c:v>
                </c:pt>
                <c:pt idx="21">
                  <c:v>18104672</c:v>
                </c:pt>
                <c:pt idx="22">
                  <c:v>17813020</c:v>
                </c:pt>
                <c:pt idx="23">
                  <c:v>17798798</c:v>
                </c:pt>
                <c:pt idx="24">
                  <c:v>17386170</c:v>
                </c:pt>
                <c:pt idx="25">
                  <c:v>17203101</c:v>
                </c:pt>
                <c:pt idx="26">
                  <c:v>18754341</c:v>
                </c:pt>
                <c:pt idx="27">
                  <c:v>18624393</c:v>
                </c:pt>
                <c:pt idx="28">
                  <c:v>16357377</c:v>
                </c:pt>
                <c:pt idx="29">
                  <c:v>15752599</c:v>
                </c:pt>
                <c:pt idx="30">
                  <c:v>19413617</c:v>
                </c:pt>
                <c:pt idx="31">
                  <c:v>17817802</c:v>
                </c:pt>
                <c:pt idx="32">
                  <c:v>18279078</c:v>
                </c:pt>
                <c:pt idx="33">
                  <c:v>18829314</c:v>
                </c:pt>
                <c:pt idx="34">
                  <c:v>18308731.333333332</c:v>
                </c:pt>
                <c:pt idx="35">
                  <c:v>17842310</c:v>
                </c:pt>
                <c:pt idx="36">
                  <c:v>18263437</c:v>
                </c:pt>
                <c:pt idx="37">
                  <c:v>17204219</c:v>
                </c:pt>
                <c:pt idx="38">
                  <c:v>16628604</c:v>
                </c:pt>
                <c:pt idx="39">
                  <c:v>19582637</c:v>
                </c:pt>
                <c:pt idx="40">
                  <c:v>17951982</c:v>
                </c:pt>
                <c:pt idx="41">
                  <c:v>16061636</c:v>
                </c:pt>
                <c:pt idx="42">
                  <c:v>17951982</c:v>
                </c:pt>
                <c:pt idx="43">
                  <c:v>17080012</c:v>
                </c:pt>
                <c:pt idx="44">
                  <c:v>19889136</c:v>
                </c:pt>
              </c:numCache>
            </c:numRef>
          </c:val>
        </c:ser>
        <c:marker val="1"/>
        <c:axId val="179458048"/>
        <c:axId val="179459584"/>
      </c:lineChart>
      <c:dateAx>
        <c:axId val="179458048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179459584"/>
        <c:crosses val="autoZero"/>
        <c:auto val="1"/>
        <c:lblOffset val="100"/>
        <c:majorUnit val="1"/>
        <c:majorTimeUnit val="months"/>
      </c:dateAx>
      <c:valAx>
        <c:axId val="17945958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9458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72364384996402"/>
          <c:y val="1.0675880535955221E-3"/>
          <c:w val="0.645109011373594"/>
          <c:h val="0.1003166697186107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2.3326812563764211E-2"/>
          <c:w val="0.87871142134199764"/>
          <c:h val="0.84229494208043065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Stats'!$D$55:$D$99</c:f>
              <c:numCache>
                <c:formatCode>#,##0</c:formatCode>
                <c:ptCount val="45"/>
                <c:pt idx="0">
                  <c:v>4862313</c:v>
                </c:pt>
                <c:pt idx="1">
                  <c:v>5559062</c:v>
                </c:pt>
                <c:pt idx="2">
                  <c:v>5193110</c:v>
                </c:pt>
                <c:pt idx="3">
                  <c:v>5070479</c:v>
                </c:pt>
                <c:pt idx="4">
                  <c:v>4119250</c:v>
                </c:pt>
                <c:pt idx="5">
                  <c:v>5216347</c:v>
                </c:pt>
                <c:pt idx="6">
                  <c:v>4639208</c:v>
                </c:pt>
                <c:pt idx="7">
                  <c:v>6513869</c:v>
                </c:pt>
                <c:pt idx="8">
                  <c:v>5241736</c:v>
                </c:pt>
                <c:pt idx="9">
                  <c:v>6288687</c:v>
                </c:pt>
                <c:pt idx="10">
                  <c:v>5775106</c:v>
                </c:pt>
                <c:pt idx="11">
                  <c:v>6011773</c:v>
                </c:pt>
                <c:pt idx="12">
                  <c:v>5641518</c:v>
                </c:pt>
                <c:pt idx="13">
                  <c:v>6383874</c:v>
                </c:pt>
                <c:pt idx="14">
                  <c:v>5033219</c:v>
                </c:pt>
                <c:pt idx="15">
                  <c:v>5580202</c:v>
                </c:pt>
                <c:pt idx="16">
                  <c:v>5111228</c:v>
                </c:pt>
                <c:pt idx="17">
                  <c:v>5003726</c:v>
                </c:pt>
                <c:pt idx="18">
                  <c:v>4876201</c:v>
                </c:pt>
                <c:pt idx="19">
                  <c:v>5153540</c:v>
                </c:pt>
                <c:pt idx="20">
                  <c:v>5409721</c:v>
                </c:pt>
                <c:pt idx="21">
                  <c:v>5776637</c:v>
                </c:pt>
                <c:pt idx="22">
                  <c:v>5710151</c:v>
                </c:pt>
                <c:pt idx="23">
                  <c:v>6172247</c:v>
                </c:pt>
                <c:pt idx="24">
                  <c:v>5274428</c:v>
                </c:pt>
                <c:pt idx="25">
                  <c:v>6700504</c:v>
                </c:pt>
                <c:pt idx="26">
                  <c:v>6145146</c:v>
                </c:pt>
                <c:pt idx="27">
                  <c:v>5968447</c:v>
                </c:pt>
                <c:pt idx="28">
                  <c:v>6355723</c:v>
                </c:pt>
                <c:pt idx="29">
                  <c:v>5631207</c:v>
                </c:pt>
                <c:pt idx="30">
                  <c:v>5856986</c:v>
                </c:pt>
                <c:pt idx="31">
                  <c:v>5327444</c:v>
                </c:pt>
                <c:pt idx="32">
                  <c:v>5881230</c:v>
                </c:pt>
                <c:pt idx="33">
                  <c:v>6584959</c:v>
                </c:pt>
                <c:pt idx="34">
                  <c:v>6023943</c:v>
                </c:pt>
                <c:pt idx="35">
                  <c:v>4149490</c:v>
                </c:pt>
                <c:pt idx="36">
                  <c:v>6043465</c:v>
                </c:pt>
                <c:pt idx="37">
                  <c:v>5599987</c:v>
                </c:pt>
                <c:pt idx="38">
                  <c:v>6126619</c:v>
                </c:pt>
                <c:pt idx="39">
                  <c:v>5855202</c:v>
                </c:pt>
                <c:pt idx="40">
                  <c:v>6318795</c:v>
                </c:pt>
                <c:pt idx="41">
                  <c:v>4991124</c:v>
                </c:pt>
                <c:pt idx="42">
                  <c:v>5499826</c:v>
                </c:pt>
                <c:pt idx="43">
                  <c:v>6335205</c:v>
                </c:pt>
                <c:pt idx="44">
                  <c:v>6559932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Stats'!$G$55:$G$99</c:f>
              <c:numCache>
                <c:formatCode>#,##0</c:formatCode>
                <c:ptCount val="45"/>
                <c:pt idx="0">
                  <c:v>10435719</c:v>
                </c:pt>
                <c:pt idx="1">
                  <c:v>11140379</c:v>
                </c:pt>
                <c:pt idx="2">
                  <c:v>9981423</c:v>
                </c:pt>
                <c:pt idx="3">
                  <c:v>10434520</c:v>
                </c:pt>
                <c:pt idx="4">
                  <c:v>10879544</c:v>
                </c:pt>
                <c:pt idx="5">
                  <c:v>11039791</c:v>
                </c:pt>
                <c:pt idx="6">
                  <c:v>10140758</c:v>
                </c:pt>
                <c:pt idx="7">
                  <c:v>10692675</c:v>
                </c:pt>
                <c:pt idx="8">
                  <c:v>10620098</c:v>
                </c:pt>
                <c:pt idx="9">
                  <c:v>9229725</c:v>
                </c:pt>
                <c:pt idx="10">
                  <c:v>10775519</c:v>
                </c:pt>
                <c:pt idx="11">
                  <c:v>9762568</c:v>
                </c:pt>
                <c:pt idx="12">
                  <c:v>10245904</c:v>
                </c:pt>
                <c:pt idx="13">
                  <c:v>10487707</c:v>
                </c:pt>
                <c:pt idx="14">
                  <c:v>9155469</c:v>
                </c:pt>
                <c:pt idx="15">
                  <c:v>9395654</c:v>
                </c:pt>
                <c:pt idx="16">
                  <c:v>9988964</c:v>
                </c:pt>
                <c:pt idx="17">
                  <c:v>11371975</c:v>
                </c:pt>
                <c:pt idx="18">
                  <c:v>9122221</c:v>
                </c:pt>
                <c:pt idx="19">
                  <c:v>9961503</c:v>
                </c:pt>
                <c:pt idx="20">
                  <c:v>9874273</c:v>
                </c:pt>
                <c:pt idx="21">
                  <c:v>10796013</c:v>
                </c:pt>
                <c:pt idx="22">
                  <c:v>10472677</c:v>
                </c:pt>
                <c:pt idx="23">
                  <c:v>10500967</c:v>
                </c:pt>
                <c:pt idx="24">
                  <c:v>9850639</c:v>
                </c:pt>
                <c:pt idx="25">
                  <c:v>11275913</c:v>
                </c:pt>
                <c:pt idx="26">
                  <c:v>9664887</c:v>
                </c:pt>
                <c:pt idx="27">
                  <c:v>10316081</c:v>
                </c:pt>
                <c:pt idx="28">
                  <c:v>10112708</c:v>
                </c:pt>
                <c:pt idx="29">
                  <c:v>10506771</c:v>
                </c:pt>
                <c:pt idx="30">
                  <c:v>9912363</c:v>
                </c:pt>
                <c:pt idx="31">
                  <c:v>11419676</c:v>
                </c:pt>
                <c:pt idx="32">
                  <c:v>10979271</c:v>
                </c:pt>
                <c:pt idx="33">
                  <c:v>10271810</c:v>
                </c:pt>
                <c:pt idx="34">
                  <c:v>11200766</c:v>
                </c:pt>
                <c:pt idx="35">
                  <c:v>10794282</c:v>
                </c:pt>
                <c:pt idx="36">
                  <c:v>10880108</c:v>
                </c:pt>
                <c:pt idx="37">
                  <c:v>11842566</c:v>
                </c:pt>
                <c:pt idx="38">
                  <c:v>10151232</c:v>
                </c:pt>
                <c:pt idx="39">
                  <c:v>10729191</c:v>
                </c:pt>
                <c:pt idx="40">
                  <c:v>10583551</c:v>
                </c:pt>
                <c:pt idx="41">
                  <c:v>10105382</c:v>
                </c:pt>
                <c:pt idx="42">
                  <c:v>10965916</c:v>
                </c:pt>
                <c:pt idx="43">
                  <c:v>11306212</c:v>
                </c:pt>
                <c:pt idx="44">
                  <c:v>12002176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Stats'!$A$55:$A$99</c:f>
              <c:numCache>
                <c:formatCode>mmm\-yy</c:formatCode>
                <c:ptCount val="4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</c:numCache>
            </c:numRef>
          </c:cat>
          <c:val>
            <c:numRef>
              <c:f>'Port Stats'!$J$55:$J$99</c:f>
              <c:numCache>
                <c:formatCode>#,##0</c:formatCode>
                <c:ptCount val="45"/>
                <c:pt idx="0">
                  <c:v>24879515</c:v>
                </c:pt>
                <c:pt idx="1">
                  <c:v>26892708</c:v>
                </c:pt>
                <c:pt idx="2">
                  <c:v>25388365</c:v>
                </c:pt>
                <c:pt idx="3">
                  <c:v>26567964</c:v>
                </c:pt>
                <c:pt idx="4">
                  <c:v>26160111</c:v>
                </c:pt>
                <c:pt idx="5">
                  <c:v>27732911</c:v>
                </c:pt>
                <c:pt idx="6">
                  <c:v>26377054</c:v>
                </c:pt>
                <c:pt idx="7">
                  <c:v>29045999</c:v>
                </c:pt>
                <c:pt idx="8">
                  <c:v>27594206</c:v>
                </c:pt>
                <c:pt idx="9">
                  <c:v>28686848</c:v>
                </c:pt>
                <c:pt idx="10">
                  <c:v>28131170</c:v>
                </c:pt>
                <c:pt idx="11">
                  <c:v>27340401</c:v>
                </c:pt>
                <c:pt idx="12">
                  <c:v>28412729</c:v>
                </c:pt>
                <c:pt idx="13">
                  <c:v>28148157</c:v>
                </c:pt>
                <c:pt idx="14">
                  <c:v>25345248</c:v>
                </c:pt>
                <c:pt idx="15">
                  <c:v>28814934</c:v>
                </c:pt>
                <c:pt idx="16">
                  <c:v>26595347</c:v>
                </c:pt>
                <c:pt idx="17">
                  <c:v>27989898</c:v>
                </c:pt>
                <c:pt idx="18">
                  <c:v>24350693</c:v>
                </c:pt>
                <c:pt idx="19">
                  <c:v>26215329</c:v>
                </c:pt>
                <c:pt idx="20">
                  <c:v>27463760</c:v>
                </c:pt>
                <c:pt idx="21">
                  <c:v>29227591</c:v>
                </c:pt>
                <c:pt idx="22">
                  <c:v>28534383</c:v>
                </c:pt>
                <c:pt idx="23">
                  <c:v>29426476</c:v>
                </c:pt>
                <c:pt idx="24">
                  <c:v>28209733</c:v>
                </c:pt>
                <c:pt idx="25">
                  <c:v>31797474</c:v>
                </c:pt>
                <c:pt idx="26">
                  <c:v>28185450</c:v>
                </c:pt>
                <c:pt idx="27">
                  <c:v>25284570</c:v>
                </c:pt>
                <c:pt idx="28">
                  <c:v>28917472</c:v>
                </c:pt>
                <c:pt idx="29">
                  <c:v>28531386</c:v>
                </c:pt>
                <c:pt idx="30">
                  <c:v>28947794</c:v>
                </c:pt>
                <c:pt idx="31">
                  <c:v>30466559</c:v>
                </c:pt>
                <c:pt idx="32">
                  <c:v>31070515</c:v>
                </c:pt>
                <c:pt idx="33">
                  <c:v>30631328</c:v>
                </c:pt>
                <c:pt idx="34">
                  <c:v>30722800.666666668</c:v>
                </c:pt>
                <c:pt idx="35">
                  <c:v>30374663</c:v>
                </c:pt>
                <c:pt idx="36">
                  <c:v>30004809</c:v>
                </c:pt>
                <c:pt idx="37">
                  <c:v>31833090</c:v>
                </c:pt>
                <c:pt idx="38">
                  <c:v>29531368</c:v>
                </c:pt>
                <c:pt idx="39">
                  <c:v>30688456</c:v>
                </c:pt>
                <c:pt idx="40">
                  <c:v>30252131</c:v>
                </c:pt>
                <c:pt idx="41">
                  <c:v>29397125</c:v>
                </c:pt>
                <c:pt idx="42">
                  <c:v>30252228</c:v>
                </c:pt>
                <c:pt idx="43">
                  <c:v>31521202</c:v>
                </c:pt>
                <c:pt idx="44">
                  <c:v>33719327</c:v>
                </c:pt>
              </c:numCache>
            </c:numRef>
          </c:val>
        </c:ser>
        <c:marker val="1"/>
        <c:axId val="173937408"/>
        <c:axId val="173938944"/>
      </c:lineChart>
      <c:dateAx>
        <c:axId val="17393740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3938944"/>
        <c:crosses val="autoZero"/>
        <c:auto val="1"/>
        <c:lblOffset val="100"/>
        <c:majorUnit val="1"/>
        <c:majorTimeUnit val="months"/>
      </c:dateAx>
      <c:valAx>
        <c:axId val="1739389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3937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390877371265422"/>
          <c:y val="6.0842192861601931E-4"/>
          <c:w val="0.645109011373594"/>
          <c:h val="0.10967690696588278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145</xdr:row>
      <xdr:rowOff>47624</xdr:rowOff>
    </xdr:from>
    <xdr:to>
      <xdr:col>4</xdr:col>
      <xdr:colOff>971550</xdr:colOff>
      <xdr:row>162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145</xdr:row>
      <xdr:rowOff>47625</xdr:rowOff>
    </xdr:from>
    <xdr:to>
      <xdr:col>9</xdr:col>
      <xdr:colOff>1000125</xdr:colOff>
      <xdr:row>162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142874</xdr:colOff>
      <xdr:row>163</xdr:row>
      <xdr:rowOff>190499</xdr:rowOff>
    </xdr:from>
    <xdr:to>
      <xdr:col>4</xdr:col>
      <xdr:colOff>971550</xdr:colOff>
      <xdr:row>181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127001</xdr:colOff>
      <xdr:row>0</xdr:row>
      <xdr:rowOff>561974</xdr:rowOff>
    </xdr:from>
    <xdr:to>
      <xdr:col>21</xdr:col>
      <xdr:colOff>0</xdr:colOff>
      <xdr:row>46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142876</xdr:colOff>
      <xdr:row>47</xdr:row>
      <xdr:rowOff>1</xdr:rowOff>
    </xdr:from>
    <xdr:to>
      <xdr:col>20</xdr:col>
      <xdr:colOff>590551</xdr:colOff>
      <xdr:row>68</xdr:row>
      <xdr:rowOff>9526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137583</xdr:colOff>
      <xdr:row>69</xdr:row>
      <xdr:rowOff>10583</xdr:rowOff>
    </xdr:from>
    <xdr:to>
      <xdr:col>20</xdr:col>
      <xdr:colOff>609599</xdr:colOff>
      <xdr:row>98</xdr:row>
      <xdr:rowOff>190500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44"/>
  <sheetViews>
    <sheetView tabSelected="1" workbookViewId="0">
      <selection sqref="A1:J1"/>
    </sheetView>
  </sheetViews>
  <sheetFormatPr defaultRowHeight="15"/>
  <cols>
    <col min="1" max="1" width="18.85546875" style="1" customWidth="1"/>
    <col min="2" max="2" width="22.42578125" style="1" customWidth="1"/>
    <col min="3" max="4" width="18.28515625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7" width="9.140625" style="1"/>
    <col min="22" max="22" width="1.42578125" customWidth="1"/>
    <col min="23" max="23" width="20.140625" customWidth="1"/>
  </cols>
  <sheetData>
    <row r="1" spans="1:23" ht="44.25" customHeight="1" thickBot="1">
      <c r="A1" s="54" t="s">
        <v>8</v>
      </c>
      <c r="B1" s="55"/>
      <c r="C1" s="55"/>
      <c r="D1" s="55"/>
      <c r="E1" s="55"/>
      <c r="F1" s="55"/>
      <c r="G1" s="55"/>
      <c r="H1" s="55"/>
      <c r="I1" s="55"/>
      <c r="J1" s="56"/>
    </row>
    <row r="2" spans="1:23" ht="33" customHeight="1">
      <c r="A2" s="18"/>
      <c r="B2" s="57" t="s">
        <v>5</v>
      </c>
      <c r="C2" s="58"/>
      <c r="D2" s="59"/>
      <c r="E2" s="58" t="s">
        <v>0</v>
      </c>
      <c r="F2" s="58"/>
      <c r="G2" s="59"/>
      <c r="H2" s="57" t="s">
        <v>1</v>
      </c>
      <c r="I2" s="58"/>
      <c r="J2" s="59"/>
      <c r="W2" s="37" t="str">
        <f>I3</f>
        <v>Total Number of Vessels</v>
      </c>
    </row>
    <row r="3" spans="1:23" s="4" customFormat="1" ht="30.75" thickBot="1">
      <c r="A3" s="19"/>
      <c r="B3" s="20" t="s">
        <v>9</v>
      </c>
      <c r="C3" s="21" t="s">
        <v>2</v>
      </c>
      <c r="D3" s="22" t="s">
        <v>10</v>
      </c>
      <c r="E3" s="20" t="s">
        <v>9</v>
      </c>
      <c r="F3" s="21" t="s">
        <v>2</v>
      </c>
      <c r="G3" s="22" t="s">
        <v>10</v>
      </c>
      <c r="H3" s="20" t="s">
        <v>9</v>
      </c>
      <c r="I3" s="21" t="s">
        <v>2</v>
      </c>
      <c r="J3" s="22" t="s">
        <v>10</v>
      </c>
      <c r="K3" s="3"/>
      <c r="L3" s="3"/>
      <c r="M3" s="3"/>
      <c r="N3" s="3"/>
      <c r="O3" s="3"/>
      <c r="P3" s="3"/>
      <c r="Q3" s="3"/>
    </row>
    <row r="4" spans="1:23" s="4" customFormat="1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</row>
    <row r="5" spans="1:23" s="4" customFormat="1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</row>
    <row r="6" spans="1:23" s="4" customFormat="1">
      <c r="A6" s="3">
        <f t="shared" ref="A6:A8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</row>
    <row r="7" spans="1:23" s="4" customFormat="1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</row>
    <row r="8" spans="1:23" s="4" customFormat="1">
      <c r="A8" s="3">
        <f t="shared" si="0"/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</row>
    <row r="9" spans="1:23" s="4" customFormat="1">
      <c r="A9" s="3">
        <v>2008</v>
      </c>
      <c r="B9" s="6">
        <f>SUM(B16:B27)</f>
        <v>81737929</v>
      </c>
      <c r="C9" s="6">
        <f t="shared" ref="C9:I9" si="1">SUM(C16:C27)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>SUM(J16:J27)</f>
        <v>282345379.19999999</v>
      </c>
      <c r="K9" s="3"/>
      <c r="L9" s="3"/>
      <c r="M9" s="3"/>
      <c r="N9" s="3"/>
      <c r="O9" s="3"/>
      <c r="P9" s="3"/>
      <c r="Q9" s="3"/>
    </row>
    <row r="10" spans="1:23" s="4" customFormat="1">
      <c r="A10" s="3">
        <v>2009</v>
      </c>
      <c r="B10" s="6">
        <f>SUM(B28:B39)</f>
        <v>79086951</v>
      </c>
      <c r="C10" s="6">
        <f t="shared" ref="C10:J10" si="2">SUM(C28:C39)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</row>
    <row r="11" spans="1:23" s="4" customFormat="1" ht="15.75" customHeight="1">
      <c r="A11" s="3">
        <v>2010</v>
      </c>
      <c r="B11" s="6">
        <f>SUM(B43:B54)</f>
        <v>85148039</v>
      </c>
      <c r="C11" s="6">
        <f t="shared" ref="C11:J11" si="3">SUM(C43:C54)</f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</row>
    <row r="12" spans="1:23" s="4" customFormat="1" ht="15.75" customHeight="1">
      <c r="A12" s="3">
        <v>2011</v>
      </c>
      <c r="B12" s="6">
        <f>SUM(B55:B66)</f>
        <v>86376249</v>
      </c>
      <c r="C12" s="6">
        <f t="shared" ref="C12:J12" si="4">SUM(C55:C66)</f>
        <v>1746</v>
      </c>
      <c r="D12" s="6">
        <f t="shared" si="4"/>
        <v>64490940</v>
      </c>
      <c r="E12" s="6">
        <f t="shared" si="4"/>
        <v>44138867</v>
      </c>
      <c r="F12" s="6">
        <f t="shared" si="4"/>
        <v>4172</v>
      </c>
      <c r="G12" s="6">
        <f t="shared" si="4"/>
        <v>125132719</v>
      </c>
      <c r="H12" s="6">
        <f t="shared" si="4"/>
        <v>205167139</v>
      </c>
      <c r="I12" s="6">
        <f t="shared" si="4"/>
        <v>10966</v>
      </c>
      <c r="J12" s="6">
        <f t="shared" si="4"/>
        <v>324797252</v>
      </c>
      <c r="K12" s="3"/>
      <c r="L12" s="3"/>
      <c r="M12" s="3"/>
      <c r="N12" s="3"/>
      <c r="O12" s="3"/>
      <c r="P12" s="3"/>
      <c r="Q12" s="3"/>
    </row>
    <row r="13" spans="1:23" s="4" customFormat="1" ht="15.75" customHeight="1">
      <c r="A13" s="3">
        <v>2012</v>
      </c>
      <c r="B13" s="6">
        <f t="shared" ref="B13:J13" si="5">SUM(B67:B78)</f>
        <v>90240598</v>
      </c>
      <c r="C13" s="6">
        <f t="shared" si="5"/>
        <v>1654</v>
      </c>
      <c r="D13" s="6">
        <f t="shared" si="5"/>
        <v>65852264</v>
      </c>
      <c r="E13" s="6">
        <f t="shared" si="5"/>
        <v>42977232</v>
      </c>
      <c r="F13" s="6">
        <f t="shared" si="5"/>
        <v>3935</v>
      </c>
      <c r="G13" s="6">
        <f t="shared" si="5"/>
        <v>121373327</v>
      </c>
      <c r="H13" s="6">
        <f t="shared" si="5"/>
        <v>210480423</v>
      </c>
      <c r="I13" s="6">
        <f t="shared" si="5"/>
        <v>11049</v>
      </c>
      <c r="J13" s="6">
        <f t="shared" si="5"/>
        <v>330524545</v>
      </c>
      <c r="K13" s="3"/>
      <c r="L13" s="3"/>
      <c r="M13" s="3"/>
      <c r="N13" s="3"/>
      <c r="O13" s="3"/>
      <c r="P13" s="3"/>
      <c r="Q13" s="3"/>
    </row>
    <row r="14" spans="1:23" s="4" customFormat="1" ht="15.75" customHeight="1">
      <c r="A14" s="3">
        <v>2013</v>
      </c>
      <c r="B14" s="6">
        <f>SUM(B79:B90)</f>
        <v>94505105</v>
      </c>
      <c r="C14" s="6">
        <f t="shared" ref="C14:J14" si="6">SUM(C79:C90)</f>
        <v>1836</v>
      </c>
      <c r="D14" s="6">
        <f t="shared" si="6"/>
        <v>69899507</v>
      </c>
      <c r="E14" s="6">
        <f t="shared" si="6"/>
        <v>44829622</v>
      </c>
      <c r="F14" s="6">
        <f t="shared" si="6"/>
        <v>3958</v>
      </c>
      <c r="G14" s="6">
        <f t="shared" si="6"/>
        <v>126305167</v>
      </c>
      <c r="H14" s="6">
        <f t="shared" si="6"/>
        <v>214568833.33333334</v>
      </c>
      <c r="I14" s="6">
        <f t="shared" si="6"/>
        <v>11072.333333333334</v>
      </c>
      <c r="J14" s="6">
        <f t="shared" si="6"/>
        <v>353139744.66666669</v>
      </c>
      <c r="K14" s="3"/>
      <c r="L14" s="3"/>
      <c r="M14" s="3"/>
      <c r="N14" s="3"/>
      <c r="O14" s="3"/>
      <c r="P14" s="3"/>
      <c r="Q14" s="3"/>
    </row>
    <row r="15" spans="1:23">
      <c r="A15" s="3">
        <v>2014</v>
      </c>
      <c r="B15" s="6">
        <f>SUM(B91:B99)/9*12</f>
        <v>92985162.666666672</v>
      </c>
      <c r="C15" s="6">
        <f t="shared" ref="C15:J15" si="7">SUM(C91:C99)/9*12</f>
        <v>1853.3333333333335</v>
      </c>
      <c r="D15" s="6">
        <f t="shared" si="7"/>
        <v>71106873.333333343</v>
      </c>
      <c r="E15" s="6">
        <f t="shared" si="7"/>
        <v>44680954.666666672</v>
      </c>
      <c r="F15" s="6">
        <f t="shared" si="7"/>
        <v>3866.666666666667</v>
      </c>
      <c r="G15" s="6">
        <f t="shared" si="7"/>
        <v>131421778.66666666</v>
      </c>
      <c r="H15" s="6">
        <f t="shared" si="7"/>
        <v>214151526.66666669</v>
      </c>
      <c r="I15" s="6">
        <f t="shared" si="7"/>
        <v>12328</v>
      </c>
      <c r="J15" s="6">
        <f t="shared" si="7"/>
        <v>369599648</v>
      </c>
    </row>
    <row r="16" spans="1:23" s="4" customFormat="1" ht="15" hidden="1" customHeight="1">
      <c r="A16" s="5">
        <v>39448</v>
      </c>
      <c r="B16" s="6">
        <v>6875906.7999999998</v>
      </c>
      <c r="C16" s="6">
        <v>129</v>
      </c>
      <c r="D16" s="6">
        <v>4582097.2</v>
      </c>
      <c r="E16" s="6">
        <v>3579594.8</v>
      </c>
      <c r="F16" s="6">
        <v>344.6</v>
      </c>
      <c r="G16" s="6">
        <v>8536267.4000000004</v>
      </c>
      <c r="H16" s="6">
        <v>15020719.199999999</v>
      </c>
      <c r="I16" s="6">
        <v>776.2</v>
      </c>
      <c r="J16" s="6">
        <v>23258500</v>
      </c>
      <c r="K16" s="3"/>
      <c r="L16" s="3"/>
      <c r="M16" s="3"/>
      <c r="N16" s="3"/>
      <c r="O16" s="3"/>
      <c r="P16" s="3"/>
      <c r="Q16" s="3"/>
    </row>
    <row r="17" spans="1:17" s="4" customFormat="1" ht="15" hidden="1" customHeight="1">
      <c r="A17" s="5">
        <v>39479</v>
      </c>
      <c r="B17" s="6">
        <v>6809934.2000000002</v>
      </c>
      <c r="C17" s="6">
        <v>132.4</v>
      </c>
      <c r="D17" s="6">
        <v>4647887</v>
      </c>
      <c r="E17" s="6">
        <v>3622128.2</v>
      </c>
      <c r="F17" s="6">
        <v>349.2</v>
      </c>
      <c r="G17" s="6">
        <v>8670678.5999999996</v>
      </c>
      <c r="H17" s="6">
        <v>15734906.6</v>
      </c>
      <c r="I17" s="6">
        <v>798.6</v>
      </c>
      <c r="J17" s="6">
        <v>23672054.199999999</v>
      </c>
      <c r="K17" s="3"/>
      <c r="L17" s="3"/>
      <c r="M17" s="3"/>
      <c r="N17" s="3"/>
      <c r="O17" s="3"/>
      <c r="P17" s="3"/>
      <c r="Q17" s="3"/>
    </row>
    <row r="18" spans="1:17" s="10" customFormat="1" ht="15" hidden="1" customHeight="1">
      <c r="A18" s="7">
        <v>39508</v>
      </c>
      <c r="B18" s="8">
        <v>6612792</v>
      </c>
      <c r="C18" s="8">
        <v>119</v>
      </c>
      <c r="D18" s="8">
        <v>4355373</v>
      </c>
      <c r="E18" s="8">
        <v>3069269</v>
      </c>
      <c r="F18" s="8">
        <v>324</v>
      </c>
      <c r="G18" s="8">
        <v>8351902</v>
      </c>
      <c r="H18" s="8">
        <v>13704837</v>
      </c>
      <c r="I18" s="8">
        <v>697</v>
      </c>
      <c r="J18" s="8">
        <v>21370279</v>
      </c>
      <c r="K18" s="9"/>
      <c r="L18" s="9"/>
      <c r="M18" s="9"/>
      <c r="N18" s="9"/>
      <c r="O18" s="9"/>
      <c r="P18" s="9"/>
      <c r="Q18" s="9"/>
    </row>
    <row r="19" spans="1:17" s="4" customFormat="1" ht="15" hidden="1" customHeight="1">
      <c r="A19" s="5">
        <v>39539</v>
      </c>
      <c r="B19" s="6">
        <v>7110557</v>
      </c>
      <c r="C19" s="6">
        <v>134</v>
      </c>
      <c r="D19" s="6">
        <v>4831688</v>
      </c>
      <c r="E19" s="6">
        <v>4247291</v>
      </c>
      <c r="F19" s="6">
        <v>362</v>
      </c>
      <c r="G19" s="6">
        <v>8909112</v>
      </c>
      <c r="H19" s="6">
        <v>16424644</v>
      </c>
      <c r="I19" s="6">
        <v>803</v>
      </c>
      <c r="J19" s="6">
        <v>23472258</v>
      </c>
      <c r="K19" s="3"/>
      <c r="L19" s="3"/>
      <c r="M19" s="3"/>
      <c r="N19" s="3"/>
      <c r="O19" s="3"/>
      <c r="P19" s="3"/>
      <c r="Q19" s="3"/>
    </row>
    <row r="20" spans="1:17" s="4" customFormat="1" ht="15" hidden="1" customHeight="1">
      <c r="A20" s="5">
        <v>39569</v>
      </c>
      <c r="B20" s="6">
        <v>7052084</v>
      </c>
      <c r="C20" s="6">
        <v>129</v>
      </c>
      <c r="D20" s="6">
        <v>4398470</v>
      </c>
      <c r="E20" s="6">
        <v>3109483</v>
      </c>
      <c r="F20" s="6">
        <v>335</v>
      </c>
      <c r="G20" s="6">
        <v>8464455</v>
      </c>
      <c r="H20" s="6">
        <v>14020584</v>
      </c>
      <c r="I20" s="6">
        <v>752</v>
      </c>
      <c r="J20" s="6">
        <v>22383087</v>
      </c>
      <c r="K20" s="3"/>
      <c r="L20" s="3"/>
      <c r="M20" s="3"/>
      <c r="N20" s="3"/>
      <c r="O20" s="3"/>
      <c r="P20" s="3"/>
      <c r="Q20" s="3"/>
    </row>
    <row r="21" spans="1:17" s="4" customFormat="1" ht="15" hidden="1" customHeight="1">
      <c r="A21" s="5">
        <v>39600</v>
      </c>
      <c r="B21" s="6">
        <v>7648342</v>
      </c>
      <c r="C21" s="6">
        <v>136</v>
      </c>
      <c r="D21" s="6">
        <v>5074200</v>
      </c>
      <c r="E21" s="6">
        <v>3544039</v>
      </c>
      <c r="F21" s="6">
        <v>360</v>
      </c>
      <c r="G21" s="6">
        <v>8696591</v>
      </c>
      <c r="H21" s="6">
        <v>16072235</v>
      </c>
      <c r="I21" s="6">
        <v>833</v>
      </c>
      <c r="J21" s="6">
        <v>27222142</v>
      </c>
      <c r="K21" s="3"/>
      <c r="L21" s="3"/>
      <c r="M21" s="3"/>
      <c r="N21" s="3"/>
      <c r="O21" s="3"/>
      <c r="P21" s="3"/>
      <c r="Q21" s="3"/>
    </row>
    <row r="22" spans="1:17" s="4" customFormat="1" ht="15" hidden="1" customHeight="1">
      <c r="A22" s="5">
        <v>39630</v>
      </c>
      <c r="B22" s="6">
        <v>5955759</v>
      </c>
      <c r="C22" s="6">
        <v>127</v>
      </c>
      <c r="D22" s="6">
        <v>4250755</v>
      </c>
      <c r="E22" s="6">
        <v>3927892</v>
      </c>
      <c r="F22" s="6">
        <v>342</v>
      </c>
      <c r="G22" s="6">
        <v>8259277</v>
      </c>
      <c r="H22" s="6">
        <v>14881296</v>
      </c>
      <c r="I22" s="6">
        <v>796</v>
      </c>
      <c r="J22" s="6">
        <v>21844734</v>
      </c>
      <c r="K22" s="3"/>
      <c r="L22" s="3"/>
      <c r="M22" s="3"/>
      <c r="N22" s="3"/>
      <c r="O22" s="3"/>
      <c r="P22" s="3"/>
      <c r="Q22" s="3"/>
    </row>
    <row r="23" spans="1:17" s="4" customFormat="1" ht="15" hidden="1" customHeight="1">
      <c r="A23" s="5">
        <v>39661</v>
      </c>
      <c r="B23" s="6">
        <v>6282929</v>
      </c>
      <c r="C23" s="6">
        <v>136</v>
      </c>
      <c r="D23" s="6">
        <v>4684322</v>
      </c>
      <c r="E23" s="6">
        <v>3281936</v>
      </c>
      <c r="F23" s="6">
        <v>347</v>
      </c>
      <c r="G23" s="6">
        <v>9023958</v>
      </c>
      <c r="H23" s="6">
        <v>17275774</v>
      </c>
      <c r="I23" s="6">
        <v>809</v>
      </c>
      <c r="J23" s="6">
        <v>23438050</v>
      </c>
      <c r="K23" s="3"/>
      <c r="L23" s="3"/>
      <c r="M23" s="3"/>
      <c r="N23" s="3"/>
      <c r="O23" s="3"/>
      <c r="P23" s="3"/>
      <c r="Q23" s="3"/>
    </row>
    <row r="24" spans="1:17" s="4" customFormat="1" ht="15" hidden="1" customHeight="1">
      <c r="A24" s="5">
        <v>39692</v>
      </c>
      <c r="B24" s="6">
        <v>7312636</v>
      </c>
      <c r="C24" s="6">
        <v>144</v>
      </c>
      <c r="D24" s="6">
        <v>5287780</v>
      </c>
      <c r="E24" s="6">
        <v>3851236</v>
      </c>
      <c r="F24" s="6">
        <v>352</v>
      </c>
      <c r="G24" s="6">
        <v>8873015</v>
      </c>
      <c r="H24" s="6">
        <v>17367097</v>
      </c>
      <c r="I24" s="6">
        <v>810</v>
      </c>
      <c r="J24" s="6">
        <v>24142213</v>
      </c>
      <c r="K24" s="3"/>
      <c r="L24" s="3"/>
      <c r="M24" s="3"/>
      <c r="N24" s="3"/>
      <c r="O24" s="3"/>
      <c r="P24" s="3"/>
      <c r="Q24" s="3"/>
    </row>
    <row r="25" spans="1:17" s="4" customFormat="1" ht="15" hidden="1" customHeight="1">
      <c r="A25" s="5">
        <v>39722</v>
      </c>
      <c r="B25" s="6">
        <v>7359904</v>
      </c>
      <c r="C25" s="6">
        <v>165</v>
      </c>
      <c r="D25" s="6">
        <v>5738368</v>
      </c>
      <c r="E25" s="6">
        <v>2848733</v>
      </c>
      <c r="F25" s="6">
        <v>322</v>
      </c>
      <c r="G25" s="6">
        <v>8277482</v>
      </c>
      <c r="H25" s="6">
        <v>14642433</v>
      </c>
      <c r="I25" s="6">
        <v>779</v>
      </c>
      <c r="J25" s="6">
        <v>23178147</v>
      </c>
      <c r="K25" s="3"/>
      <c r="L25" s="3"/>
      <c r="M25" s="3"/>
      <c r="N25" s="3"/>
      <c r="O25" s="3"/>
      <c r="P25" s="3"/>
      <c r="Q25" s="3"/>
    </row>
    <row r="26" spans="1:17" s="4" customFormat="1" ht="15" hidden="1" customHeight="1">
      <c r="A26" s="5">
        <v>39753</v>
      </c>
      <c r="B26" s="6">
        <v>6291269</v>
      </c>
      <c r="C26" s="6">
        <v>130</v>
      </c>
      <c r="D26" s="6">
        <v>4733318</v>
      </c>
      <c r="E26" s="6">
        <v>3744550</v>
      </c>
      <c r="F26" s="6">
        <v>402</v>
      </c>
      <c r="G26" s="6">
        <v>10088249</v>
      </c>
      <c r="H26" s="6">
        <v>15537993</v>
      </c>
      <c r="I26" s="6">
        <v>825</v>
      </c>
      <c r="J26" s="6">
        <v>24996712</v>
      </c>
      <c r="K26" s="3"/>
      <c r="L26" s="3"/>
      <c r="M26" s="3"/>
      <c r="N26" s="3"/>
      <c r="O26" s="3"/>
      <c r="P26" s="3"/>
      <c r="Q26" s="3"/>
    </row>
    <row r="27" spans="1:17" s="4" customFormat="1" ht="15" hidden="1" customHeight="1">
      <c r="A27" s="5">
        <v>39783</v>
      </c>
      <c r="B27" s="6">
        <v>6425816</v>
      </c>
      <c r="C27" s="6">
        <v>134</v>
      </c>
      <c r="D27" s="6">
        <v>4506026</v>
      </c>
      <c r="E27" s="6">
        <v>2752845</v>
      </c>
      <c r="F27" s="6">
        <v>389</v>
      </c>
      <c r="G27" s="6">
        <v>10354806</v>
      </c>
      <c r="H27" s="6">
        <v>14289025</v>
      </c>
      <c r="I27" s="6">
        <v>758</v>
      </c>
      <c r="J27" s="6">
        <v>23367203</v>
      </c>
      <c r="K27" s="3"/>
      <c r="L27" s="3"/>
      <c r="M27" s="3"/>
      <c r="N27" s="3"/>
      <c r="O27" s="3"/>
      <c r="P27" s="3"/>
      <c r="Q27" s="3"/>
    </row>
    <row r="28" spans="1:17" s="4" customFormat="1" ht="15" hidden="1" customHeight="1">
      <c r="A28" s="5">
        <v>39814</v>
      </c>
      <c r="B28" s="6">
        <v>6031874</v>
      </c>
      <c r="C28" s="6">
        <v>164</v>
      </c>
      <c r="D28" s="6">
        <v>5416814</v>
      </c>
      <c r="E28" s="6">
        <v>2150146</v>
      </c>
      <c r="F28" s="6">
        <v>399</v>
      </c>
      <c r="G28" s="6">
        <v>10441580</v>
      </c>
      <c r="H28" s="6">
        <v>15502801</v>
      </c>
      <c r="I28" s="6">
        <v>856</v>
      </c>
      <c r="J28" s="6">
        <v>25370402</v>
      </c>
      <c r="K28" s="3"/>
      <c r="L28" s="3"/>
      <c r="M28" s="3"/>
      <c r="N28" s="3"/>
      <c r="O28" s="3"/>
      <c r="P28" s="3"/>
      <c r="Q28" s="3"/>
    </row>
    <row r="29" spans="1:17" s="4" customFormat="1" ht="15" hidden="1" customHeight="1">
      <c r="A29" s="5">
        <v>39845</v>
      </c>
      <c r="B29" s="6">
        <v>6291269</v>
      </c>
      <c r="C29" s="6">
        <v>130</v>
      </c>
      <c r="D29" s="6">
        <v>4733318</v>
      </c>
      <c r="E29" s="6">
        <v>3744550</v>
      </c>
      <c r="F29" s="6">
        <v>402</v>
      </c>
      <c r="G29" s="6">
        <v>10088249</v>
      </c>
      <c r="H29" s="6">
        <v>15537993</v>
      </c>
      <c r="I29" s="6">
        <v>825</v>
      </c>
      <c r="J29" s="6">
        <v>24996712</v>
      </c>
      <c r="K29" s="3"/>
      <c r="L29" s="3"/>
      <c r="M29" s="3"/>
      <c r="N29" s="3"/>
      <c r="O29" s="3"/>
      <c r="P29" s="3"/>
      <c r="Q29" s="3"/>
    </row>
    <row r="30" spans="1:17" s="4" customFormat="1" ht="15" hidden="1" customHeight="1">
      <c r="A30" s="5">
        <v>39873</v>
      </c>
      <c r="B30" s="6">
        <v>6425816</v>
      </c>
      <c r="C30" s="6">
        <v>134</v>
      </c>
      <c r="D30" s="6">
        <v>4506026</v>
      </c>
      <c r="E30" s="6">
        <v>2752845</v>
      </c>
      <c r="F30" s="6">
        <v>389</v>
      </c>
      <c r="G30" s="6">
        <v>10354806</v>
      </c>
      <c r="H30" s="6">
        <v>14289025</v>
      </c>
      <c r="I30" s="6">
        <v>758</v>
      </c>
      <c r="J30" s="6">
        <v>23367203</v>
      </c>
      <c r="K30" s="3"/>
      <c r="L30" s="3"/>
      <c r="M30" s="3"/>
      <c r="N30" s="3"/>
      <c r="O30" s="3"/>
      <c r="P30" s="3"/>
      <c r="Q30" s="3"/>
    </row>
    <row r="31" spans="1:17" s="4" customFormat="1" ht="15" hidden="1" customHeight="1">
      <c r="A31" s="5">
        <v>39904</v>
      </c>
      <c r="B31" s="6">
        <v>6031874</v>
      </c>
      <c r="C31" s="6">
        <v>164</v>
      </c>
      <c r="D31" s="6">
        <v>5416814</v>
      </c>
      <c r="E31" s="6">
        <v>2948869</v>
      </c>
      <c r="F31" s="6">
        <v>399</v>
      </c>
      <c r="G31" s="6">
        <v>10441580</v>
      </c>
      <c r="H31" s="6">
        <v>15502801</v>
      </c>
      <c r="I31" s="6">
        <v>856</v>
      </c>
      <c r="J31" s="6">
        <v>25370402</v>
      </c>
      <c r="K31" s="3"/>
      <c r="L31" s="3"/>
      <c r="M31" s="3"/>
      <c r="N31" s="3"/>
      <c r="O31" s="3"/>
      <c r="P31" s="3"/>
      <c r="Q31" s="3"/>
    </row>
    <row r="32" spans="1:17" s="4" customFormat="1" ht="15" hidden="1" customHeight="1">
      <c r="A32" s="5">
        <v>39934</v>
      </c>
      <c r="B32" s="6">
        <v>6716870</v>
      </c>
      <c r="C32" s="6">
        <v>138</v>
      </c>
      <c r="D32" s="6">
        <v>4458807</v>
      </c>
      <c r="E32" s="6">
        <v>3001144</v>
      </c>
      <c r="F32" s="6">
        <v>362</v>
      </c>
      <c r="G32" s="6">
        <v>9451989</v>
      </c>
      <c r="H32" s="6">
        <v>16008792</v>
      </c>
      <c r="I32" s="6">
        <v>856</v>
      </c>
      <c r="J32" s="6">
        <v>25386189</v>
      </c>
      <c r="K32" s="3"/>
      <c r="L32" s="3"/>
      <c r="M32" s="3"/>
      <c r="N32" s="3"/>
      <c r="O32" s="3"/>
      <c r="P32" s="3"/>
      <c r="Q32" s="3"/>
    </row>
    <row r="33" spans="1:23" s="4" customFormat="1" ht="15" hidden="1" customHeight="1">
      <c r="A33" s="5">
        <v>39965</v>
      </c>
      <c r="B33" s="6">
        <v>6031874</v>
      </c>
      <c r="C33" s="6">
        <v>164</v>
      </c>
      <c r="D33" s="6">
        <v>5416814</v>
      </c>
      <c r="E33" s="6">
        <v>2948869</v>
      </c>
      <c r="F33" s="6">
        <v>399</v>
      </c>
      <c r="G33" s="6">
        <v>10441580</v>
      </c>
      <c r="H33" s="6">
        <v>15502801</v>
      </c>
      <c r="I33" s="6">
        <v>856</v>
      </c>
      <c r="J33" s="6">
        <v>25370402</v>
      </c>
      <c r="K33" s="3"/>
      <c r="L33" s="3"/>
      <c r="M33" s="3"/>
      <c r="N33" s="3"/>
      <c r="O33" s="3"/>
      <c r="P33" s="3"/>
      <c r="Q33" s="3"/>
    </row>
    <row r="34" spans="1:23" s="4" customFormat="1" ht="15" hidden="1" customHeight="1">
      <c r="A34" s="5">
        <v>39995</v>
      </c>
      <c r="B34" s="6">
        <v>6716870</v>
      </c>
      <c r="C34" s="6">
        <v>138</v>
      </c>
      <c r="D34" s="6">
        <v>4458807</v>
      </c>
      <c r="E34" s="6">
        <v>3001144</v>
      </c>
      <c r="F34" s="6">
        <v>362</v>
      </c>
      <c r="G34" s="6">
        <v>9451989</v>
      </c>
      <c r="H34" s="6">
        <v>16008792</v>
      </c>
      <c r="I34" s="6">
        <v>856</v>
      </c>
      <c r="J34" s="6">
        <v>25386189</v>
      </c>
      <c r="K34" s="3"/>
      <c r="L34" s="3"/>
      <c r="M34" s="3"/>
      <c r="N34" s="3"/>
      <c r="O34" s="3"/>
      <c r="P34" s="3"/>
      <c r="Q34" s="3"/>
    </row>
    <row r="35" spans="1:23" s="4" customFormat="1" ht="15" hidden="1" customHeight="1">
      <c r="A35" s="5">
        <v>40026</v>
      </c>
      <c r="B35" s="6">
        <v>7345236</v>
      </c>
      <c r="C35" s="6">
        <v>160</v>
      </c>
      <c r="D35" s="6">
        <v>5498003</v>
      </c>
      <c r="E35" s="6">
        <v>3199809</v>
      </c>
      <c r="F35" s="6">
        <v>393</v>
      </c>
      <c r="G35" s="6">
        <v>10297254</v>
      </c>
      <c r="H35" s="6">
        <v>16259419</v>
      </c>
      <c r="I35" s="6">
        <v>860</v>
      </c>
      <c r="J35" s="6">
        <v>26457870</v>
      </c>
      <c r="K35" s="3"/>
      <c r="L35" s="3"/>
      <c r="M35" s="3"/>
      <c r="N35" s="3"/>
      <c r="O35" s="3"/>
      <c r="P35" s="3"/>
      <c r="Q35" s="3"/>
    </row>
    <row r="36" spans="1:23" s="4" customFormat="1" ht="15" hidden="1" customHeight="1">
      <c r="A36" s="5">
        <v>40057</v>
      </c>
      <c r="B36" s="6">
        <v>5445579</v>
      </c>
      <c r="C36" s="6">
        <v>161</v>
      </c>
      <c r="D36" s="6">
        <v>5342793</v>
      </c>
      <c r="E36" s="6">
        <v>3674757</v>
      </c>
      <c r="F36" s="6">
        <v>390</v>
      </c>
      <c r="G36" s="6">
        <v>10172682</v>
      </c>
      <c r="H36" s="6">
        <v>15151709</v>
      </c>
      <c r="I36" s="6">
        <v>885</v>
      </c>
      <c r="J36" s="6">
        <v>26773937</v>
      </c>
      <c r="K36" s="3"/>
      <c r="L36" s="3"/>
      <c r="M36" s="3"/>
      <c r="N36" s="3"/>
      <c r="O36" s="3"/>
      <c r="P36" s="3"/>
      <c r="Q36" s="3"/>
    </row>
    <row r="37" spans="1:23" s="4" customFormat="1" ht="15" hidden="1" customHeight="1">
      <c r="A37" s="5">
        <v>40087</v>
      </c>
      <c r="B37" s="6">
        <v>7359904</v>
      </c>
      <c r="C37" s="6">
        <v>165</v>
      </c>
      <c r="D37" s="6">
        <v>5738368</v>
      </c>
      <c r="E37" s="6">
        <v>2848733</v>
      </c>
      <c r="F37" s="6">
        <v>322</v>
      </c>
      <c r="G37" s="6">
        <v>8277482</v>
      </c>
      <c r="H37" s="6">
        <v>14642433</v>
      </c>
      <c r="I37" s="6">
        <v>779</v>
      </c>
      <c r="J37" s="6">
        <v>23178147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3" s="4" customFormat="1" ht="15" hidden="1" customHeight="1">
      <c r="A38" s="5">
        <v>40118</v>
      </c>
      <c r="B38" s="6">
        <v>8310610</v>
      </c>
      <c r="C38" s="6">
        <v>176</v>
      </c>
      <c r="D38" s="6">
        <v>5952691</v>
      </c>
      <c r="E38" s="6">
        <v>3393824</v>
      </c>
      <c r="F38" s="6">
        <v>406</v>
      </c>
      <c r="G38" s="6">
        <v>10916317</v>
      </c>
      <c r="H38" s="6">
        <v>19333828</v>
      </c>
      <c r="I38" s="6">
        <v>815</v>
      </c>
      <c r="J38" s="6">
        <v>25326440</v>
      </c>
      <c r="K38" s="3"/>
      <c r="L38" s="3"/>
      <c r="M38" s="3"/>
      <c r="N38" s="3"/>
      <c r="O38" s="3"/>
      <c r="P38" s="3"/>
      <c r="Q38" s="3"/>
    </row>
    <row r="39" spans="1:23" s="4" customFormat="1" ht="15" hidden="1" customHeight="1">
      <c r="A39" s="5">
        <v>40148</v>
      </c>
      <c r="B39" s="6">
        <v>6379175</v>
      </c>
      <c r="C39" s="6">
        <v>149</v>
      </c>
      <c r="D39" s="6">
        <v>4845522</v>
      </c>
      <c r="E39" s="6">
        <v>3863000</v>
      </c>
      <c r="F39" s="6">
        <v>346</v>
      </c>
      <c r="G39" s="6">
        <v>9872380</v>
      </c>
      <c r="H39" s="6">
        <v>15225774</v>
      </c>
      <c r="I39" s="6">
        <v>732</v>
      </c>
      <c r="J39" s="6">
        <v>23434088</v>
      </c>
      <c r="K39" s="3"/>
      <c r="L39" s="3"/>
      <c r="M39" s="3"/>
      <c r="N39" s="3"/>
      <c r="O39" s="3"/>
      <c r="P39" s="3"/>
      <c r="Q39" s="3"/>
    </row>
    <row r="40" spans="1:23" s="4" customFormat="1" hidden="1">
      <c r="A40" s="5"/>
      <c r="B40" s="6"/>
      <c r="C40" s="6"/>
      <c r="D40" s="6"/>
      <c r="E40" s="6"/>
      <c r="F40" s="6"/>
      <c r="G40" s="6"/>
      <c r="H40" s="6"/>
      <c r="I40" s="6"/>
      <c r="J40" s="6"/>
      <c r="K40" s="3"/>
      <c r="L40" s="3"/>
      <c r="M40" s="3"/>
      <c r="N40" s="3"/>
      <c r="O40" s="3"/>
      <c r="P40" s="3"/>
      <c r="Q40" s="3"/>
    </row>
    <row r="41" spans="1:23" s="4" customFormat="1" hidden="1">
      <c r="A41" s="5"/>
      <c r="B41" s="6"/>
      <c r="C41" s="6"/>
      <c r="D41" s="6"/>
      <c r="E41" s="6"/>
      <c r="F41" s="6"/>
      <c r="G41" s="6"/>
      <c r="H41" s="6"/>
      <c r="I41" s="6"/>
      <c r="J41" s="6"/>
      <c r="K41" s="3"/>
      <c r="L41" s="3"/>
      <c r="M41" s="3"/>
      <c r="N41" s="3"/>
      <c r="O41" s="3"/>
      <c r="P41" s="3"/>
      <c r="Q41" s="3"/>
    </row>
    <row r="42" spans="1:23" s="4" customFormat="1" ht="15.75" thickBot="1">
      <c r="A42" s="5"/>
      <c r="B42" s="6"/>
      <c r="C42" s="6"/>
      <c r="D42" s="6"/>
      <c r="E42" s="6"/>
      <c r="F42" s="6"/>
      <c r="G42" s="6"/>
      <c r="H42" s="6"/>
      <c r="I42" s="6"/>
      <c r="J42" s="6"/>
      <c r="K42" s="3"/>
      <c r="L42" s="3"/>
      <c r="M42" s="3"/>
      <c r="N42" s="3"/>
      <c r="O42" s="3"/>
      <c r="P42" s="3"/>
      <c r="Q42" s="3"/>
    </row>
    <row r="43" spans="1:23" s="4" customFormat="1">
      <c r="A43" s="23">
        <v>40179</v>
      </c>
      <c r="B43" s="24">
        <v>8347126</v>
      </c>
      <c r="C43" s="24">
        <v>144</v>
      </c>
      <c r="D43" s="24">
        <v>5150731</v>
      </c>
      <c r="E43" s="24">
        <v>3004940</v>
      </c>
      <c r="F43" s="24">
        <v>352</v>
      </c>
      <c r="G43" s="24">
        <v>10574204</v>
      </c>
      <c r="H43" s="24">
        <v>16004239</v>
      </c>
      <c r="I43" s="24">
        <v>719</v>
      </c>
      <c r="J43" s="25">
        <v>24037684</v>
      </c>
      <c r="K43" s="3"/>
      <c r="L43" s="3"/>
      <c r="M43" s="3"/>
      <c r="N43" s="3"/>
      <c r="O43" s="3"/>
      <c r="P43" s="3"/>
      <c r="Q43" s="3"/>
    </row>
    <row r="44" spans="1:23" s="4" customFormat="1">
      <c r="A44" s="26">
        <v>40210</v>
      </c>
      <c r="B44" s="27">
        <v>5575392</v>
      </c>
      <c r="C44" s="27">
        <v>135</v>
      </c>
      <c r="D44" s="27">
        <v>4818691</v>
      </c>
      <c r="E44" s="27">
        <v>4032917</v>
      </c>
      <c r="F44" s="27">
        <v>332</v>
      </c>
      <c r="G44" s="27">
        <v>9738440</v>
      </c>
      <c r="H44" s="27">
        <v>15009753</v>
      </c>
      <c r="I44" s="27">
        <v>728</v>
      </c>
      <c r="J44" s="28">
        <v>23674654</v>
      </c>
      <c r="K44" s="3"/>
      <c r="L44" s="3"/>
      <c r="M44" s="3"/>
      <c r="N44" s="3"/>
      <c r="O44" s="3"/>
      <c r="P44" s="3"/>
      <c r="Q44" s="3"/>
    </row>
    <row r="45" spans="1:23" s="4" customFormat="1">
      <c r="A45" s="26">
        <v>40238</v>
      </c>
      <c r="B45" s="27">
        <v>7283526</v>
      </c>
      <c r="C45" s="27">
        <v>153</v>
      </c>
      <c r="D45" s="27">
        <v>5145926</v>
      </c>
      <c r="E45" s="27">
        <v>3132089</v>
      </c>
      <c r="F45" s="27">
        <v>317</v>
      </c>
      <c r="G45" s="27">
        <v>9452495</v>
      </c>
      <c r="H45" s="27">
        <v>15749448</v>
      </c>
      <c r="I45" s="27">
        <v>726</v>
      </c>
      <c r="J45" s="28">
        <v>23798971</v>
      </c>
      <c r="K45" s="3"/>
      <c r="L45" s="3"/>
      <c r="M45" s="3"/>
      <c r="N45" s="3"/>
      <c r="O45" s="3"/>
      <c r="P45" s="3"/>
      <c r="Q45" s="3"/>
    </row>
    <row r="46" spans="1:23" s="4" customFormat="1" ht="15.75">
      <c r="A46" s="26">
        <v>40269</v>
      </c>
      <c r="B46" s="27">
        <v>5316956</v>
      </c>
      <c r="C46" s="27">
        <v>146</v>
      </c>
      <c r="D46" s="27">
        <v>5184834</v>
      </c>
      <c r="E46" s="27">
        <v>2755754</v>
      </c>
      <c r="F46" s="27">
        <v>332</v>
      </c>
      <c r="G46" s="27">
        <v>9710781</v>
      </c>
      <c r="H46" s="27">
        <v>14740532</v>
      </c>
      <c r="I46" s="27">
        <v>749</v>
      </c>
      <c r="J46" s="28">
        <v>24895689</v>
      </c>
      <c r="K46" s="3"/>
      <c r="L46" s="3"/>
      <c r="M46" s="3"/>
      <c r="N46" s="3"/>
      <c r="O46" s="3"/>
      <c r="P46" s="3"/>
      <c r="Q46" s="3"/>
      <c r="W46" s="43"/>
    </row>
    <row r="47" spans="1:23" s="4" customFormat="1" ht="15.75" customHeight="1">
      <c r="A47" s="26">
        <v>40299</v>
      </c>
      <c r="B47" s="27">
        <v>6585682</v>
      </c>
      <c r="C47" s="27">
        <v>111</v>
      </c>
      <c r="D47" s="27">
        <v>3954941</v>
      </c>
      <c r="E47" s="27">
        <v>3293580</v>
      </c>
      <c r="F47" s="27">
        <v>343</v>
      </c>
      <c r="G47" s="27">
        <v>9562789</v>
      </c>
      <c r="H47" s="27">
        <v>16236588</v>
      </c>
      <c r="I47" s="27">
        <v>728</v>
      </c>
      <c r="J47" s="28">
        <v>23117308</v>
      </c>
      <c r="K47" s="3"/>
      <c r="L47" s="3"/>
      <c r="M47" s="3"/>
      <c r="N47" s="3"/>
      <c r="O47" s="3"/>
      <c r="P47" s="3"/>
      <c r="Q47" s="3"/>
    </row>
    <row r="48" spans="1:23" s="4" customFormat="1" ht="15.75" customHeight="1">
      <c r="A48" s="26">
        <v>40330</v>
      </c>
      <c r="B48" s="27">
        <v>5856847</v>
      </c>
      <c r="C48" s="27">
        <v>133</v>
      </c>
      <c r="D48" s="27">
        <v>4646809</v>
      </c>
      <c r="E48" s="27">
        <v>3878741</v>
      </c>
      <c r="F48" s="27">
        <v>403</v>
      </c>
      <c r="G48" s="27">
        <v>11699900</v>
      </c>
      <c r="H48" s="27">
        <v>16212154</v>
      </c>
      <c r="I48" s="27">
        <v>834</v>
      </c>
      <c r="J48" s="28">
        <v>26378063</v>
      </c>
      <c r="K48" s="3"/>
      <c r="L48" s="3"/>
      <c r="M48" s="3"/>
      <c r="N48" s="3"/>
      <c r="O48" s="3"/>
      <c r="P48" s="3"/>
      <c r="Q48" s="3"/>
      <c r="W48" s="47" t="s">
        <v>9</v>
      </c>
    </row>
    <row r="49" spans="1:23" s="4" customFormat="1" ht="15.75" customHeight="1">
      <c r="A49" s="26">
        <v>40360</v>
      </c>
      <c r="B49" s="27">
        <v>6982025</v>
      </c>
      <c r="C49" s="27">
        <v>147</v>
      </c>
      <c r="D49" s="27">
        <v>5595118</v>
      </c>
      <c r="E49" s="27">
        <v>3327534</v>
      </c>
      <c r="F49" s="27">
        <v>403</v>
      </c>
      <c r="G49" s="27">
        <v>11218950</v>
      </c>
      <c r="H49" s="27">
        <v>15921821</v>
      </c>
      <c r="I49" s="27">
        <v>835</v>
      </c>
      <c r="J49" s="28">
        <v>26491971</v>
      </c>
      <c r="K49" s="3"/>
      <c r="L49" s="3"/>
      <c r="M49" s="3"/>
      <c r="N49" s="3"/>
      <c r="O49" s="3"/>
      <c r="P49" s="3"/>
      <c r="Q49" s="3"/>
      <c r="W49" s="47"/>
    </row>
    <row r="50" spans="1:23">
      <c r="A50" s="29">
        <v>40391</v>
      </c>
      <c r="B50" s="30">
        <v>7296530</v>
      </c>
      <c r="C50" s="27">
        <v>143</v>
      </c>
      <c r="D50" s="30">
        <v>5126674</v>
      </c>
      <c r="E50" s="30">
        <v>4215169</v>
      </c>
      <c r="F50" s="31">
        <v>374</v>
      </c>
      <c r="G50" s="30">
        <v>10771230</v>
      </c>
      <c r="H50" s="30">
        <v>15444834</v>
      </c>
      <c r="I50" s="31">
        <v>786</v>
      </c>
      <c r="J50" s="32">
        <v>24638040</v>
      </c>
      <c r="W50" s="47"/>
    </row>
    <row r="51" spans="1:23">
      <c r="A51" s="29">
        <v>40422</v>
      </c>
      <c r="B51" s="30">
        <v>6505607</v>
      </c>
      <c r="C51" s="27">
        <v>157</v>
      </c>
      <c r="D51" s="30">
        <v>5778165</v>
      </c>
      <c r="E51" s="30">
        <v>2792122</v>
      </c>
      <c r="F51" s="31">
        <v>426</v>
      </c>
      <c r="G51" s="30">
        <v>11806039</v>
      </c>
      <c r="H51" s="30">
        <v>14515967</v>
      </c>
      <c r="I51" s="31">
        <v>867</v>
      </c>
      <c r="J51" s="32">
        <v>27203756</v>
      </c>
    </row>
    <row r="52" spans="1:23">
      <c r="A52" s="29">
        <v>40452</v>
      </c>
      <c r="B52" s="30">
        <v>9532676</v>
      </c>
      <c r="C52" s="27">
        <v>167</v>
      </c>
      <c r="D52" s="30">
        <v>6649368</v>
      </c>
      <c r="E52" s="30">
        <v>3491031</v>
      </c>
      <c r="F52" s="31">
        <v>346</v>
      </c>
      <c r="G52" s="30">
        <v>9506167</v>
      </c>
      <c r="H52" s="30">
        <v>19083572</v>
      </c>
      <c r="I52" s="31">
        <v>786</v>
      </c>
      <c r="J52" s="32">
        <v>25548198</v>
      </c>
    </row>
    <row r="53" spans="1:23">
      <c r="A53" s="29">
        <v>40483</v>
      </c>
      <c r="B53" s="30">
        <v>8418939</v>
      </c>
      <c r="C53" s="27">
        <v>149</v>
      </c>
      <c r="D53" s="30">
        <v>4314159</v>
      </c>
      <c r="E53" s="30">
        <v>4881552</v>
      </c>
      <c r="F53" s="31">
        <v>350</v>
      </c>
      <c r="G53" s="30">
        <v>10029237</v>
      </c>
      <c r="H53" s="30">
        <v>19759235</v>
      </c>
      <c r="I53" s="31">
        <v>765</v>
      </c>
      <c r="J53" s="32">
        <v>25343243</v>
      </c>
    </row>
    <row r="54" spans="1:23">
      <c r="A54" s="29">
        <v>40513</v>
      </c>
      <c r="B54" s="30">
        <v>7446733</v>
      </c>
      <c r="C54" s="27">
        <v>148</v>
      </c>
      <c r="D54" s="30">
        <v>5396399</v>
      </c>
      <c r="E54" s="30">
        <v>2840432</v>
      </c>
      <c r="F54" s="31">
        <v>339</v>
      </c>
      <c r="G54" s="30">
        <v>10122089</v>
      </c>
      <c r="H54" s="30">
        <v>15940928</v>
      </c>
      <c r="I54" s="31">
        <v>728</v>
      </c>
      <c r="J54" s="32">
        <v>24443288</v>
      </c>
    </row>
    <row r="55" spans="1:23">
      <c r="A55" s="29">
        <v>40544</v>
      </c>
      <c r="B55" s="30">
        <v>6327013</v>
      </c>
      <c r="C55" s="27">
        <v>130</v>
      </c>
      <c r="D55" s="30">
        <v>4862313</v>
      </c>
      <c r="E55" s="30">
        <v>2940830</v>
      </c>
      <c r="F55" s="31">
        <v>329</v>
      </c>
      <c r="G55" s="30">
        <v>10435719</v>
      </c>
      <c r="H55" s="30">
        <v>15094397</v>
      </c>
      <c r="I55" s="31">
        <v>724</v>
      </c>
      <c r="J55" s="32">
        <v>24879515</v>
      </c>
    </row>
    <row r="56" spans="1:23">
      <c r="A56" s="29">
        <v>40575</v>
      </c>
      <c r="B56" s="30">
        <v>7271996</v>
      </c>
      <c r="C56" s="27">
        <v>160</v>
      </c>
      <c r="D56" s="30">
        <v>5559062</v>
      </c>
      <c r="E56" s="30">
        <v>4298149</v>
      </c>
      <c r="F56" s="31">
        <v>348</v>
      </c>
      <c r="G56" s="30">
        <v>11140379</v>
      </c>
      <c r="H56" s="30">
        <v>18387613</v>
      </c>
      <c r="I56" s="31">
        <v>782</v>
      </c>
      <c r="J56" s="32">
        <v>26892708</v>
      </c>
    </row>
    <row r="57" spans="1:23">
      <c r="A57" s="29">
        <v>40603</v>
      </c>
      <c r="B57" s="30">
        <v>6972140</v>
      </c>
      <c r="C57" s="27">
        <v>137</v>
      </c>
      <c r="D57" s="30">
        <v>5193110</v>
      </c>
      <c r="E57" s="30">
        <v>3312353</v>
      </c>
      <c r="F57" s="31">
        <v>324</v>
      </c>
      <c r="G57" s="30">
        <v>9981423</v>
      </c>
      <c r="H57" s="30">
        <v>17232029</v>
      </c>
      <c r="I57" s="31">
        <v>729</v>
      </c>
      <c r="J57" s="32">
        <v>25388365</v>
      </c>
    </row>
    <row r="58" spans="1:23">
      <c r="A58" s="29">
        <v>40634</v>
      </c>
      <c r="B58" s="30">
        <v>6787453</v>
      </c>
      <c r="C58" s="27">
        <v>143</v>
      </c>
      <c r="D58" s="30">
        <v>5070479</v>
      </c>
      <c r="E58" s="30">
        <v>3368295</v>
      </c>
      <c r="F58" s="31">
        <v>339</v>
      </c>
      <c r="G58" s="30">
        <v>10434520</v>
      </c>
      <c r="H58" s="30">
        <v>17354222</v>
      </c>
      <c r="I58" s="31">
        <v>765</v>
      </c>
      <c r="J58" s="32">
        <v>26567964</v>
      </c>
    </row>
    <row r="59" spans="1:23">
      <c r="A59" s="29">
        <v>40664</v>
      </c>
      <c r="B59" s="30">
        <v>5957596</v>
      </c>
      <c r="C59" s="27">
        <v>117</v>
      </c>
      <c r="D59" s="30">
        <v>4119250</v>
      </c>
      <c r="E59" s="30">
        <v>3423329</v>
      </c>
      <c r="F59" s="31">
        <v>350</v>
      </c>
      <c r="G59" s="30">
        <v>10879544</v>
      </c>
      <c r="H59" s="30">
        <v>15560179</v>
      </c>
      <c r="I59" s="31">
        <v>756</v>
      </c>
      <c r="J59" s="32">
        <v>26160111</v>
      </c>
    </row>
    <row r="60" spans="1:23">
      <c r="A60" s="29">
        <v>40695</v>
      </c>
      <c r="B60" s="30">
        <v>5728342</v>
      </c>
      <c r="C60" s="27">
        <v>157</v>
      </c>
      <c r="D60" s="30">
        <v>5216347</v>
      </c>
      <c r="E60" s="30">
        <v>4100656</v>
      </c>
      <c r="F60" s="31">
        <v>374</v>
      </c>
      <c r="G60" s="30">
        <v>11039791</v>
      </c>
      <c r="H60" s="30">
        <v>15973156</v>
      </c>
      <c r="I60" s="31">
        <v>1083</v>
      </c>
      <c r="J60" s="32">
        <v>27732911</v>
      </c>
    </row>
    <row r="61" spans="1:23" ht="15" customHeight="1">
      <c r="A61" s="29">
        <v>40725</v>
      </c>
      <c r="B61" s="30">
        <v>6659237</v>
      </c>
      <c r="C61" s="27">
        <v>140</v>
      </c>
      <c r="D61" s="30">
        <v>4639208</v>
      </c>
      <c r="E61" s="30">
        <v>3550532</v>
      </c>
      <c r="F61" s="31">
        <v>350</v>
      </c>
      <c r="G61" s="30">
        <v>10140758</v>
      </c>
      <c r="H61" s="30">
        <v>16293979</v>
      </c>
      <c r="I61" s="31">
        <v>1086</v>
      </c>
      <c r="J61" s="32">
        <v>26377054</v>
      </c>
      <c r="W61" s="45"/>
    </row>
    <row r="62" spans="1:23" ht="15" customHeight="1">
      <c r="A62" s="41">
        <v>40756</v>
      </c>
      <c r="B62" s="30">
        <v>8727730</v>
      </c>
      <c r="C62" s="27">
        <v>164</v>
      </c>
      <c r="D62" s="30">
        <v>6513869</v>
      </c>
      <c r="E62" s="30">
        <v>4155352</v>
      </c>
      <c r="F62" s="31">
        <v>360</v>
      </c>
      <c r="G62" s="30">
        <v>10692675</v>
      </c>
      <c r="H62" s="30">
        <v>17564097</v>
      </c>
      <c r="I62" s="31">
        <v>1122</v>
      </c>
      <c r="J62" s="32">
        <v>29045999</v>
      </c>
      <c r="W62" s="45"/>
    </row>
    <row r="63" spans="1:23" ht="12.75" customHeight="1">
      <c r="A63" s="41">
        <v>40787</v>
      </c>
      <c r="B63" s="30">
        <v>6491290</v>
      </c>
      <c r="C63" s="27">
        <v>147</v>
      </c>
      <c r="D63" s="30">
        <v>5241736</v>
      </c>
      <c r="E63" s="30">
        <v>3711676</v>
      </c>
      <c r="F63" s="31">
        <v>382</v>
      </c>
      <c r="G63" s="30">
        <v>10620098</v>
      </c>
      <c r="H63" s="30">
        <v>16133065</v>
      </c>
      <c r="I63" s="31">
        <v>1052</v>
      </c>
      <c r="J63" s="32">
        <v>27594206</v>
      </c>
      <c r="W63" s="45"/>
    </row>
    <row r="64" spans="1:23">
      <c r="A64" s="41">
        <v>40817</v>
      </c>
      <c r="B64" s="27">
        <v>8940044</v>
      </c>
      <c r="C64" s="27">
        <v>157</v>
      </c>
      <c r="D64" s="30">
        <v>6288687</v>
      </c>
      <c r="E64" s="30">
        <v>4396014</v>
      </c>
      <c r="F64" s="31">
        <v>323</v>
      </c>
      <c r="G64" s="30">
        <v>9229725</v>
      </c>
      <c r="H64" s="30">
        <v>19739441</v>
      </c>
      <c r="I64" s="31">
        <v>1025</v>
      </c>
      <c r="J64" s="32">
        <v>28686848</v>
      </c>
    </row>
    <row r="65" spans="1:23">
      <c r="A65" s="41">
        <v>40848</v>
      </c>
      <c r="B65" s="27">
        <v>8209754</v>
      </c>
      <c r="C65" s="27">
        <v>146</v>
      </c>
      <c r="D65" s="27">
        <v>5775106</v>
      </c>
      <c r="E65" s="30">
        <v>3854505</v>
      </c>
      <c r="F65" s="31">
        <v>355</v>
      </c>
      <c r="G65" s="30">
        <v>10775519</v>
      </c>
      <c r="H65" s="30">
        <v>18276893</v>
      </c>
      <c r="I65" s="31">
        <v>908</v>
      </c>
      <c r="J65" s="32">
        <v>28131170</v>
      </c>
    </row>
    <row r="66" spans="1:23">
      <c r="A66" s="41">
        <v>40878</v>
      </c>
      <c r="B66" s="27">
        <v>8303654</v>
      </c>
      <c r="C66" s="27">
        <v>148</v>
      </c>
      <c r="D66" s="27">
        <v>6011773</v>
      </c>
      <c r="E66" s="30">
        <v>3027176</v>
      </c>
      <c r="F66" s="31">
        <v>338</v>
      </c>
      <c r="G66" s="30">
        <v>9762568</v>
      </c>
      <c r="H66" s="30">
        <v>17558068</v>
      </c>
      <c r="I66" s="31">
        <v>934</v>
      </c>
      <c r="J66" s="32">
        <v>27340401</v>
      </c>
    </row>
    <row r="67" spans="1:23">
      <c r="A67" s="41">
        <v>40909</v>
      </c>
      <c r="B67" s="27">
        <v>8417549</v>
      </c>
      <c r="C67" s="27">
        <v>141</v>
      </c>
      <c r="D67" s="27">
        <v>5641518</v>
      </c>
      <c r="E67" s="30">
        <v>2135310</v>
      </c>
      <c r="F67" s="31">
        <v>315</v>
      </c>
      <c r="G67" s="30">
        <v>10245904</v>
      </c>
      <c r="H67" s="30">
        <v>17648348</v>
      </c>
      <c r="I67" s="31">
        <v>908</v>
      </c>
      <c r="J67" s="32">
        <v>28412729</v>
      </c>
    </row>
    <row r="68" spans="1:23">
      <c r="A68" s="41">
        <v>40940</v>
      </c>
      <c r="B68" s="27">
        <v>7860519</v>
      </c>
      <c r="C68" s="27">
        <v>158</v>
      </c>
      <c r="D68" s="27">
        <v>6383874</v>
      </c>
      <c r="E68" s="30">
        <v>2402131</v>
      </c>
      <c r="F68" s="31">
        <v>327</v>
      </c>
      <c r="G68" s="30">
        <v>10487707</v>
      </c>
      <c r="H68" s="30">
        <v>14190455</v>
      </c>
      <c r="I68" s="31">
        <v>939</v>
      </c>
      <c r="J68" s="32">
        <v>28148157</v>
      </c>
    </row>
    <row r="69" spans="1:23">
      <c r="A69" s="41">
        <v>40969</v>
      </c>
      <c r="B69" s="27">
        <v>6918735</v>
      </c>
      <c r="C69" s="27">
        <v>137</v>
      </c>
      <c r="D69" s="27">
        <v>5033219</v>
      </c>
      <c r="E69" s="30">
        <v>3550540</v>
      </c>
      <c r="F69" s="31">
        <v>299</v>
      </c>
      <c r="G69" s="30">
        <v>9155469</v>
      </c>
      <c r="H69" s="30">
        <v>18111603</v>
      </c>
      <c r="I69" s="31">
        <v>846</v>
      </c>
      <c r="J69" s="32">
        <v>25345248</v>
      </c>
    </row>
    <row r="70" spans="1:23" ht="13.5" customHeight="1">
      <c r="A70" s="41">
        <v>41000</v>
      </c>
      <c r="B70" s="27">
        <v>7580418</v>
      </c>
      <c r="C70" s="27">
        <v>148</v>
      </c>
      <c r="D70" s="27">
        <v>5580202</v>
      </c>
      <c r="E70" s="30">
        <v>3361260</v>
      </c>
      <c r="F70" s="31">
        <v>310</v>
      </c>
      <c r="G70" s="30">
        <v>9395654</v>
      </c>
      <c r="H70" s="30">
        <v>18114145</v>
      </c>
      <c r="I70" s="31">
        <v>1064</v>
      </c>
      <c r="J70" s="32">
        <v>28814934</v>
      </c>
      <c r="W70" s="37" t="str">
        <f>J3</f>
        <v>Gross Tonnage of Vessels</v>
      </c>
    </row>
    <row r="71" spans="1:23">
      <c r="A71" s="41">
        <v>41030</v>
      </c>
      <c r="B71" s="27">
        <v>7552317</v>
      </c>
      <c r="C71" s="27">
        <v>136</v>
      </c>
      <c r="D71" s="27">
        <v>5111228</v>
      </c>
      <c r="E71" s="30">
        <v>4436116</v>
      </c>
      <c r="F71" s="31">
        <v>342</v>
      </c>
      <c r="G71" s="30">
        <v>9988964</v>
      </c>
      <c r="H71" s="30">
        <v>18839850</v>
      </c>
      <c r="I71" s="31">
        <v>980</v>
      </c>
      <c r="J71" s="32">
        <v>26595347</v>
      </c>
    </row>
    <row r="72" spans="1:23">
      <c r="A72" s="41">
        <v>41061</v>
      </c>
      <c r="B72" s="27">
        <v>6239733</v>
      </c>
      <c r="C72" s="27">
        <v>124</v>
      </c>
      <c r="D72" s="27">
        <v>5003726</v>
      </c>
      <c r="E72" s="30">
        <v>4802213</v>
      </c>
      <c r="F72" s="31">
        <v>369</v>
      </c>
      <c r="G72" s="30">
        <v>11371975</v>
      </c>
      <c r="H72" s="30">
        <v>17383614</v>
      </c>
      <c r="I72" s="31">
        <v>982</v>
      </c>
      <c r="J72" s="32">
        <v>27989898</v>
      </c>
    </row>
    <row r="73" spans="1:23">
      <c r="A73" s="41">
        <v>41091</v>
      </c>
      <c r="B73" s="27">
        <v>7476850</v>
      </c>
      <c r="C73" s="27">
        <v>114</v>
      </c>
      <c r="D73" s="27">
        <v>4876201</v>
      </c>
      <c r="E73" s="30">
        <v>2583562</v>
      </c>
      <c r="F73" s="31">
        <v>298</v>
      </c>
      <c r="G73" s="30">
        <v>9122221</v>
      </c>
      <c r="H73" s="30">
        <v>16785909</v>
      </c>
      <c r="I73" s="31">
        <v>770</v>
      </c>
      <c r="J73" s="32">
        <v>24350693</v>
      </c>
    </row>
    <row r="74" spans="1:23">
      <c r="A74" s="41">
        <v>41122</v>
      </c>
      <c r="B74" s="27">
        <v>7854420</v>
      </c>
      <c r="C74" s="27">
        <v>125</v>
      </c>
      <c r="D74" s="27">
        <v>5153540</v>
      </c>
      <c r="E74" s="30">
        <v>4156439</v>
      </c>
      <c r="F74" s="31">
        <v>325</v>
      </c>
      <c r="G74" s="30">
        <v>9961503</v>
      </c>
      <c r="H74" s="30">
        <v>17361651</v>
      </c>
      <c r="I74" s="31">
        <v>846</v>
      </c>
      <c r="J74" s="32">
        <v>26215329</v>
      </c>
    </row>
    <row r="75" spans="1:23">
      <c r="A75" s="41">
        <v>41153</v>
      </c>
      <c r="B75" s="27">
        <v>7575389</v>
      </c>
      <c r="C75" s="27">
        <v>131</v>
      </c>
      <c r="D75" s="27">
        <v>5409721</v>
      </c>
      <c r="E75" s="30">
        <v>4368266</v>
      </c>
      <c r="F75" s="31">
        <v>330</v>
      </c>
      <c r="G75" s="30">
        <v>9874273</v>
      </c>
      <c r="H75" s="30">
        <v>18328358</v>
      </c>
      <c r="I75" s="31">
        <v>907</v>
      </c>
      <c r="J75" s="32">
        <v>27463760</v>
      </c>
    </row>
    <row r="76" spans="1:23">
      <c r="A76" s="41">
        <v>41183</v>
      </c>
      <c r="B76" s="27">
        <v>6929793</v>
      </c>
      <c r="C76" s="27">
        <v>141</v>
      </c>
      <c r="D76" s="27">
        <v>5776637</v>
      </c>
      <c r="E76" s="30">
        <v>4026438</v>
      </c>
      <c r="F76" s="31">
        <v>345</v>
      </c>
      <c r="G76" s="30">
        <v>10796013</v>
      </c>
      <c r="H76" s="30">
        <v>18104672</v>
      </c>
      <c r="I76" s="31">
        <v>932</v>
      </c>
      <c r="J76" s="32">
        <v>29227591</v>
      </c>
    </row>
    <row r="77" spans="1:23">
      <c r="A77" s="41">
        <v>41214</v>
      </c>
      <c r="B77" s="27">
        <v>8340789</v>
      </c>
      <c r="C77" s="27">
        <v>151</v>
      </c>
      <c r="D77" s="27">
        <v>5710151</v>
      </c>
      <c r="E77" s="30">
        <v>3208960</v>
      </c>
      <c r="F77" s="31">
        <v>343</v>
      </c>
      <c r="G77" s="30">
        <v>10472677</v>
      </c>
      <c r="H77" s="30">
        <v>17813020</v>
      </c>
      <c r="I77" s="31">
        <v>942</v>
      </c>
      <c r="J77" s="32">
        <v>28534383</v>
      </c>
    </row>
    <row r="78" spans="1:23">
      <c r="A78" s="41">
        <v>41244</v>
      </c>
      <c r="B78" s="27">
        <v>7494086</v>
      </c>
      <c r="C78" s="27">
        <v>148</v>
      </c>
      <c r="D78" s="27">
        <v>6172247</v>
      </c>
      <c r="E78" s="30">
        <v>3945997</v>
      </c>
      <c r="F78" s="31">
        <v>332</v>
      </c>
      <c r="G78" s="30">
        <v>10500967</v>
      </c>
      <c r="H78" s="30">
        <v>17798798</v>
      </c>
      <c r="I78" s="31">
        <v>933</v>
      </c>
      <c r="J78" s="32">
        <v>29426476</v>
      </c>
    </row>
    <row r="79" spans="1:23">
      <c r="A79" s="41">
        <v>41275</v>
      </c>
      <c r="B79" s="27">
        <v>8190908</v>
      </c>
      <c r="C79" s="27">
        <v>138</v>
      </c>
      <c r="D79" s="27">
        <v>5274428</v>
      </c>
      <c r="E79" s="30">
        <v>3529552</v>
      </c>
      <c r="F79" s="31">
        <v>308</v>
      </c>
      <c r="G79" s="30">
        <v>9850639</v>
      </c>
      <c r="H79" s="30">
        <v>17386170</v>
      </c>
      <c r="I79" s="31">
        <v>916</v>
      </c>
      <c r="J79" s="32">
        <v>28209733</v>
      </c>
    </row>
    <row r="80" spans="1:23" ht="15" customHeight="1">
      <c r="A80" s="41">
        <v>41306</v>
      </c>
      <c r="B80" s="27">
        <v>7443194</v>
      </c>
      <c r="C80" s="27">
        <v>168</v>
      </c>
      <c r="D80" s="27">
        <v>6700504</v>
      </c>
      <c r="E80" s="30">
        <v>3764048</v>
      </c>
      <c r="F80" s="31">
        <v>334</v>
      </c>
      <c r="G80" s="30">
        <v>11275913</v>
      </c>
      <c r="H80" s="30">
        <v>17203101</v>
      </c>
      <c r="I80" s="31">
        <v>991</v>
      </c>
      <c r="J80" s="32">
        <v>31797474</v>
      </c>
    </row>
    <row r="81" spans="1:36" ht="15" customHeight="1">
      <c r="A81" s="41">
        <v>41334</v>
      </c>
      <c r="B81" s="27">
        <v>9135026</v>
      </c>
      <c r="C81" s="27">
        <v>152</v>
      </c>
      <c r="D81" s="27">
        <v>6145146</v>
      </c>
      <c r="E81" s="30">
        <v>3664795</v>
      </c>
      <c r="F81" s="31">
        <v>298</v>
      </c>
      <c r="G81" s="30">
        <v>9664887</v>
      </c>
      <c r="H81" s="30">
        <v>18754341</v>
      </c>
      <c r="I81" s="31">
        <v>925</v>
      </c>
      <c r="J81" s="32">
        <v>28185450</v>
      </c>
    </row>
    <row r="82" spans="1:36" ht="15" customHeight="1">
      <c r="A82" s="41">
        <v>41365</v>
      </c>
      <c r="B82" s="27">
        <v>7792493</v>
      </c>
      <c r="C82" s="27">
        <v>155</v>
      </c>
      <c r="D82" s="27">
        <v>5968447</v>
      </c>
      <c r="E82" s="30">
        <v>4007485</v>
      </c>
      <c r="F82" s="31">
        <v>331</v>
      </c>
      <c r="G82" s="30">
        <v>10316081</v>
      </c>
      <c r="H82" s="30">
        <v>18624393</v>
      </c>
      <c r="I82" s="31">
        <v>611</v>
      </c>
      <c r="J82" s="32">
        <v>25284570</v>
      </c>
    </row>
    <row r="83" spans="1:36" ht="15" customHeight="1">
      <c r="A83" s="41">
        <v>41395</v>
      </c>
      <c r="B83" s="27">
        <v>6712626</v>
      </c>
      <c r="C83" s="27">
        <v>144</v>
      </c>
      <c r="D83" s="27">
        <v>6355723</v>
      </c>
      <c r="E83" s="30">
        <v>3033387</v>
      </c>
      <c r="F83" s="31">
        <v>330</v>
      </c>
      <c r="G83" s="30">
        <v>10112708</v>
      </c>
      <c r="H83" s="30">
        <v>16357377</v>
      </c>
      <c r="I83" s="31">
        <v>907</v>
      </c>
      <c r="J83" s="32">
        <v>28917472</v>
      </c>
    </row>
    <row r="84" spans="1:36" ht="15" customHeight="1">
      <c r="A84" s="41">
        <v>41426</v>
      </c>
      <c r="B84" s="27">
        <v>6657624</v>
      </c>
      <c r="C84" s="27">
        <v>146</v>
      </c>
      <c r="D84" s="27">
        <v>5631207</v>
      </c>
      <c r="E84" s="30">
        <v>3122472</v>
      </c>
      <c r="F84" s="31">
        <v>340</v>
      </c>
      <c r="G84" s="30">
        <v>10506771</v>
      </c>
      <c r="H84" s="30">
        <v>15752599</v>
      </c>
      <c r="I84" s="31">
        <v>760</v>
      </c>
      <c r="J84" s="32">
        <v>28531386</v>
      </c>
    </row>
    <row r="85" spans="1:36" ht="15" customHeight="1">
      <c r="A85" s="41">
        <v>41456</v>
      </c>
      <c r="B85" s="27">
        <v>8064696</v>
      </c>
      <c r="C85" s="27">
        <v>146</v>
      </c>
      <c r="D85" s="27">
        <v>5856986</v>
      </c>
      <c r="E85" s="30">
        <v>4475497</v>
      </c>
      <c r="F85" s="31">
        <v>321</v>
      </c>
      <c r="G85" s="30">
        <v>9912363</v>
      </c>
      <c r="H85" s="30">
        <v>19413617</v>
      </c>
      <c r="I85" s="31">
        <v>922</v>
      </c>
      <c r="J85" s="32">
        <v>28947794</v>
      </c>
    </row>
    <row r="86" spans="1:36" ht="15" customHeight="1">
      <c r="A86" s="41">
        <v>41487</v>
      </c>
      <c r="B86" s="27">
        <v>7454985</v>
      </c>
      <c r="C86" s="27">
        <v>142</v>
      </c>
      <c r="D86" s="27">
        <v>5327444</v>
      </c>
      <c r="E86" s="30">
        <v>4333708</v>
      </c>
      <c r="F86" s="31">
        <v>369</v>
      </c>
      <c r="G86" s="30">
        <v>11419676</v>
      </c>
      <c r="H86" s="30">
        <v>17817802</v>
      </c>
      <c r="I86" s="31">
        <v>1026</v>
      </c>
      <c r="J86" s="32">
        <v>30466559</v>
      </c>
    </row>
    <row r="87" spans="1:36" ht="15" customHeight="1">
      <c r="A87" s="41">
        <v>41518</v>
      </c>
      <c r="B87" s="27">
        <v>7421111</v>
      </c>
      <c r="C87" s="27">
        <v>162</v>
      </c>
      <c r="D87" s="27">
        <v>5881230</v>
      </c>
      <c r="E87" s="30">
        <v>4250410</v>
      </c>
      <c r="F87" s="31">
        <v>354</v>
      </c>
      <c r="G87" s="30">
        <v>10979271</v>
      </c>
      <c r="H87" s="30">
        <v>18279078</v>
      </c>
      <c r="I87" s="31">
        <v>1058</v>
      </c>
      <c r="J87" s="32">
        <v>31070515</v>
      </c>
    </row>
    <row r="88" spans="1:36" ht="15" customHeight="1">
      <c r="A88" s="41">
        <v>41548</v>
      </c>
      <c r="B88" s="27">
        <v>8842458</v>
      </c>
      <c r="C88" s="27">
        <v>174</v>
      </c>
      <c r="D88" s="27">
        <v>6584959</v>
      </c>
      <c r="E88" s="30">
        <v>3874840</v>
      </c>
      <c r="F88" s="31">
        <v>320</v>
      </c>
      <c r="G88" s="30">
        <v>10271810</v>
      </c>
      <c r="H88" s="30">
        <v>18829314</v>
      </c>
      <c r="I88" s="31">
        <v>998</v>
      </c>
      <c r="J88" s="32">
        <v>30631328</v>
      </c>
    </row>
    <row r="89" spans="1:36" ht="15" customHeight="1">
      <c r="A89" s="41">
        <v>41579</v>
      </c>
      <c r="B89" s="27">
        <v>8340298</v>
      </c>
      <c r="C89" s="27">
        <v>161</v>
      </c>
      <c r="D89" s="27">
        <v>6023943</v>
      </c>
      <c r="E89" s="30">
        <v>3393230</v>
      </c>
      <c r="F89" s="31">
        <v>338</v>
      </c>
      <c r="G89" s="30">
        <v>11200766</v>
      </c>
      <c r="H89" s="30">
        <f>AVERAGE(H86:H88)</f>
        <v>18308731.333333332</v>
      </c>
      <c r="I89" s="30">
        <f>AVERAGE(I86:I88)</f>
        <v>1027.3333333333333</v>
      </c>
      <c r="J89" s="32">
        <f>AVERAGE(J86:J88)</f>
        <v>30722800.666666668</v>
      </c>
    </row>
    <row r="90" spans="1:36" ht="15" customHeight="1">
      <c r="A90" s="41">
        <v>41609</v>
      </c>
      <c r="B90" s="27">
        <v>8449686</v>
      </c>
      <c r="C90" s="27">
        <v>148</v>
      </c>
      <c r="D90" s="27">
        <v>4149490</v>
      </c>
      <c r="E90" s="30">
        <v>3380198</v>
      </c>
      <c r="F90" s="31">
        <v>315</v>
      </c>
      <c r="G90" s="30">
        <v>10794282</v>
      </c>
      <c r="H90" s="30">
        <v>17842310</v>
      </c>
      <c r="I90" s="31">
        <v>931</v>
      </c>
      <c r="J90" s="32">
        <v>30374663</v>
      </c>
    </row>
    <row r="91" spans="1:36" ht="15" customHeight="1">
      <c r="A91" s="41">
        <v>41640</v>
      </c>
      <c r="B91" s="27">
        <v>7357424</v>
      </c>
      <c r="C91" s="27">
        <v>148</v>
      </c>
      <c r="D91" s="27">
        <v>6043465</v>
      </c>
      <c r="E91" s="30">
        <v>4605574</v>
      </c>
      <c r="F91" s="31">
        <v>311</v>
      </c>
      <c r="G91" s="30">
        <v>10880108</v>
      </c>
      <c r="H91" s="30">
        <v>18263437</v>
      </c>
      <c r="I91" s="31">
        <v>926</v>
      </c>
      <c r="J91" s="32">
        <v>30004809</v>
      </c>
    </row>
    <row r="92" spans="1:36" ht="15" customHeight="1">
      <c r="A92" s="41">
        <v>41671</v>
      </c>
      <c r="B92" s="27">
        <v>7173726</v>
      </c>
      <c r="C92" s="27">
        <v>149</v>
      </c>
      <c r="D92" s="27">
        <v>5599987</v>
      </c>
      <c r="E92" s="30">
        <v>3309882</v>
      </c>
      <c r="F92" s="31">
        <v>343</v>
      </c>
      <c r="G92" s="30">
        <v>11842566</v>
      </c>
      <c r="H92" s="30">
        <v>17204219</v>
      </c>
      <c r="I92" s="31">
        <v>998</v>
      </c>
      <c r="J92" s="32">
        <v>31833090</v>
      </c>
    </row>
    <row r="93" spans="1:36" ht="15" customHeight="1">
      <c r="A93" s="41">
        <v>41699</v>
      </c>
      <c r="B93" s="27">
        <v>7471990</v>
      </c>
      <c r="C93" s="27">
        <v>148</v>
      </c>
      <c r="D93" s="27">
        <v>6126619</v>
      </c>
      <c r="E93" s="30">
        <v>3421628</v>
      </c>
      <c r="F93" s="31">
        <v>308</v>
      </c>
      <c r="G93" s="30">
        <v>10151232</v>
      </c>
      <c r="H93" s="30">
        <v>16628604</v>
      </c>
      <c r="I93" s="31">
        <v>976</v>
      </c>
      <c r="J93" s="32">
        <v>29531368</v>
      </c>
      <c r="K93" s="17"/>
      <c r="L93" s="17"/>
      <c r="M93" s="17"/>
      <c r="N93" s="17"/>
      <c r="O93" s="17"/>
      <c r="P93" s="17"/>
      <c r="Q93" s="17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</row>
    <row r="94" spans="1:36" ht="15" customHeight="1">
      <c r="A94" s="41">
        <v>41730</v>
      </c>
      <c r="B94" s="27">
        <v>7965105</v>
      </c>
      <c r="C94" s="27">
        <v>159</v>
      </c>
      <c r="D94" s="27">
        <v>5855202</v>
      </c>
      <c r="E94" s="30">
        <v>4165701</v>
      </c>
      <c r="F94" s="31">
        <v>336</v>
      </c>
      <c r="G94" s="30">
        <v>10729191</v>
      </c>
      <c r="H94" s="30">
        <v>19582637</v>
      </c>
      <c r="I94" s="31">
        <v>1194</v>
      </c>
      <c r="J94" s="32">
        <v>30688456</v>
      </c>
    </row>
    <row r="95" spans="1:36" ht="15" customHeight="1">
      <c r="A95" s="41">
        <v>41760</v>
      </c>
      <c r="B95" s="27">
        <v>8095707</v>
      </c>
      <c r="C95" s="27">
        <v>167</v>
      </c>
      <c r="D95" s="27">
        <v>6318795</v>
      </c>
      <c r="E95" s="30">
        <v>3557100</v>
      </c>
      <c r="F95" s="31">
        <v>309</v>
      </c>
      <c r="G95" s="30">
        <v>10583551</v>
      </c>
      <c r="H95" s="30">
        <v>17951982</v>
      </c>
      <c r="I95" s="31">
        <v>950</v>
      </c>
      <c r="J95" s="32">
        <v>30252131</v>
      </c>
    </row>
    <row r="96" spans="1:36" ht="15" customHeight="1">
      <c r="A96" s="41">
        <v>41791</v>
      </c>
      <c r="B96" s="27">
        <v>6522394</v>
      </c>
      <c r="C96" s="27">
        <v>140</v>
      </c>
      <c r="D96" s="27">
        <v>4991124</v>
      </c>
      <c r="E96" s="30">
        <v>3333063</v>
      </c>
      <c r="F96" s="31">
        <v>300</v>
      </c>
      <c r="G96" s="30">
        <v>10105382</v>
      </c>
      <c r="H96" s="30">
        <v>16061636</v>
      </c>
      <c r="I96" s="31">
        <v>1053</v>
      </c>
      <c r="J96" s="32">
        <v>29397125</v>
      </c>
    </row>
    <row r="97" spans="1:11" ht="15" customHeight="1">
      <c r="A97" s="41">
        <v>41821</v>
      </c>
      <c r="B97" s="27">
        <v>8095707</v>
      </c>
      <c r="C97" s="27">
        <v>157</v>
      </c>
      <c r="D97" s="27">
        <v>5499826</v>
      </c>
      <c r="E97" s="30">
        <v>3557100</v>
      </c>
      <c r="F97" s="31">
        <v>320</v>
      </c>
      <c r="G97" s="30">
        <v>10965916</v>
      </c>
      <c r="H97" s="30">
        <v>17951982</v>
      </c>
      <c r="I97" s="31">
        <v>1067</v>
      </c>
      <c r="J97" s="32">
        <v>30252228</v>
      </c>
    </row>
    <row r="98" spans="1:11" ht="15" customHeight="1">
      <c r="A98" s="41">
        <v>41852</v>
      </c>
      <c r="B98" s="27">
        <v>8725647</v>
      </c>
      <c r="C98" s="27">
        <v>154</v>
      </c>
      <c r="D98" s="27">
        <v>6335205</v>
      </c>
      <c r="E98" s="30">
        <v>2981879</v>
      </c>
      <c r="F98" s="31">
        <v>328</v>
      </c>
      <c r="G98" s="30">
        <v>11306212</v>
      </c>
      <c r="H98" s="30">
        <v>17080012</v>
      </c>
      <c r="I98" s="31">
        <v>1019</v>
      </c>
      <c r="J98" s="32">
        <v>31521202</v>
      </c>
    </row>
    <row r="99" spans="1:11" ht="15" customHeight="1" thickBot="1">
      <c r="A99" s="41">
        <v>41883</v>
      </c>
      <c r="B99" s="34">
        <v>8331172</v>
      </c>
      <c r="C99" s="34">
        <v>168</v>
      </c>
      <c r="D99" s="34">
        <v>6559932</v>
      </c>
      <c r="E99" s="33">
        <v>4578789</v>
      </c>
      <c r="F99" s="35">
        <v>345</v>
      </c>
      <c r="G99" s="33">
        <v>12002176</v>
      </c>
      <c r="H99" s="33">
        <v>19889136</v>
      </c>
      <c r="I99" s="35">
        <v>1063</v>
      </c>
      <c r="J99" s="36">
        <v>33719327</v>
      </c>
    </row>
    <row r="100" spans="1:11" ht="24" thickBot="1">
      <c r="A100" s="2"/>
      <c r="J100" s="42"/>
      <c r="K100" s="44"/>
    </row>
    <row r="101" spans="1:11" ht="31.5" customHeight="1" thickBot="1">
      <c r="A101" s="63" t="s">
        <v>3</v>
      </c>
      <c r="B101" s="64"/>
      <c r="C101" s="64"/>
      <c r="D101" s="64"/>
      <c r="E101" s="64"/>
      <c r="F101" s="64"/>
      <c r="G101" s="64"/>
      <c r="H101" s="64"/>
      <c r="I101" s="64"/>
      <c r="J101" s="65"/>
    </row>
    <row r="102" spans="1:11" ht="21">
      <c r="A102" s="15"/>
      <c r="B102" s="60" t="str">
        <f>B2</f>
        <v>Richards Bay</v>
      </c>
      <c r="C102" s="61"/>
      <c r="D102" s="62"/>
      <c r="E102" s="60" t="str">
        <f>E2</f>
        <v>Durban</v>
      </c>
      <c r="F102" s="61"/>
      <c r="G102" s="62"/>
      <c r="H102" s="60" t="str">
        <f>H2</f>
        <v xml:space="preserve">Total - SA </v>
      </c>
      <c r="I102" s="61"/>
      <c r="J102" s="62"/>
    </row>
    <row r="103" spans="1:11" ht="30.75" thickBot="1">
      <c r="A103" s="16"/>
      <c r="B103" s="12" t="str">
        <f>B3</f>
        <v>Total Cargo Handled (metric tonnes)</v>
      </c>
      <c r="C103" s="13" t="str">
        <f t="shared" ref="C103:J103" si="8">C3</f>
        <v>Total Number of Vessels</v>
      </c>
      <c r="D103" s="14" t="str">
        <f t="shared" si="8"/>
        <v>Gross Tonnage of Vessels</v>
      </c>
      <c r="E103" s="12" t="str">
        <f t="shared" si="8"/>
        <v>Total Cargo Handled (metric tonnes)</v>
      </c>
      <c r="F103" s="13" t="str">
        <f t="shared" si="8"/>
        <v>Total Number of Vessels</v>
      </c>
      <c r="G103" s="14" t="str">
        <f t="shared" si="8"/>
        <v>Gross Tonnage of Vessels</v>
      </c>
      <c r="H103" s="12" t="str">
        <f t="shared" si="8"/>
        <v>Total Cargo Handled (metric tonnes)</v>
      </c>
      <c r="I103" s="13" t="str">
        <f t="shared" si="8"/>
        <v>Total Number of Vessels</v>
      </c>
      <c r="J103" s="14" t="str">
        <f t="shared" si="8"/>
        <v>Gross Tonnage of Vessels</v>
      </c>
    </row>
    <row r="104" spans="1:11">
      <c r="A104" s="1">
        <v>2004</v>
      </c>
      <c r="B104" s="11">
        <f t="shared" ref="B104:J104" si="9">(B5-B4)/B4*100</f>
        <v>-2.4023230429724385</v>
      </c>
      <c r="C104" s="11">
        <f t="shared" si="9"/>
        <v>0</v>
      </c>
      <c r="D104" s="11">
        <f t="shared" si="9"/>
        <v>1.0833825998735664</v>
      </c>
      <c r="E104" s="11">
        <f t="shared" si="9"/>
        <v>-3.0221618726900052</v>
      </c>
      <c r="F104" s="11">
        <f t="shared" si="9"/>
        <v>-7.9692154915590869</v>
      </c>
      <c r="G104" s="11">
        <f t="shared" si="9"/>
        <v>-5.0804183883881233</v>
      </c>
      <c r="H104" s="11">
        <f t="shared" si="9"/>
        <v>-1.6726062416574237</v>
      </c>
      <c r="I104" s="11">
        <f t="shared" si="9"/>
        <v>-6.0818713450292394</v>
      </c>
      <c r="J104" s="11">
        <f t="shared" si="9"/>
        <v>-2.831764735349632</v>
      </c>
    </row>
    <row r="105" spans="1:11">
      <c r="A105" s="3">
        <f t="shared" ref="A105:A107" si="10">A104+1</f>
        <v>2005</v>
      </c>
      <c r="B105" s="11">
        <f t="shared" ref="B105:J109" si="11">(B6-B5)/B5*100</f>
        <v>1.0914718825656009</v>
      </c>
      <c r="C105" s="11">
        <f t="shared" si="11"/>
        <v>-4.2297979797979801</v>
      </c>
      <c r="D105" s="11">
        <f t="shared" si="11"/>
        <v>2.0068523585348754</v>
      </c>
      <c r="E105" s="11">
        <f t="shared" si="11"/>
        <v>1.879310433993149</v>
      </c>
      <c r="F105" s="11">
        <f t="shared" si="11"/>
        <v>4.855678446182897</v>
      </c>
      <c r="G105" s="11">
        <f t="shared" si="11"/>
        <v>9.526554153875864</v>
      </c>
      <c r="H105" s="11">
        <f t="shared" si="11"/>
        <v>2.8444876640438612</v>
      </c>
      <c r="I105" s="11">
        <f t="shared" si="11"/>
        <v>1.0868334654137892</v>
      </c>
      <c r="J105" s="11">
        <f t="shared" si="11"/>
        <v>5.3209307133294876</v>
      </c>
    </row>
    <row r="106" spans="1:11">
      <c r="A106" s="3">
        <f t="shared" si="10"/>
        <v>2006</v>
      </c>
      <c r="B106" s="11">
        <f t="shared" si="11"/>
        <v>-0.35150202108698125</v>
      </c>
      <c r="C106" s="11">
        <f t="shared" si="11"/>
        <v>-3.0982201713909028</v>
      </c>
      <c r="D106" s="11">
        <f t="shared" si="11"/>
        <v>-2.0312466830666058</v>
      </c>
      <c r="E106" s="11">
        <f t="shared" si="11"/>
        <v>7.5597346101174159</v>
      </c>
      <c r="F106" s="11">
        <f t="shared" si="11"/>
        <v>7.0491381528170836</v>
      </c>
      <c r="G106" s="11">
        <f t="shared" si="11"/>
        <v>8.5587931144183553</v>
      </c>
      <c r="H106" s="11">
        <f t="shared" si="11"/>
        <v>3.7066427105533259</v>
      </c>
      <c r="I106" s="11">
        <f t="shared" si="11"/>
        <v>3.0350543173927651</v>
      </c>
      <c r="J106" s="11">
        <f t="shared" si="11"/>
        <v>4.2252272269125877</v>
      </c>
    </row>
    <row r="107" spans="1:11">
      <c r="A107" s="3">
        <f t="shared" si="10"/>
        <v>2007</v>
      </c>
      <c r="B107" s="11">
        <f t="shared" si="11"/>
        <v>-2.087358316573833</v>
      </c>
      <c r="C107" s="11">
        <f t="shared" si="11"/>
        <v>6.8027210884353746</v>
      </c>
      <c r="D107" s="11">
        <f t="shared" si="11"/>
        <v>1.7813913013569542</v>
      </c>
      <c r="E107" s="11">
        <f t="shared" si="11"/>
        <v>-4.5096124845167971</v>
      </c>
      <c r="F107" s="11">
        <f t="shared" si="11"/>
        <v>-0.79307858687815425</v>
      </c>
      <c r="G107" s="11">
        <f t="shared" si="11"/>
        <v>8.850729326559307</v>
      </c>
      <c r="H107" s="11">
        <f t="shared" si="11"/>
        <v>1.8582749269914014</v>
      </c>
      <c r="I107" s="11">
        <f t="shared" si="11"/>
        <v>-1.0978260869565217</v>
      </c>
      <c r="J107" s="11">
        <f t="shared" si="11"/>
        <v>5.3716290730897933</v>
      </c>
    </row>
    <row r="108" spans="1:11">
      <c r="A108" s="3">
        <v>2008</v>
      </c>
      <c r="B108" s="11">
        <f t="shared" si="11"/>
        <v>-3.2886479044808388</v>
      </c>
      <c r="C108" s="11">
        <f t="shared" si="11"/>
        <v>2.8917197452229355</v>
      </c>
      <c r="D108" s="11">
        <f t="shared" si="11"/>
        <v>-1.2664137284693187</v>
      </c>
      <c r="E108" s="11">
        <f t="shared" si="11"/>
        <v>-0.72647624520426035</v>
      </c>
      <c r="F108" s="11">
        <f t="shared" si="11"/>
        <v>2.4418604651162834</v>
      </c>
      <c r="G108" s="11">
        <f t="shared" si="11"/>
        <v>2.9024208550239115</v>
      </c>
      <c r="H108" s="11">
        <f t="shared" si="11"/>
        <v>0.89640325024984269</v>
      </c>
      <c r="I108" s="11">
        <f t="shared" si="11"/>
        <v>3.7124958786679776</v>
      </c>
      <c r="J108" s="11">
        <f t="shared" si="11"/>
        <v>4.6784709680084857</v>
      </c>
    </row>
    <row r="109" spans="1:11">
      <c r="A109" s="3">
        <v>2009</v>
      </c>
      <c r="B109" s="11">
        <f t="shared" si="11"/>
        <v>-3.2432654367839437</v>
      </c>
      <c r="C109" s="11">
        <f t="shared" si="11"/>
        <v>14.08938962486071</v>
      </c>
      <c r="D109" s="11">
        <f>(D10-D9)/D9*100</f>
        <v>8.2229277114020682</v>
      </c>
      <c r="E109" s="11">
        <f t="shared" si="11"/>
        <v>-9.7436381161382997</v>
      </c>
      <c r="F109" s="11">
        <f t="shared" si="11"/>
        <v>8.0448354143019252</v>
      </c>
      <c r="G109" s="11">
        <f t="shared" si="11"/>
        <v>12.865117111517115</v>
      </c>
      <c r="H109" s="11">
        <f t="shared" si="11"/>
        <v>2.1595885063916449</v>
      </c>
      <c r="I109" s="11">
        <f t="shared" si="11"/>
        <v>5.2687351644625382</v>
      </c>
      <c r="J109" s="11">
        <f t="shared" si="11"/>
        <v>6.4008845659904514</v>
      </c>
    </row>
    <row r="110" spans="1:11">
      <c r="A110" s="3">
        <v>2010</v>
      </c>
      <c r="B110" s="11">
        <f>(B11-B10)/B10*100</f>
        <v>7.6638281326586979</v>
      </c>
      <c r="C110" s="11">
        <f>(C11-C10)/C10*100</f>
        <v>-5.9685295713510582</v>
      </c>
      <c r="D110" s="11">
        <f>(D11-D10)/D10*100</f>
        <v>-3.716449441907025E-2</v>
      </c>
      <c r="E110" s="11">
        <f t="shared" ref="E110:J110" si="12">(E11-E10)/E10*100</f>
        <v>10.973686363322656</v>
      </c>
      <c r="F110" s="11">
        <f t="shared" si="12"/>
        <v>-5.51543007222587</v>
      </c>
      <c r="G110" s="11">
        <f t="shared" si="12"/>
        <v>3.3146185880913239</v>
      </c>
      <c r="H110" s="11">
        <f t="shared" si="12"/>
        <v>2.9914894606954192</v>
      </c>
      <c r="I110" s="11">
        <f t="shared" si="12"/>
        <v>-6.8753774914435271</v>
      </c>
      <c r="J110" s="11">
        <f t="shared" si="12"/>
        <v>-0.28197912694180582</v>
      </c>
    </row>
    <row r="111" spans="1:11">
      <c r="A111" s="3">
        <v>2011</v>
      </c>
      <c r="B111" s="11">
        <f>(B12-B11)/B11*100</f>
        <v>1.4424407354818825</v>
      </c>
      <c r="C111" s="11">
        <f t="shared" ref="C111:J111" si="13">(C12-C11)/C11*100</f>
        <v>0.7501442585112521</v>
      </c>
      <c r="D111" s="11">
        <f t="shared" si="13"/>
        <v>4.4187901537543874</v>
      </c>
      <c r="E111" s="11">
        <f t="shared" si="13"/>
        <v>5.9862035269243208</v>
      </c>
      <c r="F111" s="11">
        <f t="shared" si="13"/>
        <v>-3.3588139911975907</v>
      </c>
      <c r="G111" s="11">
        <f t="shared" si="13"/>
        <v>0.75721106782439473</v>
      </c>
      <c r="H111" s="11">
        <f t="shared" si="13"/>
        <v>5.419853227025218</v>
      </c>
      <c r="I111" s="11">
        <f t="shared" si="13"/>
        <v>18.538536374446004</v>
      </c>
      <c r="J111" s="11">
        <f t="shared" si="13"/>
        <v>8.4208412590456678</v>
      </c>
    </row>
    <row r="112" spans="1:11">
      <c r="A112" s="3">
        <v>2012</v>
      </c>
      <c r="B112" s="11">
        <f>(B13-B12)/B12*100</f>
        <v>4.4738560017812308</v>
      </c>
      <c r="C112" s="11">
        <f t="shared" ref="C112:J114" si="14">(C13-C12)/C12*100</f>
        <v>-5.2691867124856815</v>
      </c>
      <c r="D112" s="11">
        <f t="shared" si="14"/>
        <v>2.1108763494531169</v>
      </c>
      <c r="E112" s="11">
        <f t="shared" si="14"/>
        <v>-2.6317734888845243</v>
      </c>
      <c r="F112" s="11">
        <f t="shared" si="14"/>
        <v>-5.6807286673058481</v>
      </c>
      <c r="G112" s="11">
        <f t="shared" si="14"/>
        <v>-3.0043237532463429</v>
      </c>
      <c r="H112" s="11">
        <f t="shared" si="14"/>
        <v>2.5897344116106233</v>
      </c>
      <c r="I112" s="11">
        <f t="shared" si="14"/>
        <v>0.75688491701623195</v>
      </c>
      <c r="J112" s="11">
        <f t="shared" si="14"/>
        <v>1.7633440445487512</v>
      </c>
    </row>
    <row r="113" spans="1:11">
      <c r="A113" s="3">
        <v>2013</v>
      </c>
      <c r="B113" s="11">
        <f>(B14-B13)/B13*100</f>
        <v>4.7257078238776744</v>
      </c>
      <c r="C113" s="11">
        <f t="shared" si="14"/>
        <v>11.003627569528417</v>
      </c>
      <c r="D113" s="11">
        <f t="shared" si="14"/>
        <v>6.1459435927669848</v>
      </c>
      <c r="E113" s="11">
        <f t="shared" si="14"/>
        <v>4.3101659036580111</v>
      </c>
      <c r="F113" s="11">
        <f t="shared" si="14"/>
        <v>0.58449809402795427</v>
      </c>
      <c r="G113" s="11">
        <f t="shared" si="14"/>
        <v>4.0633639382728628</v>
      </c>
      <c r="H113" s="11">
        <f t="shared" si="14"/>
        <v>1.9424183375635573</v>
      </c>
      <c r="I113" s="11">
        <f t="shared" si="14"/>
        <v>0.21118049898935595</v>
      </c>
      <c r="J113" s="11">
        <f t="shared" si="14"/>
        <v>6.8422149001571686</v>
      </c>
    </row>
    <row r="114" spans="1:11">
      <c r="A114" s="3">
        <v>2014</v>
      </c>
      <c r="B114" s="11">
        <f>(B15-B14)/B14*100</f>
        <v>-1.6083177023435171</v>
      </c>
      <c r="C114" s="11">
        <f t="shared" si="14"/>
        <v>0.94408133623820711</v>
      </c>
      <c r="D114" s="11">
        <f t="shared" si="14"/>
        <v>1.7272887680500282</v>
      </c>
      <c r="E114" s="11">
        <f t="shared" si="14"/>
        <v>-0.33162745234240065</v>
      </c>
      <c r="F114" s="11">
        <f t="shared" si="14"/>
        <v>-2.3075627421256453</v>
      </c>
      <c r="G114" s="11">
        <f t="shared" si="14"/>
        <v>4.0509915692258707</v>
      </c>
      <c r="H114" s="11">
        <f t="shared" si="14"/>
        <v>-0.194486151685585</v>
      </c>
      <c r="I114" s="11">
        <f t="shared" si="14"/>
        <v>11.340578619381636</v>
      </c>
      <c r="J114" s="11">
        <f t="shared" si="14"/>
        <v>4.66101694355305</v>
      </c>
    </row>
    <row r="115" spans="1:11" ht="15.75" thickBot="1">
      <c r="A115" s="3"/>
      <c r="B115" s="11"/>
      <c r="C115" s="11"/>
      <c r="D115" s="11"/>
      <c r="E115" s="11"/>
      <c r="F115" s="11"/>
      <c r="G115" s="11"/>
      <c r="H115" s="11"/>
      <c r="I115" s="11"/>
      <c r="J115" s="11"/>
    </row>
    <row r="116" spans="1:11">
      <c r="A116" s="38" t="s">
        <v>11</v>
      </c>
      <c r="B116" s="11">
        <f t="shared" ref="B116:J116" si="15">AVERAGE(B104:B114)</f>
        <v>0.5832627411021396</v>
      </c>
      <c r="C116" s="11">
        <f t="shared" si="15"/>
        <v>1.628722653433752</v>
      </c>
      <c r="D116" s="11">
        <f t="shared" si="15"/>
        <v>2.1966025390215442</v>
      </c>
      <c r="E116" s="11">
        <f t="shared" si="15"/>
        <v>0.88580101620356944</v>
      </c>
      <c r="F116" s="11">
        <f t="shared" si="15"/>
        <v>-0.24080172534964114</v>
      </c>
      <c r="G116" s="11">
        <f t="shared" si="15"/>
        <v>4.2550052348340488</v>
      </c>
      <c r="H116" s="11">
        <f t="shared" si="15"/>
        <v>2.0492545547074439</v>
      </c>
      <c r="I116" s="11">
        <f t="shared" si="15"/>
        <v>2.7177476647582739</v>
      </c>
      <c r="J116" s="11">
        <f t="shared" si="15"/>
        <v>4.0518923483949099</v>
      </c>
    </row>
    <row r="117" spans="1:11">
      <c r="A117" s="39" t="s">
        <v>4</v>
      </c>
      <c r="B117" s="11">
        <f t="shared" ref="B117:J117" si="16">MEDIAN(B104:B114)</f>
        <v>-0.35150202108698125</v>
      </c>
      <c r="C117" s="11">
        <f t="shared" si="16"/>
        <v>0.7501442585112521</v>
      </c>
      <c r="D117" s="11">
        <f t="shared" si="16"/>
        <v>1.7813913013569542</v>
      </c>
      <c r="E117" s="11">
        <f t="shared" si="16"/>
        <v>-0.33162745234240065</v>
      </c>
      <c r="F117" s="11">
        <f t="shared" si="16"/>
        <v>-0.79307858687815425</v>
      </c>
      <c r="G117" s="11">
        <f t="shared" si="16"/>
        <v>4.0509915692258707</v>
      </c>
      <c r="H117" s="11">
        <f t="shared" si="16"/>
        <v>2.1595885063916449</v>
      </c>
      <c r="I117" s="11">
        <f t="shared" si="16"/>
        <v>1.0868334654137892</v>
      </c>
      <c r="J117" s="11">
        <f t="shared" si="16"/>
        <v>4.6784709680084857</v>
      </c>
    </row>
    <row r="118" spans="1:11">
      <c r="A118" s="39" t="s">
        <v>12</v>
      </c>
      <c r="B118" s="11">
        <f t="shared" ref="B118:J118" si="17">STDEV(B104:B114)</f>
        <v>3.6712967199272266</v>
      </c>
      <c r="C118" s="11">
        <f t="shared" si="17"/>
        <v>6.6134824691348344</v>
      </c>
      <c r="D118" s="11">
        <f t="shared" si="17"/>
        <v>3.0558825573218269</v>
      </c>
      <c r="E118" s="11">
        <f t="shared" si="17"/>
        <v>5.9904657540548225</v>
      </c>
      <c r="F118" s="11">
        <f t="shared" si="17"/>
        <v>5.3580622671965408</v>
      </c>
      <c r="G118" s="11">
        <f t="shared" si="17"/>
        <v>5.4446417669458942</v>
      </c>
      <c r="H118" s="11">
        <f t="shared" si="17"/>
        <v>1.9025230288371415</v>
      </c>
      <c r="I118" s="11">
        <f t="shared" si="17"/>
        <v>7.2736236130657801</v>
      </c>
      <c r="J118" s="11">
        <f t="shared" si="17"/>
        <v>3.2854505174893891</v>
      </c>
    </row>
    <row r="119" spans="1:11">
      <c r="A119" s="39" t="s">
        <v>13</v>
      </c>
      <c r="B119" s="11">
        <f>SKEW(B104:B114)</f>
        <v>0.77715418669878122</v>
      </c>
      <c r="C119" s="11">
        <f>SKEW(C104:C114)</f>
        <v>0.76921623637229963</v>
      </c>
      <c r="D119" s="11">
        <f>SKEW(D104:D111)</f>
        <v>1.0497506171641762</v>
      </c>
      <c r="E119" s="11">
        <f t="shared" ref="E119:J119" si="18">SKEW(E104:E114)</f>
        <v>1.7312187296488403E-2</v>
      </c>
      <c r="F119" s="11">
        <f t="shared" si="18"/>
        <v>0.23823476110927902</v>
      </c>
      <c r="G119" s="11">
        <f t="shared" si="18"/>
        <v>-0.21254146504292545</v>
      </c>
      <c r="H119" s="11">
        <f t="shared" si="18"/>
        <v>-0.35581772997589561</v>
      </c>
      <c r="I119" s="11">
        <f t="shared" si="18"/>
        <v>0.94370899702094735</v>
      </c>
      <c r="J119" s="11">
        <f t="shared" si="18"/>
        <v>-1.0224358202169965</v>
      </c>
    </row>
    <row r="120" spans="1:11">
      <c r="A120" s="39" t="s">
        <v>14</v>
      </c>
      <c r="B120" s="11">
        <f>MAX(B104:B114)-MIN(B104:B114)</f>
        <v>10.952476037139537</v>
      </c>
      <c r="C120" s="11">
        <f>MAX(C104:C114)-MIN(C104:C114)</f>
        <v>20.057919196211767</v>
      </c>
      <c r="D120" s="11">
        <f t="shared" ref="D120" si="19">MAX(D104:D111)-MIN(D104:D111)</f>
        <v>10.254174394468674</v>
      </c>
      <c r="E120" s="11">
        <f t="shared" ref="E120:J120" si="20">MAX(E104:E114)-MIN(E104:E114)</f>
        <v>20.717324479460956</v>
      </c>
      <c r="F120" s="11">
        <f t="shared" si="20"/>
        <v>16.014050905861012</v>
      </c>
      <c r="G120" s="11">
        <f t="shared" si="20"/>
        <v>17.94553549990524</v>
      </c>
      <c r="H120" s="11">
        <f t="shared" si="20"/>
        <v>7.0924594686826419</v>
      </c>
      <c r="I120" s="11">
        <f t="shared" si="20"/>
        <v>25.41391386588953</v>
      </c>
      <c r="J120" s="11">
        <f t="shared" si="20"/>
        <v>11.252605994395299</v>
      </c>
    </row>
    <row r="121" spans="1:11" ht="15.75" thickBot="1">
      <c r="A121" s="40" t="s">
        <v>15</v>
      </c>
      <c r="B121" s="11">
        <f t="shared" ref="B121:J121" si="21">B114-B104</f>
        <v>0.79400534062892136</v>
      </c>
      <c r="C121" s="11">
        <f t="shared" si="21"/>
        <v>0.94408133623820711</v>
      </c>
      <c r="D121" s="11">
        <f t="shared" si="21"/>
        <v>0.64390616817646174</v>
      </c>
      <c r="E121" s="11">
        <f t="shared" si="21"/>
        <v>2.6905344203476047</v>
      </c>
      <c r="F121" s="11">
        <f t="shared" si="21"/>
        <v>5.6616527494334417</v>
      </c>
      <c r="G121" s="11">
        <f t="shared" si="21"/>
        <v>9.1314099576139931</v>
      </c>
      <c r="H121" s="11">
        <f t="shared" si="21"/>
        <v>1.4781200899718387</v>
      </c>
      <c r="I121" s="11">
        <f t="shared" si="21"/>
        <v>17.422449964410877</v>
      </c>
      <c r="J121" s="11">
        <f t="shared" si="21"/>
        <v>7.4927816789026824</v>
      </c>
    </row>
    <row r="122" spans="1:11" ht="15.75" thickBot="1">
      <c r="K122" s="17"/>
    </row>
    <row r="123" spans="1:11" ht="25.5" customHeight="1" thickBot="1">
      <c r="A123" s="51" t="s">
        <v>6</v>
      </c>
      <c r="B123" s="52"/>
      <c r="C123" s="52"/>
      <c r="D123" s="52"/>
      <c r="E123" s="52"/>
      <c r="F123" s="52"/>
      <c r="G123" s="52"/>
      <c r="H123" s="52"/>
      <c r="I123" s="52"/>
      <c r="J123" s="53"/>
    </row>
    <row r="124" spans="1:11" ht="21">
      <c r="A124" s="15"/>
      <c r="B124" s="48" t="str">
        <f>B102</f>
        <v>Richards Bay</v>
      </c>
      <c r="C124" s="49"/>
      <c r="D124" s="50"/>
      <c r="E124" s="48" t="s">
        <v>0</v>
      </c>
      <c r="F124" s="49"/>
      <c r="G124" s="50"/>
      <c r="H124" s="48" t="s">
        <v>7</v>
      </c>
      <c r="I124" s="49"/>
      <c r="J124" s="50"/>
    </row>
    <row r="125" spans="1:11" ht="30.75" thickBot="1">
      <c r="A125" s="16"/>
      <c r="B125" s="12" t="str">
        <f>B103</f>
        <v>Total Cargo Handled (metric tonnes)</v>
      </c>
      <c r="C125" s="13" t="str">
        <f t="shared" ref="C125:J125" si="22">C103</f>
        <v>Total Number of Vessels</v>
      </c>
      <c r="D125" s="14" t="str">
        <f t="shared" si="22"/>
        <v>Gross Tonnage of Vessels</v>
      </c>
      <c r="E125" s="12" t="str">
        <f t="shared" si="22"/>
        <v>Total Cargo Handled (metric tonnes)</v>
      </c>
      <c r="F125" s="13" t="str">
        <f t="shared" si="22"/>
        <v>Total Number of Vessels</v>
      </c>
      <c r="G125" s="14" t="str">
        <f t="shared" si="22"/>
        <v>Gross Tonnage of Vessels</v>
      </c>
      <c r="H125" s="12" t="str">
        <f t="shared" si="22"/>
        <v>Total Cargo Handled (metric tonnes)</v>
      </c>
      <c r="I125" s="13" t="str">
        <f t="shared" si="22"/>
        <v>Total Number of Vessels</v>
      </c>
      <c r="J125" s="14" t="str">
        <f t="shared" si="22"/>
        <v>Gross Tonnage of Vessels</v>
      </c>
    </row>
    <row r="126" spans="1:11">
      <c r="A126" s="3">
        <v>2003</v>
      </c>
      <c r="B126" s="11">
        <f>B4/H4*100</f>
        <v>51.157799051172873</v>
      </c>
      <c r="C126" s="11">
        <f>C4/I4*100</f>
        <v>16.842105263157894</v>
      </c>
      <c r="D126" s="11">
        <f>D4/J4*100</f>
        <v>23.433893366244334</v>
      </c>
      <c r="E126" s="11">
        <f>E4/H4*100</f>
        <v>24.049270128985153</v>
      </c>
      <c r="F126" s="11">
        <f>F4/I4*100</f>
        <v>42.828282828282823</v>
      </c>
      <c r="G126" s="11">
        <f>G4/J4*100</f>
        <v>35.106560572542946</v>
      </c>
      <c r="H126" s="11">
        <f>B126+E126</f>
        <v>75.20706918015803</v>
      </c>
      <c r="I126" s="11">
        <f t="shared" ref="I126:J126" si="23">C126+F126</f>
        <v>59.670388091440714</v>
      </c>
      <c r="J126" s="11">
        <f t="shared" si="23"/>
        <v>58.54045393878728</v>
      </c>
    </row>
    <row r="127" spans="1:11">
      <c r="A127" s="3">
        <f>A126+1</f>
        <v>2004</v>
      </c>
      <c r="B127" s="11">
        <f t="shared" ref="B127:B132" si="24">B5/H5*100</f>
        <v>50.778141825866093</v>
      </c>
      <c r="C127" s="11">
        <f t="shared" ref="C127:C132" si="25">C5/I5*100</f>
        <v>17.932752179327522</v>
      </c>
      <c r="D127" s="11">
        <f t="shared" ref="D127:D132" si="26">D5/J5*100</f>
        <v>24.378102602080208</v>
      </c>
      <c r="E127" s="11">
        <f t="shared" ref="E127:E133" si="27">E5/H5*100</f>
        <v>23.719190924358195</v>
      </c>
      <c r="F127" s="11">
        <f t="shared" ref="F127:F133" si="28">F5/I5*100</f>
        <v>41.967621419676213</v>
      </c>
      <c r="G127" s="11">
        <f t="shared" ref="G127:G134" si="29">G5/J5*100</f>
        <v>34.294129478553685</v>
      </c>
      <c r="H127" s="11">
        <f t="shared" ref="H127:H134" si="30">B127+E127</f>
        <v>74.497332750224288</v>
      </c>
      <c r="I127" s="11">
        <f t="shared" ref="I127:I134" si="31">C127+F127</f>
        <v>59.900373599003736</v>
      </c>
      <c r="J127" s="11">
        <f t="shared" ref="J127:J134" si="32">D127+G127</f>
        <v>58.67223208063389</v>
      </c>
    </row>
    <row r="128" spans="1:11">
      <c r="A128" s="3">
        <f t="shared" ref="A128:A130" si="33">A127+1</f>
        <v>2005</v>
      </c>
      <c r="B128" s="11">
        <f t="shared" si="24"/>
        <v>49.91261285103505</v>
      </c>
      <c r="C128" s="11">
        <f t="shared" si="25"/>
        <v>16.989584499944002</v>
      </c>
      <c r="D128" s="11">
        <f t="shared" si="26"/>
        <v>23.61100966416819</v>
      </c>
      <c r="E128" s="11">
        <f t="shared" si="27"/>
        <v>23.496590535018903</v>
      </c>
      <c r="F128" s="11">
        <f t="shared" si="28"/>
        <v>43.532310449098446</v>
      </c>
      <c r="G128" s="11">
        <f t="shared" si="29"/>
        <v>35.663545736379106</v>
      </c>
      <c r="H128" s="11">
        <f>B128+E128</f>
        <v>73.409203386053946</v>
      </c>
      <c r="I128" s="11">
        <f t="shared" si="31"/>
        <v>60.521894949042448</v>
      </c>
      <c r="J128" s="11">
        <f t="shared" si="32"/>
        <v>59.2745554005473</v>
      </c>
    </row>
    <row r="129" spans="1:10">
      <c r="A129" s="3">
        <f t="shared" si="33"/>
        <v>2006</v>
      </c>
      <c r="B129" s="11">
        <f t="shared" si="24"/>
        <v>47.959482351485882</v>
      </c>
      <c r="C129" s="11">
        <f t="shared" si="25"/>
        <v>15.978260869565217</v>
      </c>
      <c r="D129" s="11">
        <f t="shared" si="26"/>
        <v>22.193678468233021</v>
      </c>
      <c r="E129" s="11">
        <f t="shared" si="27"/>
        <v>24.369577262692065</v>
      </c>
      <c r="F129" s="11">
        <f t="shared" si="28"/>
        <v>45.228260869565219</v>
      </c>
      <c r="G129" s="11">
        <f t="shared" si="29"/>
        <v>37.146395228222353</v>
      </c>
      <c r="H129" s="11">
        <f t="shared" si="30"/>
        <v>72.32905961417795</v>
      </c>
      <c r="I129" s="11">
        <f t="shared" si="31"/>
        <v>61.206521739130437</v>
      </c>
      <c r="J129" s="11">
        <f t="shared" si="32"/>
        <v>59.340073696455377</v>
      </c>
    </row>
    <row r="130" spans="1:10">
      <c r="A130" s="3">
        <f t="shared" si="33"/>
        <v>2007</v>
      </c>
      <c r="B130" s="11">
        <f t="shared" si="24"/>
        <v>46.101699780105825</v>
      </c>
      <c r="C130" s="11">
        <f t="shared" si="25"/>
        <v>17.254643367403013</v>
      </c>
      <c r="D130" s="11">
        <f t="shared" si="26"/>
        <v>21.437492164279469</v>
      </c>
      <c r="E130" s="11">
        <f t="shared" si="27"/>
        <v>22.846061138095383</v>
      </c>
      <c r="F130" s="11">
        <f t="shared" si="28"/>
        <v>45.367622815694034</v>
      </c>
      <c r="G130" s="11">
        <f t="shared" si="29"/>
        <v>38.372873685382238</v>
      </c>
      <c r="H130" s="11">
        <f t="shared" si="30"/>
        <v>68.947760918201212</v>
      </c>
      <c r="I130" s="11">
        <f t="shared" si="31"/>
        <v>62.622266183097047</v>
      </c>
      <c r="J130" s="11">
        <f t="shared" si="32"/>
        <v>59.810365849661707</v>
      </c>
    </row>
    <row r="131" spans="1:10">
      <c r="A131" s="3">
        <v>2008</v>
      </c>
      <c r="B131" s="11">
        <f t="shared" si="24"/>
        <v>44.189461427850176</v>
      </c>
      <c r="C131" s="11">
        <f t="shared" si="25"/>
        <v>17.118090878263821</v>
      </c>
      <c r="D131" s="11">
        <f t="shared" si="26"/>
        <v>20.220017186666961</v>
      </c>
      <c r="E131" s="11">
        <f t="shared" si="27"/>
        <v>22.478591109645048</v>
      </c>
      <c r="F131" s="11">
        <f t="shared" si="28"/>
        <v>44.811800610376409</v>
      </c>
      <c r="G131" s="11">
        <f t="shared" si="29"/>
        <v>37.721811953067728</v>
      </c>
      <c r="H131" s="11">
        <f t="shared" si="30"/>
        <v>66.668052537495228</v>
      </c>
      <c r="I131" s="11">
        <f t="shared" si="31"/>
        <v>61.92989148864023</v>
      </c>
      <c r="J131" s="11">
        <f t="shared" si="32"/>
        <v>57.941829139734693</v>
      </c>
    </row>
    <row r="132" spans="1:10">
      <c r="A132" s="3">
        <v>2009</v>
      </c>
      <c r="B132" s="11">
        <f t="shared" si="24"/>
        <v>41.852439427146557</v>
      </c>
      <c r="C132" s="11">
        <f t="shared" si="25"/>
        <v>18.552446144554057</v>
      </c>
      <c r="D132" s="11">
        <f t="shared" si="26"/>
        <v>20.566271297855504</v>
      </c>
      <c r="E132" s="11">
        <f t="shared" si="27"/>
        <v>19.859475586127143</v>
      </c>
      <c r="F132" s="11">
        <f t="shared" si="28"/>
        <v>45.993557479363801</v>
      </c>
      <c r="G132" s="11">
        <f t="shared" si="29"/>
        <v>40.013546326309942</v>
      </c>
      <c r="H132" s="11">
        <f t="shared" si="30"/>
        <v>61.711915013273696</v>
      </c>
      <c r="I132" s="11">
        <f t="shared" si="31"/>
        <v>64.546003623917855</v>
      </c>
      <c r="J132" s="11">
        <f t="shared" si="32"/>
        <v>60.579817624165443</v>
      </c>
    </row>
    <row r="133" spans="1:10">
      <c r="A133" s="3">
        <v>2010</v>
      </c>
      <c r="B133" s="11">
        <f>B11/H11*100</f>
        <v>43.751128069047255</v>
      </c>
      <c r="C133" s="11">
        <f>C11/I11*100</f>
        <v>18.733109934061183</v>
      </c>
      <c r="D133" s="11">
        <f>D11/J11*100</f>
        <v>20.616762915178686</v>
      </c>
      <c r="E133" s="11">
        <f t="shared" si="27"/>
        <v>21.398653680758759</v>
      </c>
      <c r="F133" s="11">
        <f t="shared" si="28"/>
        <v>46.665225381039889</v>
      </c>
      <c r="G133" s="11">
        <f t="shared" si="29"/>
        <v>41.456742130113355</v>
      </c>
      <c r="H133" s="11">
        <f t="shared" si="30"/>
        <v>65.14978174980601</v>
      </c>
      <c r="I133" s="11">
        <f t="shared" si="31"/>
        <v>65.398335315101065</v>
      </c>
      <c r="J133" s="11">
        <f t="shared" si="32"/>
        <v>62.073505045292038</v>
      </c>
    </row>
    <row r="134" spans="1:10">
      <c r="A134" s="3">
        <v>2011</v>
      </c>
      <c r="B134" s="11">
        <f>B12/H12*100</f>
        <v>42.100430615255597</v>
      </c>
      <c r="C134" s="11">
        <f t="shared" ref="C134:D134" si="34">C12/I12*100</f>
        <v>15.921940543498083</v>
      </c>
      <c r="D134" s="11">
        <f t="shared" si="34"/>
        <v>19.855752966776947</v>
      </c>
      <c r="E134" s="11">
        <f>E12/H12*100</f>
        <v>21.513614322028442</v>
      </c>
      <c r="F134" s="11">
        <f>F12/I12*100</f>
        <v>38.044865949297829</v>
      </c>
      <c r="G134" s="11">
        <f t="shared" si="29"/>
        <v>38.526409392158278</v>
      </c>
      <c r="H134" s="11">
        <f t="shared" si="30"/>
        <v>63.614044937284035</v>
      </c>
      <c r="I134" s="11">
        <f t="shared" si="31"/>
        <v>53.966806492795911</v>
      </c>
      <c r="J134" s="11">
        <f t="shared" si="32"/>
        <v>58.382162358935226</v>
      </c>
    </row>
    <row r="135" spans="1:10">
      <c r="A135" s="3">
        <v>2012</v>
      </c>
      <c r="B135" s="11">
        <f>B13/H13*100</f>
        <v>42.873630104781761</v>
      </c>
      <c r="C135" s="11">
        <f t="shared" ref="C135:C137" si="35">C13/I13*100</f>
        <v>14.969680514073671</v>
      </c>
      <c r="D135" s="11">
        <f t="shared" ref="D135:D137" si="36">D13/J13*100</f>
        <v>19.923562408958162</v>
      </c>
      <c r="E135" s="11">
        <f t="shared" ref="E135:F135" si="37">E13/H13*100</f>
        <v>20.418636273835311</v>
      </c>
      <c r="F135" s="11">
        <f t="shared" si="37"/>
        <v>35.614082722418317</v>
      </c>
      <c r="G135" s="11">
        <f t="shared" ref="G135:G137" si="38">G13/J13*100</f>
        <v>36.721426240825778</v>
      </c>
      <c r="H135" s="11">
        <f t="shared" ref="H135:H137" si="39">B135+E135</f>
        <v>63.292266378617072</v>
      </c>
      <c r="I135" s="11">
        <f t="shared" ref="I135:I137" si="40">C135+F135</f>
        <v>50.58376323649199</v>
      </c>
      <c r="J135" s="11">
        <f t="shared" ref="J135:J137" si="41">D135+G135</f>
        <v>56.64498864978394</v>
      </c>
    </row>
    <row r="136" spans="1:10">
      <c r="A136" s="3">
        <v>2013</v>
      </c>
      <c r="B136" s="11">
        <f>B14/H14*100</f>
        <v>44.04419017052026</v>
      </c>
      <c r="C136" s="11">
        <f t="shared" si="35"/>
        <v>16.581870728843665</v>
      </c>
      <c r="D136" s="11">
        <f t="shared" si="36"/>
        <v>19.793724171709723</v>
      </c>
      <c r="E136" s="11">
        <f t="shared" ref="E136:F136" si="42">E14/H14*100</f>
        <v>20.892886121236927</v>
      </c>
      <c r="F136" s="11">
        <f t="shared" si="42"/>
        <v>35.746756179064938</v>
      </c>
      <c r="G136" s="11">
        <f t="shared" si="38"/>
        <v>35.766341485923974</v>
      </c>
      <c r="H136" s="11">
        <f t="shared" si="39"/>
        <v>64.937076291757194</v>
      </c>
      <c r="I136" s="11">
        <f t="shared" si="40"/>
        <v>52.3286269079086</v>
      </c>
      <c r="J136" s="11">
        <f t="shared" si="41"/>
        <v>55.5600656576337</v>
      </c>
    </row>
    <row r="137" spans="1:10">
      <c r="A137" s="3">
        <v>2014</v>
      </c>
      <c r="B137" s="11">
        <f>B15/H15*100</f>
        <v>43.420266067680615</v>
      </c>
      <c r="C137" s="11">
        <f t="shared" si="35"/>
        <v>15.033528012113347</v>
      </c>
      <c r="D137" s="11">
        <f t="shared" si="36"/>
        <v>19.238890977875968</v>
      </c>
      <c r="E137" s="11">
        <f t="shared" ref="E137:F137" si="43">E15/H15*100</f>
        <v>20.864177511194644</v>
      </c>
      <c r="F137" s="11">
        <f t="shared" si="43"/>
        <v>31.36491455764655</v>
      </c>
      <c r="G137" s="11">
        <f t="shared" si="38"/>
        <v>35.557874412982841</v>
      </c>
      <c r="H137" s="11">
        <f t="shared" si="39"/>
        <v>64.284443578875255</v>
      </c>
      <c r="I137" s="11">
        <f t="shared" si="40"/>
        <v>46.398442569759894</v>
      </c>
      <c r="J137" s="11">
        <f t="shared" si="41"/>
        <v>54.796765390858809</v>
      </c>
    </row>
    <row r="138" spans="1:10" ht="15.75" thickBot="1">
      <c r="A138" s="3"/>
    </row>
    <row r="139" spans="1:10">
      <c r="A139" s="38" t="s">
        <v>11</v>
      </c>
      <c r="B139" s="11">
        <f>AVERAGE(B127:B137)</f>
        <v>45.180316608252276</v>
      </c>
      <c r="C139" s="11">
        <f t="shared" ref="C139:J139" si="44">AVERAGE(C127:C137)</f>
        <v>16.824173424695235</v>
      </c>
      <c r="D139" s="11">
        <f t="shared" si="44"/>
        <v>21.075933165798439</v>
      </c>
      <c r="E139" s="11">
        <f t="shared" si="44"/>
        <v>21.987041314999168</v>
      </c>
      <c r="F139" s="11">
        <f t="shared" si="44"/>
        <v>41.303365312112881</v>
      </c>
      <c r="G139" s="11">
        <f t="shared" si="44"/>
        <v>37.385554188174481</v>
      </c>
      <c r="H139" s="11">
        <f t="shared" si="44"/>
        <v>67.167357923251444</v>
      </c>
      <c r="I139" s="11">
        <f t="shared" si="44"/>
        <v>58.127538736808113</v>
      </c>
      <c r="J139" s="11">
        <f t="shared" si="44"/>
        <v>58.46148735397292</v>
      </c>
    </row>
    <row r="140" spans="1:10">
      <c r="A140" s="39" t="s">
        <v>4</v>
      </c>
      <c r="B140" s="11">
        <f>MEDIAN(B127:B137)</f>
        <v>44.04419017052026</v>
      </c>
      <c r="C140" s="11">
        <f t="shared" ref="C140:J140" si="45">MEDIAN(C127:C137)</f>
        <v>16.989584499944002</v>
      </c>
      <c r="D140" s="11">
        <f t="shared" si="45"/>
        <v>20.566271297855504</v>
      </c>
      <c r="E140" s="11">
        <f t="shared" si="45"/>
        <v>21.513614322028442</v>
      </c>
      <c r="F140" s="11">
        <f t="shared" si="45"/>
        <v>43.532310449098446</v>
      </c>
      <c r="G140" s="11">
        <f t="shared" si="45"/>
        <v>37.146395228222353</v>
      </c>
      <c r="H140" s="11">
        <f t="shared" si="45"/>
        <v>65.14978174980601</v>
      </c>
      <c r="I140" s="11">
        <f t="shared" si="45"/>
        <v>60.521894949042448</v>
      </c>
      <c r="J140" s="11">
        <f t="shared" si="45"/>
        <v>58.67223208063389</v>
      </c>
    </row>
    <row r="141" spans="1:10">
      <c r="A141" s="39" t="s">
        <v>12</v>
      </c>
      <c r="B141" s="11">
        <f>STDEV(B127:B137)</f>
        <v>3.091879461085473</v>
      </c>
      <c r="C141" s="11">
        <f t="shared" ref="C141:J141" si="46">STDEV(C127:C137)</f>
        <v>1.280344581724991</v>
      </c>
      <c r="D141" s="11">
        <f t="shared" si="46"/>
        <v>1.6658265814619817</v>
      </c>
      <c r="E141" s="11">
        <f t="shared" si="46"/>
        <v>1.4815484148536104</v>
      </c>
      <c r="F141" s="11">
        <f t="shared" si="46"/>
        <v>5.2251646283952713</v>
      </c>
      <c r="G141" s="11">
        <f t="shared" si="46"/>
        <v>2.1178545635812411</v>
      </c>
      <c r="H141" s="11">
        <f t="shared" si="46"/>
        <v>4.4442283995352128</v>
      </c>
      <c r="I141" s="11">
        <f t="shared" si="46"/>
        <v>6.2649578929533263</v>
      </c>
      <c r="J141" s="11">
        <f t="shared" si="46"/>
        <v>2.1507048766676657</v>
      </c>
    </row>
    <row r="142" spans="1:10">
      <c r="A142" s="39" t="s">
        <v>13</v>
      </c>
      <c r="B142" s="11">
        <f>SKEW(B127:B137)</f>
        <v>0.8869005437489812</v>
      </c>
      <c r="C142" s="11">
        <f t="shared" ref="C142:J142" si="47">SKEW(C127:C137)</f>
        <v>6.8216904543871261E-3</v>
      </c>
      <c r="D142" s="11">
        <f t="shared" si="47"/>
        <v>1.0901956247604458</v>
      </c>
      <c r="E142" s="11">
        <f t="shared" si="47"/>
        <v>0.24015862464114721</v>
      </c>
      <c r="F142" s="11">
        <f t="shared" si="47"/>
        <v>-0.79890192720686304</v>
      </c>
      <c r="G142" s="11">
        <f t="shared" si="47"/>
        <v>0.55075810519579149</v>
      </c>
      <c r="H142" s="11">
        <f t="shared" si="47"/>
        <v>0.65633554850370324</v>
      </c>
      <c r="I142" s="11">
        <f t="shared" si="47"/>
        <v>-0.72910299171282189</v>
      </c>
      <c r="J142" s="11">
        <f t="shared" si="47"/>
        <v>-0.23917880301086267</v>
      </c>
    </row>
    <row r="143" spans="1:10">
      <c r="A143" s="39" t="s">
        <v>14</v>
      </c>
      <c r="B143" s="11">
        <f>MAX(B127:B137)-MIN(B127:B137)</f>
        <v>8.9257023987195367</v>
      </c>
      <c r="C143" s="11">
        <f>MAX(C127:C137)-MIN(C127:C137)</f>
        <v>3.7634294199875118</v>
      </c>
      <c r="D143" s="11">
        <f t="shared" ref="D143:J143" si="48">MAX(D127:D137)-MIN(D127:D137)</f>
        <v>5.1392116242042398</v>
      </c>
      <c r="E143" s="11">
        <f t="shared" si="48"/>
        <v>4.510101676564922</v>
      </c>
      <c r="F143" s="11">
        <f t="shared" si="48"/>
        <v>15.300310823393339</v>
      </c>
      <c r="G143" s="11">
        <f t="shared" si="48"/>
        <v>7.1626126515596695</v>
      </c>
      <c r="H143" s="11">
        <f t="shared" si="48"/>
        <v>12.785417736950592</v>
      </c>
      <c r="I143" s="11">
        <f t="shared" si="48"/>
        <v>18.999892745341171</v>
      </c>
      <c r="J143" s="11">
        <f t="shared" si="48"/>
        <v>7.2767396544332286</v>
      </c>
    </row>
    <row r="144" spans="1:10" ht="15.75" thickBot="1">
      <c r="A144" s="40" t="s">
        <v>15</v>
      </c>
      <c r="B144" s="11">
        <f>B137-B127</f>
        <v>-7.3578757581854788</v>
      </c>
      <c r="C144" s="11">
        <f t="shared" ref="C144:J144" si="49">C137-C127</f>
        <v>-2.8992241672141752</v>
      </c>
      <c r="D144" s="11">
        <f t="shared" si="49"/>
        <v>-5.1392116242042398</v>
      </c>
      <c r="E144" s="11">
        <f t="shared" si="49"/>
        <v>-2.855013413163551</v>
      </c>
      <c r="F144" s="11">
        <f t="shared" si="49"/>
        <v>-10.602706862029663</v>
      </c>
      <c r="G144" s="11">
        <f t="shared" si="49"/>
        <v>1.2637449344291554</v>
      </c>
      <c r="H144" s="11">
        <f t="shared" si="49"/>
        <v>-10.212889171349033</v>
      </c>
      <c r="I144" s="11">
        <f t="shared" si="49"/>
        <v>-13.501931029243842</v>
      </c>
      <c r="J144" s="11">
        <f t="shared" si="49"/>
        <v>-3.8754666897750809</v>
      </c>
    </row>
  </sheetData>
  <mergeCells count="13">
    <mergeCell ref="W48:W50"/>
    <mergeCell ref="H124:J124"/>
    <mergeCell ref="A123:J123"/>
    <mergeCell ref="A1:J1"/>
    <mergeCell ref="B124:D124"/>
    <mergeCell ref="E124:G124"/>
    <mergeCell ref="B2:D2"/>
    <mergeCell ref="E2:G2"/>
    <mergeCell ref="H2:J2"/>
    <mergeCell ref="B102:D102"/>
    <mergeCell ref="E102:G102"/>
    <mergeCell ref="H102:J102"/>
    <mergeCell ref="A101:J101"/>
  </mergeCells>
  <conditionalFormatting sqref="B43:G99">
    <cfRule type="iconSet" priority="3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2011-01-07T09:43:39Z</dcterms:created>
  <dcterms:modified xsi:type="dcterms:W3CDTF">2014-11-10T06:43:30Z</dcterms:modified>
</cp:coreProperties>
</file>