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Override PartName="/xl/charts/chart10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charts/chart11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0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charts/chart92.xml" ContentType="application/vnd.openxmlformats-officedocument.drawingml.chart+xml"/>
  <Override PartName="/xl/drawings/drawing20.xml" ContentType="application/vnd.openxmlformats-officedocument.drawing+xml"/>
  <Override PartName="/xl/comments14.xml" ContentType="application/vnd.openxmlformats-officedocument.spreadsheetml.comments+xml"/>
  <Override PartName="/xl/charts/chart11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charts/chart79.xml" ContentType="application/vnd.openxmlformats-officedocument.drawingml.chart+xml"/>
  <Override PartName="/xl/drawings/drawing18.xml" ContentType="application/vnd.openxmlformats-officedocument.drawing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ml.chartshapes+xml"/>
  <Override PartName="/xl/charts/chart117.xml" ContentType="application/vnd.openxmlformats-officedocument.drawingml.chart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Override PartName="/xl/charts/chart106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35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omments15.xml" ContentType="application/vnd.openxmlformats-officedocument.spreadsheetml.comments+xml"/>
  <Override PartName="/xl/charts/chart11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42.xml" ContentType="application/vnd.openxmlformats-officedocument.drawingml.chart+xml"/>
  <Override PartName="/xl/charts/chart71.xml" ContentType="application/vnd.openxmlformats-officedocument.drawingml.chart+xml"/>
  <Override PartName="/xl/charts/chart102.xml" ContentType="application/vnd.openxmlformats-officedocument.drawingml.chart+xml"/>
  <Override PartName="/xl/charts/chart31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Override PartName="/xl/charts/chart11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harts/chart107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charts/chart94.xml" ContentType="application/vnd.openxmlformats-officedocument.drawingml.chart+xml"/>
  <Override PartName="/xl/drawings/drawing22.xml" ContentType="application/vnd.openxmlformats-officedocument.drawingml.chartshapes+xml"/>
  <Override PartName="/xl/charts/chart11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03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11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drawings/drawing27.xml" ContentType="application/vnd.openxmlformats-officedocument.drawing+xml"/>
  <Override PartName="/xl/charts/chart11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charts/chart108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omments3.xml" ContentType="application/vnd.openxmlformats-officedocument.spreadsheetml.comments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+xml"/>
  <Override PartName="/xl/charts/chart115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ml.chartshapes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  <Override PartName="/xl/charts/chart104.xml" ContentType="application/vnd.openxmlformats-officedocument.drawingml.chart+xml"/>
  <Override PartName="/xl/charts/chart15.xml" ContentType="application/vnd.openxmlformats-officedocument.drawingml.chart+xml"/>
  <Override PartName="/xl/charts/chart33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charts/chart11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40.xml" ContentType="application/vnd.openxmlformats-officedocument.drawingml.chart+xml"/>
  <Override PartName="/xl/charts/chart100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710" yWindow="15" windowWidth="7665" windowHeight="7950" tabRatio="894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Inflation!$O$153:$U$210</definedName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B257" i="4"/>
  <c r="C257"/>
  <c r="D257"/>
  <c r="E257"/>
  <c r="F257"/>
  <c r="B258"/>
  <c r="C258"/>
  <c r="D258"/>
  <c r="E258"/>
  <c r="F258"/>
  <c r="B259"/>
  <c r="C259"/>
  <c r="D259"/>
  <c r="E259"/>
  <c r="F259"/>
  <c r="B260"/>
  <c r="C260"/>
  <c r="D260"/>
  <c r="E260"/>
  <c r="F260"/>
  <c r="B261"/>
  <c r="C261"/>
  <c r="D261"/>
  <c r="E261"/>
  <c r="F261"/>
  <c r="B262"/>
  <c r="C262"/>
  <c r="D262"/>
  <c r="E262"/>
  <c r="F262"/>
  <c r="B263"/>
  <c r="C263"/>
  <c r="D263"/>
  <c r="E263"/>
  <c r="F263"/>
  <c r="B264"/>
  <c r="C264"/>
  <c r="D264"/>
  <c r="E264"/>
  <c r="F264"/>
  <c r="B265"/>
  <c r="C265"/>
  <c r="D265"/>
  <c r="E265"/>
  <c r="F265"/>
  <c r="B266"/>
  <c r="C266"/>
  <c r="D266"/>
  <c r="E266"/>
  <c r="F266"/>
  <c r="B267"/>
  <c r="C267"/>
  <c r="D267"/>
  <c r="E267"/>
  <c r="F267"/>
  <c r="B268"/>
  <c r="C268"/>
  <c r="D268"/>
  <c r="E268"/>
  <c r="F268"/>
  <c r="B269"/>
  <c r="C269"/>
  <c r="D269"/>
  <c r="E269"/>
  <c r="F269"/>
  <c r="B270"/>
  <c r="C270"/>
  <c r="D270"/>
  <c r="E270"/>
  <c r="F270"/>
  <c r="B234"/>
  <c r="C234"/>
  <c r="D234"/>
  <c r="E234"/>
  <c r="F234"/>
  <c r="B235"/>
  <c r="C235"/>
  <c r="D235"/>
  <c r="E235"/>
  <c r="F235"/>
  <c r="B236"/>
  <c r="C236"/>
  <c r="D236"/>
  <c r="E236"/>
  <c r="F236"/>
  <c r="B237"/>
  <c r="C237"/>
  <c r="D237"/>
  <c r="E237"/>
  <c r="F237"/>
  <c r="B238"/>
  <c r="C238"/>
  <c r="D238"/>
  <c r="E238"/>
  <c r="F238"/>
  <c r="B239"/>
  <c r="C239"/>
  <c r="D239"/>
  <c r="E239"/>
  <c r="F239"/>
  <c r="B240"/>
  <c r="C240"/>
  <c r="D240"/>
  <c r="E240"/>
  <c r="F240"/>
  <c r="B241"/>
  <c r="C241"/>
  <c r="D241"/>
  <c r="E241"/>
  <c r="F241"/>
  <c r="B242"/>
  <c r="C242"/>
  <c r="D242"/>
  <c r="E242"/>
  <c r="F242"/>
  <c r="B243"/>
  <c r="C243"/>
  <c r="D243"/>
  <c r="E243"/>
  <c r="F243"/>
  <c r="B244"/>
  <c r="C244"/>
  <c r="D244"/>
  <c r="E244"/>
  <c r="F244"/>
  <c r="B245"/>
  <c r="C245"/>
  <c r="D245"/>
  <c r="E245"/>
  <c r="F245"/>
  <c r="B246"/>
  <c r="C246"/>
  <c r="D246"/>
  <c r="E246"/>
  <c r="F246"/>
  <c r="H213"/>
  <c r="I213"/>
  <c r="J213"/>
  <c r="K213"/>
  <c r="H214"/>
  <c r="I214"/>
  <c r="J214"/>
  <c r="K214"/>
  <c r="H215"/>
  <c r="I215"/>
  <c r="J215"/>
  <c r="K215"/>
  <c r="H216"/>
  <c r="I216"/>
  <c r="J216"/>
  <c r="K216"/>
  <c r="H217"/>
  <c r="I217"/>
  <c r="J217"/>
  <c r="K217"/>
  <c r="H218"/>
  <c r="I218"/>
  <c r="J218"/>
  <c r="K218"/>
  <c r="H219"/>
  <c r="I219"/>
  <c r="J219"/>
  <c r="K219"/>
  <c r="F99"/>
  <c r="F100"/>
  <c r="F101"/>
  <c r="F102"/>
  <c r="F103"/>
  <c r="F104"/>
  <c r="F105"/>
  <c r="F106"/>
  <c r="F107"/>
  <c r="F108"/>
  <c r="F109"/>
  <c r="D99"/>
  <c r="D100"/>
  <c r="D101"/>
  <c r="D102"/>
  <c r="D103"/>
  <c r="D104"/>
  <c r="D105"/>
  <c r="D106"/>
  <c r="D107"/>
  <c r="D108"/>
  <c r="D109"/>
  <c r="B99"/>
  <c r="B100"/>
  <c r="B101"/>
  <c r="B102"/>
  <c r="B103"/>
  <c r="B104"/>
  <c r="B105"/>
  <c r="B106"/>
  <c r="B107"/>
  <c r="B108"/>
  <c r="B109"/>
  <c r="C99"/>
  <c r="C100"/>
  <c r="C101"/>
  <c r="C102"/>
  <c r="C103"/>
  <c r="C104"/>
  <c r="C105"/>
  <c r="C106"/>
  <c r="C107"/>
  <c r="C108"/>
  <c r="C109"/>
  <c r="F265" i="22"/>
  <c r="K237"/>
  <c r="J237"/>
  <c r="G237"/>
  <c r="F237"/>
  <c r="F233" s="1"/>
  <c r="I237"/>
  <c r="D299" i="4"/>
  <c r="F299"/>
  <c r="H299"/>
  <c r="J299"/>
  <c r="F219"/>
  <c r="B299" s="1"/>
  <c r="C190"/>
  <c r="D190"/>
  <c r="E190"/>
  <c r="F190"/>
  <c r="G190"/>
  <c r="H190"/>
  <c r="I190"/>
  <c r="J190"/>
  <c r="K190"/>
  <c r="B190"/>
  <c r="C166"/>
  <c r="D166"/>
  <c r="E166"/>
  <c r="F166"/>
  <c r="G166"/>
  <c r="H166"/>
  <c r="I166"/>
  <c r="J166"/>
  <c r="K166"/>
  <c r="B166"/>
  <c r="D80"/>
  <c r="E80"/>
  <c r="G80"/>
  <c r="B80"/>
  <c r="D56"/>
  <c r="E56"/>
  <c r="G56"/>
  <c r="B56"/>
  <c r="F29"/>
  <c r="P256" i="5"/>
  <c r="P257"/>
  <c r="P258"/>
  <c r="P259"/>
  <c r="P260"/>
  <c r="P261"/>
  <c r="P262"/>
  <c r="P263"/>
  <c r="P264"/>
  <c r="K259" i="6"/>
  <c r="K260"/>
  <c r="K261"/>
  <c r="K262"/>
  <c r="K263"/>
  <c r="K264"/>
  <c r="B277" i="2"/>
  <c r="C277"/>
  <c r="D277"/>
  <c r="E277"/>
  <c r="F277"/>
  <c r="G277"/>
  <c r="H277"/>
  <c r="B278"/>
  <c r="C278"/>
  <c r="D278"/>
  <c r="E278"/>
  <c r="F278"/>
  <c r="G278"/>
  <c r="H278"/>
  <c r="B279"/>
  <c r="C279"/>
  <c r="D279"/>
  <c r="E279"/>
  <c r="F279"/>
  <c r="G279"/>
  <c r="H279"/>
  <c r="B280"/>
  <c r="C280"/>
  <c r="D280"/>
  <c r="E280"/>
  <c r="F280"/>
  <c r="G280"/>
  <c r="H280"/>
  <c r="B281"/>
  <c r="C281"/>
  <c r="D281"/>
  <c r="E281"/>
  <c r="F281"/>
  <c r="G281"/>
  <c r="H281"/>
  <c r="B282"/>
  <c r="C282"/>
  <c r="D282"/>
  <c r="E282"/>
  <c r="F282"/>
  <c r="G282"/>
  <c r="H282"/>
  <c r="B283"/>
  <c r="C283"/>
  <c r="D283"/>
  <c r="E283"/>
  <c r="F283"/>
  <c r="G283"/>
  <c r="H283"/>
  <c r="B284"/>
  <c r="C284"/>
  <c r="D284"/>
  <c r="E284"/>
  <c r="F284"/>
  <c r="G284"/>
  <c r="H284"/>
  <c r="B285"/>
  <c r="C285"/>
  <c r="D285"/>
  <c r="E285"/>
  <c r="F285"/>
  <c r="G285"/>
  <c r="H285"/>
  <c r="B286"/>
  <c r="C286"/>
  <c r="D286"/>
  <c r="E286"/>
  <c r="F286"/>
  <c r="G286"/>
  <c r="H286"/>
  <c r="B287"/>
  <c r="C287"/>
  <c r="D287"/>
  <c r="E287"/>
  <c r="F287"/>
  <c r="G287"/>
  <c r="H287"/>
  <c r="B288"/>
  <c r="C288"/>
  <c r="D288"/>
  <c r="E288"/>
  <c r="F288"/>
  <c r="G288"/>
  <c r="H288"/>
  <c r="D193" i="14"/>
  <c r="D194"/>
  <c r="D195"/>
  <c r="D196"/>
  <c r="D197"/>
  <c r="D198"/>
  <c r="D199"/>
  <c r="D200"/>
  <c r="D201"/>
  <c r="D202"/>
  <c r="D203"/>
  <c r="D204"/>
  <c r="D205"/>
  <c r="D206"/>
  <c r="K299" i="4" l="1"/>
  <c r="G299"/>
  <c r="C299"/>
  <c r="I299"/>
  <c r="E299"/>
  <c r="BD151" i="10"/>
  <c r="BG151"/>
  <c r="D151"/>
  <c r="E151"/>
  <c r="F151"/>
  <c r="G151"/>
  <c r="H151"/>
  <c r="I151"/>
  <c r="J151"/>
  <c r="K151"/>
  <c r="L151"/>
  <c r="M151"/>
  <c r="N151"/>
  <c r="O151"/>
  <c r="P151"/>
  <c r="Q151"/>
  <c r="R151"/>
  <c r="S151"/>
  <c r="T151"/>
  <c r="U151"/>
  <c r="V151"/>
  <c r="W151"/>
  <c r="X151"/>
  <c r="Y151"/>
  <c r="Z151"/>
  <c r="AA151"/>
  <c r="AB151"/>
  <c r="AC151"/>
  <c r="AD151"/>
  <c r="AE151"/>
  <c r="AF151"/>
  <c r="AG151"/>
  <c r="AH151"/>
  <c r="AI151"/>
  <c r="AJ151"/>
  <c r="AK151"/>
  <c r="AL151"/>
  <c r="AM151"/>
  <c r="AN151"/>
  <c r="AO151"/>
  <c r="AP151"/>
  <c r="AQ151"/>
  <c r="AR151"/>
  <c r="AS151"/>
  <c r="AT151"/>
  <c r="AU151"/>
  <c r="AV151"/>
  <c r="AW151"/>
  <c r="AX151"/>
  <c r="AY151"/>
  <c r="AZ151"/>
  <c r="BA151"/>
  <c r="BB151"/>
  <c r="BC151"/>
  <c r="BE151"/>
  <c r="BF151"/>
  <c r="D150"/>
  <c r="C151"/>
  <c r="B151"/>
  <c r="B150"/>
  <c r="B326" i="9"/>
  <c r="P326"/>
  <c r="D326"/>
  <c r="E326"/>
  <c r="F326"/>
  <c r="G326"/>
  <c r="H326"/>
  <c r="I326"/>
  <c r="J326"/>
  <c r="K326"/>
  <c r="L326"/>
  <c r="M326"/>
  <c r="N326"/>
  <c r="O326"/>
  <c r="C296"/>
  <c r="C297"/>
  <c r="C298"/>
  <c r="C299"/>
  <c r="C223" i="12"/>
  <c r="D223"/>
  <c r="B223"/>
  <c r="C223" i="13"/>
  <c r="B223"/>
  <c r="K170" i="11"/>
  <c r="J170"/>
  <c r="I170"/>
  <c r="H170"/>
  <c r="G170"/>
  <c r="F170"/>
  <c r="E170"/>
  <c r="D170"/>
  <c r="C170"/>
  <c r="B170"/>
  <c r="C287" i="6"/>
  <c r="D287"/>
  <c r="E287"/>
  <c r="F287"/>
  <c r="G287"/>
  <c r="H287"/>
  <c r="I287"/>
  <c r="B287"/>
  <c r="C287" i="5"/>
  <c r="D287"/>
  <c r="E287"/>
  <c r="F287"/>
  <c r="G287"/>
  <c r="H287"/>
  <c r="I287"/>
  <c r="J287"/>
  <c r="K287"/>
  <c r="L287"/>
  <c r="B287"/>
  <c r="B249" i="3"/>
  <c r="C249"/>
  <c r="E249"/>
  <c r="F249"/>
  <c r="G249"/>
  <c r="H249"/>
  <c r="B250"/>
  <c r="C250"/>
  <c r="D250"/>
  <c r="E250"/>
  <c r="F250"/>
  <c r="G250"/>
  <c r="H250"/>
  <c r="B251"/>
  <c r="C251"/>
  <c r="E251"/>
  <c r="F251"/>
  <c r="G251"/>
  <c r="H251"/>
  <c r="B252"/>
  <c r="C252"/>
  <c r="E252"/>
  <c r="F252"/>
  <c r="G252"/>
  <c r="H252"/>
  <c r="B253"/>
  <c r="C253"/>
  <c r="D253"/>
  <c r="E253"/>
  <c r="F253"/>
  <c r="G253"/>
  <c r="H253"/>
  <c r="B254"/>
  <c r="C254"/>
  <c r="D254"/>
  <c r="E254"/>
  <c r="F254"/>
  <c r="G254"/>
  <c r="H254"/>
  <c r="B255"/>
  <c r="C255"/>
  <c r="D255"/>
  <c r="E255"/>
  <c r="F255"/>
  <c r="G255"/>
  <c r="H255"/>
  <c r="B256"/>
  <c r="C256"/>
  <c r="D256"/>
  <c r="E256"/>
  <c r="F256"/>
  <c r="G256"/>
  <c r="H256"/>
  <c r="B257"/>
  <c r="C257"/>
  <c r="D257"/>
  <c r="E257"/>
  <c r="F257"/>
  <c r="G257"/>
  <c r="H257"/>
  <c r="B258"/>
  <c r="C258"/>
  <c r="D258"/>
  <c r="E258"/>
  <c r="F258"/>
  <c r="G258"/>
  <c r="H258"/>
  <c r="B259"/>
  <c r="C259"/>
  <c r="D259"/>
  <c r="E259"/>
  <c r="F259"/>
  <c r="G259"/>
  <c r="H259"/>
  <c r="B260"/>
  <c r="C260"/>
  <c r="D260"/>
  <c r="E260"/>
  <c r="F260"/>
  <c r="G260"/>
  <c r="H260"/>
  <c r="B261"/>
  <c r="C261"/>
  <c r="D261"/>
  <c r="E261"/>
  <c r="F261"/>
  <c r="G261"/>
  <c r="H261"/>
  <c r="B262"/>
  <c r="C262"/>
  <c r="D262"/>
  <c r="E262"/>
  <c r="F262"/>
  <c r="G262"/>
  <c r="H262"/>
  <c r="B263"/>
  <c r="C263"/>
  <c r="D263"/>
  <c r="E263"/>
  <c r="F263"/>
  <c r="G263"/>
  <c r="H263"/>
  <c r="B264"/>
  <c r="C264"/>
  <c r="D264"/>
  <c r="E264"/>
  <c r="F264"/>
  <c r="G264"/>
  <c r="H264"/>
  <c r="B265"/>
  <c r="C265"/>
  <c r="D265"/>
  <c r="E265"/>
  <c r="F265"/>
  <c r="G265"/>
  <c r="H265"/>
  <c r="B266"/>
  <c r="C266"/>
  <c r="D266"/>
  <c r="E266"/>
  <c r="F266"/>
  <c r="G266"/>
  <c r="H266"/>
  <c r="B267"/>
  <c r="C267"/>
  <c r="D267"/>
  <c r="E267"/>
  <c r="F267"/>
  <c r="G267"/>
  <c r="H267"/>
  <c r="B268"/>
  <c r="C268"/>
  <c r="D268"/>
  <c r="E268"/>
  <c r="F268"/>
  <c r="G268"/>
  <c r="H268"/>
  <c r="B269"/>
  <c r="C269"/>
  <c r="D269"/>
  <c r="E269"/>
  <c r="F269"/>
  <c r="G269"/>
  <c r="H269"/>
  <c r="B270"/>
  <c r="C270"/>
  <c r="D270"/>
  <c r="E270"/>
  <c r="F270"/>
  <c r="G270"/>
  <c r="H270"/>
  <c r="B271"/>
  <c r="C271"/>
  <c r="D271"/>
  <c r="E271"/>
  <c r="F271"/>
  <c r="G271"/>
  <c r="H271"/>
  <c r="B272"/>
  <c r="C272"/>
  <c r="D272"/>
  <c r="E272"/>
  <c r="F272"/>
  <c r="G272"/>
  <c r="H272"/>
  <c r="B273"/>
  <c r="C273"/>
  <c r="D273"/>
  <c r="E273"/>
  <c r="F273"/>
  <c r="G273"/>
  <c r="H273"/>
  <c r="B274"/>
  <c r="C274"/>
  <c r="D274"/>
  <c r="E274"/>
  <c r="F274"/>
  <c r="G274"/>
  <c r="H274"/>
  <c r="B275"/>
  <c r="C275"/>
  <c r="D275"/>
  <c r="E275"/>
  <c r="F275"/>
  <c r="G275"/>
  <c r="H275"/>
  <c r="B276"/>
  <c r="C276"/>
  <c r="D276"/>
  <c r="E276"/>
  <c r="F276"/>
  <c r="G276"/>
  <c r="H276"/>
  <c r="B277"/>
  <c r="C277"/>
  <c r="D277"/>
  <c r="E277"/>
  <c r="F277"/>
  <c r="G277"/>
  <c r="H277"/>
  <c r="B278"/>
  <c r="C278"/>
  <c r="D278"/>
  <c r="E278"/>
  <c r="F278"/>
  <c r="G278"/>
  <c r="H278"/>
  <c r="B279"/>
  <c r="C279"/>
  <c r="D279"/>
  <c r="E279"/>
  <c r="F279"/>
  <c r="G279"/>
  <c r="H279"/>
  <c r="B280"/>
  <c r="C280"/>
  <c r="D280"/>
  <c r="E280"/>
  <c r="F280"/>
  <c r="G280"/>
  <c r="H280"/>
  <c r="B281"/>
  <c r="C281"/>
  <c r="D281"/>
  <c r="E281"/>
  <c r="F281"/>
  <c r="G281"/>
  <c r="H281"/>
  <c r="B282"/>
  <c r="C282"/>
  <c r="D282"/>
  <c r="E282"/>
  <c r="F282"/>
  <c r="G282"/>
  <c r="H282"/>
  <c r="B283"/>
  <c r="C283"/>
  <c r="D283"/>
  <c r="E283"/>
  <c r="F283"/>
  <c r="G283"/>
  <c r="H283"/>
  <c r="B284"/>
  <c r="C284"/>
  <c r="D284"/>
  <c r="E284"/>
  <c r="F284"/>
  <c r="G284"/>
  <c r="H284"/>
  <c r="B285"/>
  <c r="C285"/>
  <c r="D285"/>
  <c r="E285"/>
  <c r="F285"/>
  <c r="G285"/>
  <c r="H285"/>
  <c r="B286"/>
  <c r="C286"/>
  <c r="D286"/>
  <c r="E286"/>
  <c r="F286"/>
  <c r="G286"/>
  <c r="H286"/>
  <c r="B287"/>
  <c r="C287"/>
  <c r="D287"/>
  <c r="E287"/>
  <c r="F287"/>
  <c r="G287"/>
  <c r="H287"/>
  <c r="B288"/>
  <c r="C288"/>
  <c r="D288"/>
  <c r="E288"/>
  <c r="F288"/>
  <c r="G288"/>
  <c r="H288"/>
  <c r="B289"/>
  <c r="C289"/>
  <c r="D289"/>
  <c r="E289"/>
  <c r="F289"/>
  <c r="G289"/>
  <c r="H289"/>
  <c r="B290"/>
  <c r="C290"/>
  <c r="D290"/>
  <c r="E290"/>
  <c r="F290"/>
  <c r="G290"/>
  <c r="H290"/>
  <c r="B291"/>
  <c r="C291"/>
  <c r="D291"/>
  <c r="E291"/>
  <c r="F291"/>
  <c r="G291"/>
  <c r="H291"/>
  <c r="B292"/>
  <c r="C292"/>
  <c r="D292"/>
  <c r="E292"/>
  <c r="F292"/>
  <c r="G292"/>
  <c r="H292"/>
  <c r="B293"/>
  <c r="C293"/>
  <c r="D293"/>
  <c r="E293"/>
  <c r="F293"/>
  <c r="G293"/>
  <c r="H293"/>
  <c r="B294"/>
  <c r="C294"/>
  <c r="D294"/>
  <c r="E294"/>
  <c r="F294"/>
  <c r="G294"/>
  <c r="H294"/>
  <c r="B295"/>
  <c r="C295"/>
  <c r="D295"/>
  <c r="E295"/>
  <c r="F295"/>
  <c r="G295"/>
  <c r="H295"/>
  <c r="B296"/>
  <c r="C296"/>
  <c r="D296"/>
  <c r="E296"/>
  <c r="F296"/>
  <c r="G296"/>
  <c r="H296"/>
  <c r="B297"/>
  <c r="C297"/>
  <c r="D297"/>
  <c r="E297"/>
  <c r="F297"/>
  <c r="G297"/>
  <c r="H297"/>
  <c r="B298"/>
  <c r="C298"/>
  <c r="D298"/>
  <c r="E298"/>
  <c r="F298"/>
  <c r="G298"/>
  <c r="H298"/>
  <c r="B299"/>
  <c r="C299"/>
  <c r="D299"/>
  <c r="E299"/>
  <c r="F299"/>
  <c r="G299"/>
  <c r="H299"/>
  <c r="B246" i="2"/>
  <c r="C246"/>
  <c r="D246"/>
  <c r="E246"/>
  <c r="F246"/>
  <c r="G246"/>
  <c r="H246"/>
  <c r="B247"/>
  <c r="C247"/>
  <c r="D247"/>
  <c r="E247"/>
  <c r="F247"/>
  <c r="G247"/>
  <c r="H247"/>
  <c r="B248"/>
  <c r="C248"/>
  <c r="D248"/>
  <c r="E248"/>
  <c r="F248"/>
  <c r="G248"/>
  <c r="H248"/>
  <c r="B249"/>
  <c r="C249"/>
  <c r="E249"/>
  <c r="F249"/>
  <c r="G249"/>
  <c r="H249"/>
  <c r="B250"/>
  <c r="C250"/>
  <c r="D250"/>
  <c r="E250"/>
  <c r="F250"/>
  <c r="G250"/>
  <c r="H250"/>
  <c r="B251"/>
  <c r="C251"/>
  <c r="D251"/>
  <c r="E251"/>
  <c r="F251"/>
  <c r="G251"/>
  <c r="H251"/>
  <c r="B252"/>
  <c r="C252"/>
  <c r="E252"/>
  <c r="F252"/>
  <c r="G252"/>
  <c r="H252"/>
  <c r="B253"/>
  <c r="C253"/>
  <c r="D253"/>
  <c r="E253"/>
  <c r="F253"/>
  <c r="G253"/>
  <c r="H253"/>
  <c r="B254"/>
  <c r="C254"/>
  <c r="D254"/>
  <c r="E254"/>
  <c r="F254"/>
  <c r="G254"/>
  <c r="H254"/>
  <c r="B255"/>
  <c r="C255"/>
  <c r="D255"/>
  <c r="E255"/>
  <c r="F255"/>
  <c r="G255"/>
  <c r="H255"/>
  <c r="B256"/>
  <c r="C256"/>
  <c r="D256"/>
  <c r="E256"/>
  <c r="F256"/>
  <c r="G256"/>
  <c r="H256"/>
  <c r="B257"/>
  <c r="C257"/>
  <c r="D257"/>
  <c r="E257"/>
  <c r="F257"/>
  <c r="G257"/>
  <c r="H257"/>
  <c r="B258"/>
  <c r="C258"/>
  <c r="D258"/>
  <c r="E258"/>
  <c r="F258"/>
  <c r="G258"/>
  <c r="H258"/>
  <c r="B259"/>
  <c r="C259"/>
  <c r="D259"/>
  <c r="E259"/>
  <c r="F259"/>
  <c r="G259"/>
  <c r="H259"/>
  <c r="B260"/>
  <c r="C260"/>
  <c r="D260"/>
  <c r="E260"/>
  <c r="F260"/>
  <c r="G260"/>
  <c r="H260"/>
  <c r="B261"/>
  <c r="C261"/>
  <c r="D261"/>
  <c r="E261"/>
  <c r="F261"/>
  <c r="G261"/>
  <c r="H261"/>
  <c r="B262"/>
  <c r="C262"/>
  <c r="D262"/>
  <c r="E262"/>
  <c r="F262"/>
  <c r="G262"/>
  <c r="H262"/>
  <c r="B263"/>
  <c r="C263"/>
  <c r="D263"/>
  <c r="E263"/>
  <c r="F263"/>
  <c r="G263"/>
  <c r="H263"/>
  <c r="B264"/>
  <c r="C264"/>
  <c r="D264"/>
  <c r="E264"/>
  <c r="F264"/>
  <c r="G264"/>
  <c r="H264"/>
  <c r="B265"/>
  <c r="C265"/>
  <c r="D265"/>
  <c r="E265"/>
  <c r="F265"/>
  <c r="G265"/>
  <c r="H265"/>
  <c r="B266"/>
  <c r="C266"/>
  <c r="D266"/>
  <c r="E266"/>
  <c r="F266"/>
  <c r="G266"/>
  <c r="H266"/>
  <c r="B267"/>
  <c r="C267"/>
  <c r="D267"/>
  <c r="E267"/>
  <c r="F267"/>
  <c r="G267"/>
  <c r="H267"/>
  <c r="B268"/>
  <c r="C268"/>
  <c r="D268"/>
  <c r="E268"/>
  <c r="F268"/>
  <c r="G268"/>
  <c r="H268"/>
  <c r="B269"/>
  <c r="C269"/>
  <c r="D269"/>
  <c r="E269"/>
  <c r="F269"/>
  <c r="G269"/>
  <c r="H269"/>
  <c r="B270"/>
  <c r="C270"/>
  <c r="D270"/>
  <c r="E270"/>
  <c r="F270"/>
  <c r="G270"/>
  <c r="H270"/>
  <c r="B271"/>
  <c r="C271"/>
  <c r="D271"/>
  <c r="E271"/>
  <c r="F271"/>
  <c r="G271"/>
  <c r="H271"/>
  <c r="B272"/>
  <c r="C272"/>
  <c r="D272"/>
  <c r="E272"/>
  <c r="F272"/>
  <c r="G272"/>
  <c r="H272"/>
  <c r="B273"/>
  <c r="C273"/>
  <c r="D273"/>
  <c r="E273"/>
  <c r="F273"/>
  <c r="G273"/>
  <c r="H273"/>
  <c r="B274"/>
  <c r="C274"/>
  <c r="D274"/>
  <c r="E274"/>
  <c r="F274"/>
  <c r="G274"/>
  <c r="H274"/>
  <c r="B275"/>
  <c r="C275"/>
  <c r="D275"/>
  <c r="E275"/>
  <c r="F275"/>
  <c r="G275"/>
  <c r="H275"/>
  <c r="B276"/>
  <c r="C276"/>
  <c r="D276"/>
  <c r="E276"/>
  <c r="F276"/>
  <c r="G276"/>
  <c r="H276"/>
  <c r="C327" i="1"/>
  <c r="D327"/>
  <c r="E327"/>
  <c r="F327"/>
  <c r="G327"/>
  <c r="H327"/>
  <c r="B327"/>
  <c r="C150" i="10"/>
  <c r="E150"/>
  <c r="F150"/>
  <c r="G150"/>
  <c r="H150"/>
  <c r="I150"/>
  <c r="J150"/>
  <c r="K150"/>
  <c r="L150"/>
  <c r="M150"/>
  <c r="N150"/>
  <c r="O150"/>
  <c r="P150"/>
  <c r="Q150"/>
  <c r="R150"/>
  <c r="S150"/>
  <c r="T150"/>
  <c r="U150"/>
  <c r="V150"/>
  <c r="W150"/>
  <c r="X150"/>
  <c r="Y150"/>
  <c r="Z150"/>
  <c r="AA150"/>
  <c r="AB150"/>
  <c r="AC150"/>
  <c r="AD150"/>
  <c r="AE150"/>
  <c r="AF150"/>
  <c r="AG150"/>
  <c r="AH150"/>
  <c r="AI150"/>
  <c r="AJ150"/>
  <c r="AK150"/>
  <c r="AL150"/>
  <c r="AM150"/>
  <c r="AN150"/>
  <c r="AO150"/>
  <c r="AP150"/>
  <c r="AQ150"/>
  <c r="AR150"/>
  <c r="AS150"/>
  <c r="AT150"/>
  <c r="AU150"/>
  <c r="AV150"/>
  <c r="AW150"/>
  <c r="AX150"/>
  <c r="AY150"/>
  <c r="AZ150"/>
  <c r="BA150"/>
  <c r="BB150"/>
  <c r="BC150"/>
  <c r="BD150"/>
  <c r="BE150"/>
  <c r="BF150"/>
  <c r="BG150"/>
  <c r="I265" i="22"/>
  <c r="I233"/>
  <c r="B149" i="10"/>
  <c r="C149"/>
  <c r="D149"/>
  <c r="E149"/>
  <c r="F149"/>
  <c r="G149"/>
  <c r="H149"/>
  <c r="I149"/>
  <c r="J149"/>
  <c r="K149"/>
  <c r="L149"/>
  <c r="M149"/>
  <c r="N149"/>
  <c r="O149"/>
  <c r="P149"/>
  <c r="Q149"/>
  <c r="R149"/>
  <c r="S149"/>
  <c r="T149"/>
  <c r="U149"/>
  <c r="V149"/>
  <c r="W149"/>
  <c r="X149"/>
  <c r="Y149"/>
  <c r="Z149"/>
  <c r="AA149"/>
  <c r="AB149"/>
  <c r="AC149"/>
  <c r="AD149"/>
  <c r="AE149"/>
  <c r="AF149"/>
  <c r="AG149"/>
  <c r="AH149"/>
  <c r="AI149"/>
  <c r="AJ149"/>
  <c r="AK149"/>
  <c r="AL149"/>
  <c r="AM149"/>
  <c r="AN149"/>
  <c r="AO149"/>
  <c r="AP149"/>
  <c r="AQ149"/>
  <c r="AR149"/>
  <c r="AS149"/>
  <c r="AT149"/>
  <c r="AU149"/>
  <c r="AV149"/>
  <c r="AW149"/>
  <c r="AX149"/>
  <c r="AY149"/>
  <c r="AZ149"/>
  <c r="BA149"/>
  <c r="BB149"/>
  <c r="BC149"/>
  <c r="BD149"/>
  <c r="BE149"/>
  <c r="BF149"/>
  <c r="BG149"/>
  <c r="C233" i="9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24" i="14"/>
  <c r="E224"/>
  <c r="B224"/>
  <c r="C97" i="20"/>
  <c r="D97"/>
  <c r="E97"/>
  <c r="F97"/>
  <c r="G97"/>
  <c r="H97"/>
  <c r="I97"/>
  <c r="J97"/>
  <c r="K97"/>
  <c r="B97"/>
  <c r="C97" i="4"/>
  <c r="C98"/>
  <c r="C326" i="9" l="1"/>
  <c r="G313" i="2"/>
  <c r="E313"/>
  <c r="C313"/>
  <c r="H325" i="3"/>
  <c r="F325"/>
  <c r="D325"/>
  <c r="B325"/>
  <c r="H313" i="2"/>
  <c r="F313"/>
  <c r="D313"/>
  <c r="B313"/>
  <c r="G325" i="3"/>
  <c r="E325"/>
  <c r="C325"/>
  <c r="B148" i="10"/>
  <c r="C148"/>
  <c r="D148"/>
  <c r="E148"/>
  <c r="F148"/>
  <c r="G148"/>
  <c r="H148"/>
  <c r="I148"/>
  <c r="J148"/>
  <c r="K148"/>
  <c r="L148"/>
  <c r="M148"/>
  <c r="N148"/>
  <c r="O148"/>
  <c r="P148"/>
  <c r="Q148"/>
  <c r="R148"/>
  <c r="S148"/>
  <c r="T148"/>
  <c r="U148"/>
  <c r="V148"/>
  <c r="W148"/>
  <c r="X148"/>
  <c r="Y148"/>
  <c r="Z148"/>
  <c r="AA148"/>
  <c r="AB148"/>
  <c r="AC148"/>
  <c r="AD148"/>
  <c r="AE148"/>
  <c r="AF148"/>
  <c r="AG148"/>
  <c r="AH148"/>
  <c r="AI148"/>
  <c r="AJ148"/>
  <c r="AK148"/>
  <c r="AL148"/>
  <c r="AM148"/>
  <c r="AN148"/>
  <c r="AO148"/>
  <c r="AP148"/>
  <c r="AQ148"/>
  <c r="AR148"/>
  <c r="AS148"/>
  <c r="AT148"/>
  <c r="AU148"/>
  <c r="AV148"/>
  <c r="AW148"/>
  <c r="AX148"/>
  <c r="AY148"/>
  <c r="AZ148"/>
  <c r="BA148"/>
  <c r="BB148"/>
  <c r="BC148"/>
  <c r="BD148"/>
  <c r="BE148"/>
  <c r="BF148"/>
  <c r="BG148"/>
  <c r="K19" i="17"/>
  <c r="L19" s="1"/>
  <c r="K18"/>
  <c r="L18" s="1"/>
  <c r="K17"/>
  <c r="L17" s="1"/>
  <c r="K16"/>
  <c r="L16" s="1"/>
  <c r="K15"/>
  <c r="L15" s="1"/>
  <c r="K14"/>
  <c r="L14" s="1"/>
  <c r="K13"/>
  <c r="L13" s="1"/>
  <c r="K12"/>
  <c r="L12" s="1"/>
  <c r="K11"/>
  <c r="L11" s="1"/>
  <c r="K10"/>
  <c r="L10" s="1"/>
  <c r="K9"/>
  <c r="L9" s="1"/>
  <c r="K8"/>
  <c r="L8" s="1"/>
  <c r="K7"/>
  <c r="L7" s="1"/>
  <c r="K6"/>
  <c r="L6" s="1"/>
  <c r="K5"/>
  <c r="L5" s="1"/>
  <c r="K4"/>
  <c r="L4" s="1"/>
  <c r="K3"/>
  <c r="L3" s="1"/>
  <c r="A4"/>
  <c r="A5" s="1"/>
  <c r="A6" s="1"/>
  <c r="A7" s="1"/>
  <c r="A8" s="1"/>
  <c r="A9" s="1"/>
  <c r="A10" s="1"/>
  <c r="A11" s="1"/>
  <c r="A12" s="1"/>
  <c r="A13" s="1"/>
  <c r="A14" s="1"/>
  <c r="A15" s="1"/>
  <c r="A16" s="1"/>
  <c r="B18"/>
  <c r="B19"/>
  <c r="B20"/>
  <c r="B21"/>
  <c r="C16"/>
  <c r="F28" i="4"/>
  <c r="F56" s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80" s="1"/>
  <c r="F26"/>
  <c r="F27"/>
  <c r="F3"/>
  <c r="C4"/>
  <c r="C5"/>
  <c r="C6"/>
  <c r="C7"/>
  <c r="C8"/>
  <c r="C9"/>
  <c r="C10"/>
  <c r="C11"/>
  <c r="C12"/>
  <c r="C13"/>
  <c r="C14"/>
  <c r="C15"/>
  <c r="C16"/>
  <c r="C17"/>
  <c r="D97" s="1"/>
  <c r="C18"/>
  <c r="D98" s="1"/>
  <c r="C19"/>
  <c r="C20"/>
  <c r="C21"/>
  <c r="C22"/>
  <c r="C23"/>
  <c r="C24"/>
  <c r="C25"/>
  <c r="C26"/>
  <c r="C27"/>
  <c r="C28"/>
  <c r="C3"/>
  <c r="C34"/>
  <c r="C56" l="1"/>
  <c r="C80"/>
  <c r="C33"/>
  <c r="C35"/>
  <c r="C31"/>
  <c r="C32"/>
  <c r="H237" i="22"/>
  <c r="H233" s="1"/>
  <c r="H246" s="1"/>
  <c r="H252" s="1"/>
  <c r="E218" i="4"/>
  <c r="D218"/>
  <c r="B189"/>
  <c r="C189"/>
  <c r="D189"/>
  <c r="E189"/>
  <c r="F189"/>
  <c r="G189"/>
  <c r="H189"/>
  <c r="I189"/>
  <c r="J189"/>
  <c r="K189"/>
  <c r="B165"/>
  <c r="C165"/>
  <c r="D165"/>
  <c r="E165"/>
  <c r="F165"/>
  <c r="G165"/>
  <c r="H165"/>
  <c r="I165"/>
  <c r="J165"/>
  <c r="K165"/>
  <c r="G78"/>
  <c r="G79"/>
  <c r="F78"/>
  <c r="F79"/>
  <c r="E78"/>
  <c r="E79"/>
  <c r="D78"/>
  <c r="D79"/>
  <c r="C78"/>
  <c r="C79"/>
  <c r="B78"/>
  <c r="B79"/>
  <c r="G54"/>
  <c r="G55"/>
  <c r="F53"/>
  <c r="F54"/>
  <c r="F55"/>
  <c r="E53"/>
  <c r="E54"/>
  <c r="E55"/>
  <c r="D53"/>
  <c r="D54"/>
  <c r="D55"/>
  <c r="C53"/>
  <c r="C54"/>
  <c r="C55"/>
  <c r="B54"/>
  <c r="B55"/>
  <c r="R257" i="22"/>
  <c r="W257" s="1"/>
  <c r="S265"/>
  <c r="S237"/>
  <c r="S233" s="1"/>
  <c r="S246" s="1"/>
  <c r="S252" s="1"/>
  <c r="R231"/>
  <c r="W231" s="1"/>
  <c r="T263"/>
  <c r="T235"/>
  <c r="T239"/>
  <c r="T240"/>
  <c r="T241"/>
  <c r="T242"/>
  <c r="T248"/>
  <c r="T250"/>
  <c r="T257"/>
  <c r="T259"/>
  <c r="T261"/>
  <c r="T231"/>
  <c r="R216"/>
  <c r="T190"/>
  <c r="T194"/>
  <c r="T195"/>
  <c r="T196"/>
  <c r="T197"/>
  <c r="T203"/>
  <c r="T205"/>
  <c r="T212"/>
  <c r="T214"/>
  <c r="T216"/>
  <c r="T218"/>
  <c r="T186"/>
  <c r="G233"/>
  <c r="G246" s="1"/>
  <c r="I246"/>
  <c r="I252" s="1"/>
  <c r="J233"/>
  <c r="J246" s="1"/>
  <c r="J252" s="1"/>
  <c r="K233"/>
  <c r="K246" s="1"/>
  <c r="K252" s="1"/>
  <c r="L237"/>
  <c r="L233" s="1"/>
  <c r="L246" s="1"/>
  <c r="L252" s="1"/>
  <c r="M237"/>
  <c r="M233" s="1"/>
  <c r="M246" s="1"/>
  <c r="M252" s="1"/>
  <c r="N237"/>
  <c r="N233" s="1"/>
  <c r="N246" s="1"/>
  <c r="N252" s="1"/>
  <c r="O237"/>
  <c r="O233" s="1"/>
  <c r="O246" s="1"/>
  <c r="O252" s="1"/>
  <c r="P237"/>
  <c r="P233" s="1"/>
  <c r="P246" s="1"/>
  <c r="P252" s="1"/>
  <c r="Q237"/>
  <c r="Q233" s="1"/>
  <c r="Q246" s="1"/>
  <c r="Q252" s="1"/>
  <c r="G265"/>
  <c r="H265"/>
  <c r="J265"/>
  <c r="K265"/>
  <c r="L265"/>
  <c r="M265"/>
  <c r="N265"/>
  <c r="O265"/>
  <c r="P265"/>
  <c r="Q265"/>
  <c r="B267"/>
  <c r="B222"/>
  <c r="E265"/>
  <c r="D265"/>
  <c r="R263"/>
  <c r="W263" s="1"/>
  <c r="R261"/>
  <c r="W261" s="1"/>
  <c r="R259"/>
  <c r="W259" s="1"/>
  <c r="R250"/>
  <c r="R248"/>
  <c r="R242"/>
  <c r="R240"/>
  <c r="W239" s="1"/>
  <c r="R239"/>
  <c r="E237"/>
  <c r="E233" s="1"/>
  <c r="E246" s="1"/>
  <c r="E252" s="1"/>
  <c r="D237"/>
  <c r="D233" s="1"/>
  <c r="R235"/>
  <c r="T229"/>
  <c r="C146" i="10"/>
  <c r="D146"/>
  <c r="E146"/>
  <c r="F146"/>
  <c r="G146"/>
  <c r="H146"/>
  <c r="I146"/>
  <c r="J146"/>
  <c r="K146"/>
  <c r="L146"/>
  <c r="M146"/>
  <c r="N146"/>
  <c r="O146"/>
  <c r="P146"/>
  <c r="Q146"/>
  <c r="R146"/>
  <c r="S146"/>
  <c r="T146"/>
  <c r="U146"/>
  <c r="V146"/>
  <c r="W146"/>
  <c r="X146"/>
  <c r="Y146"/>
  <c r="Z146"/>
  <c r="AA146"/>
  <c r="AB146"/>
  <c r="AC146"/>
  <c r="AD146"/>
  <c r="AE146"/>
  <c r="AF146"/>
  <c r="AG146"/>
  <c r="AH146"/>
  <c r="AI146"/>
  <c r="AJ146"/>
  <c r="AK146"/>
  <c r="AL146"/>
  <c r="AM146"/>
  <c r="AN146"/>
  <c r="AO146"/>
  <c r="AP146"/>
  <c r="AQ146"/>
  <c r="AR146"/>
  <c r="AS146"/>
  <c r="AT146"/>
  <c r="AU146"/>
  <c r="AV146"/>
  <c r="AW146"/>
  <c r="AX146"/>
  <c r="AY146"/>
  <c r="AZ146"/>
  <c r="BA146"/>
  <c r="BB146"/>
  <c r="BC146"/>
  <c r="BD146"/>
  <c r="BE146"/>
  <c r="BF146"/>
  <c r="BG146"/>
  <c r="C147"/>
  <c r="D147"/>
  <c r="E147"/>
  <c r="F147"/>
  <c r="G147"/>
  <c r="H147"/>
  <c r="I147"/>
  <c r="J147"/>
  <c r="K147"/>
  <c r="L147"/>
  <c r="M147"/>
  <c r="N147"/>
  <c r="O147"/>
  <c r="P147"/>
  <c r="Q147"/>
  <c r="R147"/>
  <c r="S147"/>
  <c r="T147"/>
  <c r="U147"/>
  <c r="V147"/>
  <c r="W147"/>
  <c r="X147"/>
  <c r="Y147"/>
  <c r="Z147"/>
  <c r="AA147"/>
  <c r="AB147"/>
  <c r="AC147"/>
  <c r="AD147"/>
  <c r="AE147"/>
  <c r="AF147"/>
  <c r="AG147"/>
  <c r="AH147"/>
  <c r="AI147"/>
  <c r="AJ147"/>
  <c r="AK147"/>
  <c r="AL147"/>
  <c r="AM147"/>
  <c r="AN147"/>
  <c r="AO147"/>
  <c r="AP147"/>
  <c r="AQ147"/>
  <c r="AR147"/>
  <c r="AS147"/>
  <c r="AT147"/>
  <c r="AU147"/>
  <c r="AV147"/>
  <c r="AW147"/>
  <c r="AX147"/>
  <c r="AY147"/>
  <c r="AZ147"/>
  <c r="BA147"/>
  <c r="BB147"/>
  <c r="BC147"/>
  <c r="BD147"/>
  <c r="BE147"/>
  <c r="BF147"/>
  <c r="BG147"/>
  <c r="B147"/>
  <c r="B146"/>
  <c r="N622" i="9"/>
  <c r="F246" i="22" l="1"/>
  <c r="F252" s="1"/>
  <c r="R233"/>
  <c r="D224" i="14"/>
  <c r="G252" i="22"/>
  <c r="W232"/>
  <c r="W240"/>
  <c r="F218" i="4"/>
  <c r="B298" s="1"/>
  <c r="D246" i="22"/>
  <c r="D252" s="1"/>
  <c r="W237"/>
  <c r="R265"/>
  <c r="C271" s="1"/>
  <c r="R237"/>
  <c r="W230"/>
  <c r="B177"/>
  <c r="Q192"/>
  <c r="Q188" s="1"/>
  <c r="Q201" s="1"/>
  <c r="R252" l="1"/>
  <c r="W253" s="1"/>
  <c r="C298" i="4"/>
  <c r="G298"/>
  <c r="D298"/>
  <c r="K298"/>
  <c r="E298"/>
  <c r="I298"/>
  <c r="H298"/>
  <c r="F298"/>
  <c r="J298"/>
  <c r="R246" i="22"/>
  <c r="W265"/>
  <c r="W254"/>
  <c r="W252"/>
  <c r="P249" i="5" l="1"/>
  <c r="P250"/>
  <c r="P251"/>
  <c r="P252"/>
  <c r="P253"/>
  <c r="P254"/>
  <c r="P255"/>
  <c r="K253" i="6"/>
  <c r="K254"/>
  <c r="K255"/>
  <c r="K256"/>
  <c r="K257"/>
  <c r="K258"/>
  <c r="BG145" i="10"/>
  <c r="BF145"/>
  <c r="BE145"/>
  <c r="BD145"/>
  <c r="BC145"/>
  <c r="BB145"/>
  <c r="BA145"/>
  <c r="AZ145"/>
  <c r="AY145"/>
  <c r="AX145"/>
  <c r="AW145"/>
  <c r="AV145"/>
  <c r="AU145"/>
  <c r="AT145"/>
  <c r="AS145"/>
  <c r="AR145"/>
  <c r="AQ145"/>
  <c r="AP145"/>
  <c r="AO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J145"/>
  <c r="I145"/>
  <c r="H145"/>
  <c r="G145"/>
  <c r="F145"/>
  <c r="E145"/>
  <c r="D145"/>
  <c r="C145"/>
  <c r="B145"/>
  <c r="BG144"/>
  <c r="BF144"/>
  <c r="BE144"/>
  <c r="BD144"/>
  <c r="BC144"/>
  <c r="BB144"/>
  <c r="BA144"/>
  <c r="AZ144"/>
  <c r="AY144"/>
  <c r="AX144"/>
  <c r="AW144"/>
  <c r="AV144"/>
  <c r="AU144"/>
  <c r="AT144"/>
  <c r="AS144"/>
  <c r="AR144"/>
  <c r="AQ144"/>
  <c r="AP144"/>
  <c r="AO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BG143"/>
  <c r="BF143"/>
  <c r="BE143"/>
  <c r="BD143"/>
  <c r="BC143"/>
  <c r="BB143"/>
  <c r="BA143"/>
  <c r="AZ143"/>
  <c r="AY143"/>
  <c r="AX143"/>
  <c r="AW143"/>
  <c r="AV143"/>
  <c r="AU143"/>
  <c r="AT143"/>
  <c r="AS143"/>
  <c r="AR143"/>
  <c r="AQ143"/>
  <c r="AP143"/>
  <c r="AO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I286" i="6" l="1"/>
  <c r="I309" s="1"/>
  <c r="H286"/>
  <c r="H309" s="1"/>
  <c r="G286"/>
  <c r="F286"/>
  <c r="F309" s="1"/>
  <c r="E286"/>
  <c r="D286"/>
  <c r="D309" s="1"/>
  <c r="C286"/>
  <c r="B286"/>
  <c r="B309" s="1"/>
  <c r="L286" i="5"/>
  <c r="K286"/>
  <c r="J286"/>
  <c r="I286"/>
  <c r="I310" s="1"/>
  <c r="H286"/>
  <c r="G310"/>
  <c r="G286"/>
  <c r="F286"/>
  <c r="E286"/>
  <c r="E310" s="1"/>
  <c r="D286"/>
  <c r="C286"/>
  <c r="C310" s="1"/>
  <c r="B286"/>
  <c r="K169" i="11"/>
  <c r="K183" s="1"/>
  <c r="J169"/>
  <c r="I169"/>
  <c r="I183" s="1"/>
  <c r="H169"/>
  <c r="G169"/>
  <c r="G183" s="1"/>
  <c r="F169"/>
  <c r="E169"/>
  <c r="E183" s="1"/>
  <c r="D169"/>
  <c r="C169"/>
  <c r="C183" s="1"/>
  <c r="B169"/>
  <c r="B183" s="1"/>
  <c r="P325" i="9"/>
  <c r="P352" s="1"/>
  <c r="O325"/>
  <c r="N325"/>
  <c r="N352" s="1"/>
  <c r="M325"/>
  <c r="L325"/>
  <c r="L352" s="1"/>
  <c r="K325"/>
  <c r="J325"/>
  <c r="J352" s="1"/>
  <c r="I325"/>
  <c r="H325"/>
  <c r="H352" s="1"/>
  <c r="G325"/>
  <c r="F325"/>
  <c r="F352" s="1"/>
  <c r="E325"/>
  <c r="D325"/>
  <c r="D352" s="1"/>
  <c r="B325"/>
  <c r="B352" s="1"/>
  <c r="H326" i="1"/>
  <c r="G326"/>
  <c r="F326"/>
  <c r="E326"/>
  <c r="D326"/>
  <c r="C326"/>
  <c r="B326"/>
  <c r="E194" i="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193"/>
  <c r="D217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193"/>
  <c r="K188"/>
  <c r="K187"/>
  <c r="J188"/>
  <c r="J187"/>
  <c r="I188"/>
  <c r="I187"/>
  <c r="H188"/>
  <c r="H187"/>
  <c r="G188"/>
  <c r="G187"/>
  <c r="F188"/>
  <c r="F187"/>
  <c r="E188"/>
  <c r="E187"/>
  <c r="D188"/>
  <c r="D187"/>
  <c r="C188"/>
  <c r="C187"/>
  <c r="B188"/>
  <c r="B187"/>
  <c r="K164"/>
  <c r="K163"/>
  <c r="J164"/>
  <c r="J163"/>
  <c r="I164"/>
  <c r="I163"/>
  <c r="H164"/>
  <c r="H163"/>
  <c r="G164"/>
  <c r="G163"/>
  <c r="F164"/>
  <c r="F163"/>
  <c r="E164"/>
  <c r="E163"/>
  <c r="D164"/>
  <c r="D163"/>
  <c r="C164"/>
  <c r="C163"/>
  <c r="B164"/>
  <c r="B163"/>
  <c r="G77"/>
  <c r="E77"/>
  <c r="D77"/>
  <c r="C77"/>
  <c r="B77"/>
  <c r="G53"/>
  <c r="B53"/>
  <c r="E63" i="16"/>
  <c r="E64"/>
  <c r="C223" i="14"/>
  <c r="C241" s="1"/>
  <c r="E223"/>
  <c r="E241" s="1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R186" i="22"/>
  <c r="W186" s="1"/>
  <c r="C489"/>
  <c r="C484"/>
  <c r="D221" i="12"/>
  <c r="D222"/>
  <c r="C222"/>
  <c r="B222"/>
  <c r="C493" i="22"/>
  <c r="C483"/>
  <c r="O220"/>
  <c r="N220"/>
  <c r="P192"/>
  <c r="P188" s="1"/>
  <c r="O192"/>
  <c r="O188" s="1"/>
  <c r="N192"/>
  <c r="N188" s="1"/>
  <c r="N201" s="1"/>
  <c r="L207"/>
  <c r="C222" i="13"/>
  <c r="C240" s="1"/>
  <c r="B222"/>
  <c r="B240" s="1"/>
  <c r="K96" i="20"/>
  <c r="K116" s="1"/>
  <c r="J96"/>
  <c r="J116" s="1"/>
  <c r="I96"/>
  <c r="I116" s="1"/>
  <c r="H96"/>
  <c r="H116" s="1"/>
  <c r="G96"/>
  <c r="G116" s="1"/>
  <c r="F96"/>
  <c r="F116" s="1"/>
  <c r="E96"/>
  <c r="E116" s="1"/>
  <c r="D96"/>
  <c r="D116" s="1"/>
  <c r="C96"/>
  <c r="C116" s="1"/>
  <c r="B96"/>
  <c r="B116" s="1"/>
  <c r="AX85" i="10"/>
  <c r="AX86"/>
  <c r="AX87"/>
  <c r="AX88"/>
  <c r="AX89"/>
  <c r="AX90"/>
  <c r="AX91"/>
  <c r="AX92"/>
  <c r="AX93"/>
  <c r="AX94"/>
  <c r="AX95"/>
  <c r="AX96"/>
  <c r="AX97"/>
  <c r="AX98"/>
  <c r="AX99"/>
  <c r="AX100"/>
  <c r="AX101"/>
  <c r="AX102"/>
  <c r="AX103"/>
  <c r="AX104"/>
  <c r="AX105"/>
  <c r="AX106"/>
  <c r="AX107"/>
  <c r="AX108"/>
  <c r="AX109"/>
  <c r="D142"/>
  <c r="E142"/>
  <c r="F142"/>
  <c r="G142"/>
  <c r="H142"/>
  <c r="I142"/>
  <c r="J142"/>
  <c r="K142"/>
  <c r="L142"/>
  <c r="M142"/>
  <c r="N142"/>
  <c r="O142"/>
  <c r="P142"/>
  <c r="Q142"/>
  <c r="R142"/>
  <c r="S142"/>
  <c r="T142"/>
  <c r="U142"/>
  <c r="V142"/>
  <c r="W142"/>
  <c r="X142"/>
  <c r="Y142"/>
  <c r="Z142"/>
  <c r="AA142"/>
  <c r="AB142"/>
  <c r="AC142"/>
  <c r="AD142"/>
  <c r="AE142"/>
  <c r="AF142"/>
  <c r="AG142"/>
  <c r="AH142"/>
  <c r="AI142"/>
  <c r="AJ142"/>
  <c r="AK142"/>
  <c r="AL142"/>
  <c r="AM142"/>
  <c r="AN142"/>
  <c r="AO142"/>
  <c r="AP142"/>
  <c r="AQ142"/>
  <c r="AR142"/>
  <c r="AS142"/>
  <c r="AT142"/>
  <c r="AU142"/>
  <c r="AV142"/>
  <c r="AW142"/>
  <c r="AX142"/>
  <c r="AY142"/>
  <c r="AZ142"/>
  <c r="BA142"/>
  <c r="BB142"/>
  <c r="BC142"/>
  <c r="BD142"/>
  <c r="BE142"/>
  <c r="BF142"/>
  <c r="BG142"/>
  <c r="E54" i="16"/>
  <c r="E55"/>
  <c r="E56"/>
  <c r="E57"/>
  <c r="E58"/>
  <c r="E59"/>
  <c r="E60"/>
  <c r="E61"/>
  <c r="E62"/>
  <c r="D445" i="22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BA139" i="10"/>
  <c r="BB139"/>
  <c r="BC139"/>
  <c r="BD139"/>
  <c r="BE139"/>
  <c r="BF139"/>
  <c r="BG139"/>
  <c r="BA140"/>
  <c r="BB140"/>
  <c r="BC140"/>
  <c r="BD140"/>
  <c r="BE140"/>
  <c r="BF140"/>
  <c r="BG140"/>
  <c r="BA141"/>
  <c r="BB141"/>
  <c r="BC141"/>
  <c r="BD141"/>
  <c r="BE141"/>
  <c r="BF141"/>
  <c r="BG141"/>
  <c r="AR139"/>
  <c r="AS139"/>
  <c r="AT139"/>
  <c r="AU139"/>
  <c r="AV139"/>
  <c r="AW139"/>
  <c r="AX139"/>
  <c r="AY139"/>
  <c r="AZ139"/>
  <c r="AR140"/>
  <c r="AS140"/>
  <c r="AT140"/>
  <c r="AU140"/>
  <c r="AV140"/>
  <c r="AW140"/>
  <c r="AX140"/>
  <c r="AY140"/>
  <c r="AZ140"/>
  <c r="AR141"/>
  <c r="AS141"/>
  <c r="AT141"/>
  <c r="AU141"/>
  <c r="AV141"/>
  <c r="AW141"/>
  <c r="AX141"/>
  <c r="AY141"/>
  <c r="AZ141"/>
  <c r="AG139"/>
  <c r="AH139"/>
  <c r="AI139"/>
  <c r="AJ139"/>
  <c r="AK139"/>
  <c r="AL139"/>
  <c r="AM139"/>
  <c r="AN139"/>
  <c r="AO139"/>
  <c r="AP139"/>
  <c r="AQ139"/>
  <c r="AG140"/>
  <c r="AH140"/>
  <c r="AI140"/>
  <c r="AJ140"/>
  <c r="AK140"/>
  <c r="AL140"/>
  <c r="AM140"/>
  <c r="AN140"/>
  <c r="AO140"/>
  <c r="AP140"/>
  <c r="AQ140"/>
  <c r="AG141"/>
  <c r="AH141"/>
  <c r="AI141"/>
  <c r="AJ141"/>
  <c r="AK141"/>
  <c r="AL141"/>
  <c r="AM141"/>
  <c r="AN141"/>
  <c r="AO141"/>
  <c r="AP141"/>
  <c r="AQ141"/>
  <c r="P139"/>
  <c r="Q139"/>
  <c r="R139"/>
  <c r="S139"/>
  <c r="T139"/>
  <c r="U139"/>
  <c r="V139"/>
  <c r="W139"/>
  <c r="X139"/>
  <c r="Y139"/>
  <c r="Z139"/>
  <c r="AA139"/>
  <c r="AB139"/>
  <c r="AC139"/>
  <c r="AD139"/>
  <c r="AE139"/>
  <c r="AF139"/>
  <c r="P140"/>
  <c r="Q140"/>
  <c r="R140"/>
  <c r="S140"/>
  <c r="T140"/>
  <c r="U140"/>
  <c r="V140"/>
  <c r="W140"/>
  <c r="X140"/>
  <c r="Y140"/>
  <c r="Z140"/>
  <c r="AA140"/>
  <c r="AB140"/>
  <c r="AC140"/>
  <c r="AD140"/>
  <c r="AE140"/>
  <c r="AF140"/>
  <c r="P141"/>
  <c r="Q141"/>
  <c r="R141"/>
  <c r="S141"/>
  <c r="T141"/>
  <c r="U141"/>
  <c r="V141"/>
  <c r="W141"/>
  <c r="X141"/>
  <c r="Y141"/>
  <c r="Z141"/>
  <c r="AA141"/>
  <c r="AB141"/>
  <c r="AC141"/>
  <c r="AD141"/>
  <c r="AE141"/>
  <c r="AF141"/>
  <c r="M139"/>
  <c r="N139"/>
  <c r="O139"/>
  <c r="M140"/>
  <c r="N140"/>
  <c r="O140"/>
  <c r="M141"/>
  <c r="N141"/>
  <c r="O141"/>
  <c r="L139"/>
  <c r="L140"/>
  <c r="L141"/>
  <c r="K139"/>
  <c r="K140"/>
  <c r="K141"/>
  <c r="J139"/>
  <c r="J140"/>
  <c r="J141"/>
  <c r="I139"/>
  <c r="I140"/>
  <c r="I141"/>
  <c r="H139"/>
  <c r="H140"/>
  <c r="H141"/>
  <c r="G139"/>
  <c r="G140"/>
  <c r="G141"/>
  <c r="F139"/>
  <c r="F140"/>
  <c r="F141"/>
  <c r="E139"/>
  <c r="E140"/>
  <c r="E141"/>
  <c r="D139"/>
  <c r="D140"/>
  <c r="D141"/>
  <c r="C139"/>
  <c r="C140"/>
  <c r="C141"/>
  <c r="C142"/>
  <c r="B139"/>
  <c r="B140"/>
  <c r="B141"/>
  <c r="B142"/>
  <c r="F215" i="4" l="1"/>
  <c r="F213"/>
  <c r="F212"/>
  <c r="F217"/>
  <c r="B297" s="1"/>
  <c r="F216"/>
  <c r="G296" s="1"/>
  <c r="F214"/>
  <c r="N597" i="9"/>
  <c r="K310" i="5"/>
  <c r="K309"/>
  <c r="E352" i="9"/>
  <c r="G352"/>
  <c r="I352"/>
  <c r="K352"/>
  <c r="M352"/>
  <c r="O352"/>
  <c r="D183" i="11"/>
  <c r="F183"/>
  <c r="H183"/>
  <c r="J183"/>
  <c r="B310" i="5"/>
  <c r="D310"/>
  <c r="F310"/>
  <c r="H310"/>
  <c r="J310"/>
  <c r="L310"/>
  <c r="C309" i="6"/>
  <c r="E309"/>
  <c r="G309"/>
  <c r="D484" i="22"/>
  <c r="I295" i="4"/>
  <c r="E484" i="22"/>
  <c r="D223" i="14"/>
  <c r="D241" s="1"/>
  <c r="C240" i="12"/>
  <c r="B240"/>
  <c r="F77" i="4"/>
  <c r="D240" i="12"/>
  <c r="B223" i="14"/>
  <c r="B241" s="1"/>
  <c r="A290" i="3"/>
  <c r="K296" i="4" l="1"/>
  <c r="F296"/>
  <c r="J296"/>
  <c r="B296"/>
  <c r="H296"/>
  <c r="C296"/>
  <c r="G297"/>
  <c r="J297"/>
  <c r="D296"/>
  <c r="E296"/>
  <c r="K297"/>
  <c r="C297"/>
  <c r="F297"/>
  <c r="I296"/>
  <c r="E297"/>
  <c r="H297"/>
  <c r="I297"/>
  <c r="D297"/>
  <c r="A289" i="3"/>
  <c r="A288"/>
  <c r="K252" i="6"/>
  <c r="K95" i="20" l="1"/>
  <c r="K115" s="1"/>
  <c r="J95"/>
  <c r="J115" s="1"/>
  <c r="I95"/>
  <c r="I115" s="1"/>
  <c r="H95"/>
  <c r="H115" s="1"/>
  <c r="G95"/>
  <c r="G115" s="1"/>
  <c r="F95"/>
  <c r="F115" s="1"/>
  <c r="E95"/>
  <c r="E115" s="1"/>
  <c r="D95"/>
  <c r="D115" s="1"/>
  <c r="C95"/>
  <c r="C115" s="1"/>
  <c r="B95"/>
  <c r="K94"/>
  <c r="J94"/>
  <c r="I94"/>
  <c r="H94"/>
  <c r="G94"/>
  <c r="F94"/>
  <c r="E94"/>
  <c r="D94"/>
  <c r="C94"/>
  <c r="B94"/>
  <c r="K93"/>
  <c r="J93"/>
  <c r="I93"/>
  <c r="H93"/>
  <c r="G93"/>
  <c r="F93"/>
  <c r="E93"/>
  <c r="D93"/>
  <c r="B114" l="1"/>
  <c r="K113" s="1"/>
  <c r="B115"/>
  <c r="J113"/>
  <c r="I113" s="1"/>
  <c r="H113" s="1"/>
  <c r="G113" s="1"/>
  <c r="F113" s="1"/>
  <c r="E113" s="1"/>
  <c r="D113" s="1"/>
  <c r="C93"/>
  <c r="B93"/>
  <c r="K92"/>
  <c r="J92"/>
  <c r="I92"/>
  <c r="I112" s="1"/>
  <c r="H92"/>
  <c r="G92"/>
  <c r="F92"/>
  <c r="F112" s="1"/>
  <c r="E92"/>
  <c r="E112" s="1"/>
  <c r="D92"/>
  <c r="C92"/>
  <c r="B92"/>
  <c r="K91"/>
  <c r="J91"/>
  <c r="I91"/>
  <c r="H91"/>
  <c r="G91"/>
  <c r="F91"/>
  <c r="E91"/>
  <c r="D91"/>
  <c r="C91"/>
  <c r="B91"/>
  <c r="K90"/>
  <c r="J90"/>
  <c r="I90"/>
  <c r="H90"/>
  <c r="G90"/>
  <c r="F90"/>
  <c r="E90"/>
  <c r="D90"/>
  <c r="C90"/>
  <c r="B90"/>
  <c r="K89"/>
  <c r="J89"/>
  <c r="I89"/>
  <c r="H89"/>
  <c r="G89"/>
  <c r="F89"/>
  <c r="E89"/>
  <c r="D89"/>
  <c r="C89"/>
  <c r="B89"/>
  <c r="K88"/>
  <c r="J88"/>
  <c r="I88"/>
  <c r="H88"/>
  <c r="G88"/>
  <c r="F88"/>
  <c r="E88"/>
  <c r="D88"/>
  <c r="C88"/>
  <c r="B88"/>
  <c r="K87"/>
  <c r="J87"/>
  <c r="I87"/>
  <c r="H87"/>
  <c r="G87"/>
  <c r="F87"/>
  <c r="E87"/>
  <c r="D87"/>
  <c r="C87"/>
  <c r="B87"/>
  <c r="K86"/>
  <c r="J86"/>
  <c r="I86"/>
  <c r="H86"/>
  <c r="G86"/>
  <c r="F86"/>
  <c r="E86"/>
  <c r="D86"/>
  <c r="C86"/>
  <c r="B86"/>
  <c r="K85"/>
  <c r="J85"/>
  <c r="I85"/>
  <c r="H85"/>
  <c r="G85"/>
  <c r="F85"/>
  <c r="E85"/>
  <c r="D85"/>
  <c r="C85"/>
  <c r="B85"/>
  <c r="K84"/>
  <c r="J84"/>
  <c r="I84"/>
  <c r="H84"/>
  <c r="G84"/>
  <c r="F84"/>
  <c r="E84"/>
  <c r="D84"/>
  <c r="C84"/>
  <c r="B84"/>
  <c r="K83"/>
  <c r="J83"/>
  <c r="I83"/>
  <c r="H83"/>
  <c r="G83"/>
  <c r="F83"/>
  <c r="E83"/>
  <c r="D83"/>
  <c r="C83"/>
  <c r="B83"/>
  <c r="K82"/>
  <c r="J82"/>
  <c r="I82"/>
  <c r="H82"/>
  <c r="G82"/>
  <c r="F82"/>
  <c r="E82"/>
  <c r="D82"/>
  <c r="C82"/>
  <c r="B82"/>
  <c r="K81"/>
  <c r="J81"/>
  <c r="I81"/>
  <c r="H81"/>
  <c r="G81"/>
  <c r="F81"/>
  <c r="E81"/>
  <c r="D81"/>
  <c r="C81"/>
  <c r="B81"/>
  <c r="K80"/>
  <c r="J80"/>
  <c r="I80"/>
  <c r="H80"/>
  <c r="G80"/>
  <c r="F80"/>
  <c r="E80"/>
  <c r="D80"/>
  <c r="C80"/>
  <c r="B80"/>
  <c r="K79"/>
  <c r="J79"/>
  <c r="I79"/>
  <c r="H79"/>
  <c r="G79"/>
  <c r="F79"/>
  <c r="E79"/>
  <c r="D79"/>
  <c r="C79"/>
  <c r="B79"/>
  <c r="L139" i="19"/>
  <c r="D99" i="20" l="1"/>
  <c r="H99"/>
  <c r="B100"/>
  <c r="F100"/>
  <c r="E100" s="1"/>
  <c r="J100"/>
  <c r="D101"/>
  <c r="H101"/>
  <c r="B102"/>
  <c r="F102"/>
  <c r="J102"/>
  <c r="D103"/>
  <c r="H103"/>
  <c r="B104"/>
  <c r="F104"/>
  <c r="J104"/>
  <c r="D105"/>
  <c r="H105"/>
  <c r="B106"/>
  <c r="F106"/>
  <c r="J106"/>
  <c r="D107"/>
  <c r="H107"/>
  <c r="B108"/>
  <c r="F108"/>
  <c r="J108"/>
  <c r="D109"/>
  <c r="H109"/>
  <c r="B110"/>
  <c r="F110"/>
  <c r="J110"/>
  <c r="D111"/>
  <c r="H111"/>
  <c r="B112"/>
  <c r="C99"/>
  <c r="K99"/>
  <c r="I100"/>
  <c r="C101"/>
  <c r="G101"/>
  <c r="K101"/>
  <c r="E102"/>
  <c r="I102"/>
  <c r="C103"/>
  <c r="G103"/>
  <c r="K103"/>
  <c r="E104"/>
  <c r="I104"/>
  <c r="C105"/>
  <c r="G105"/>
  <c r="K105"/>
  <c r="E106"/>
  <c r="I106"/>
  <c r="C107"/>
  <c r="G107"/>
  <c r="K107"/>
  <c r="E108"/>
  <c r="I108"/>
  <c r="C109"/>
  <c r="G109"/>
  <c r="K109"/>
  <c r="E110"/>
  <c r="I110"/>
  <c r="C111"/>
  <c r="G111"/>
  <c r="K111"/>
  <c r="G99"/>
  <c r="B111"/>
  <c r="D112"/>
  <c r="F99"/>
  <c r="D100"/>
  <c r="H100"/>
  <c r="F101"/>
  <c r="D102"/>
  <c r="H102"/>
  <c r="B103"/>
  <c r="J103"/>
  <c r="D104"/>
  <c r="H104"/>
  <c r="B105"/>
  <c r="F105"/>
  <c r="J105"/>
  <c r="D106"/>
  <c r="H106"/>
  <c r="B107"/>
  <c r="F107"/>
  <c r="J107"/>
  <c r="D108"/>
  <c r="B109"/>
  <c r="F109"/>
  <c r="J109"/>
  <c r="D110"/>
  <c r="H110"/>
  <c r="J111"/>
  <c r="K112"/>
  <c r="J112" s="1"/>
  <c r="B113"/>
  <c r="E99"/>
  <c r="I99"/>
  <c r="C100"/>
  <c r="G100"/>
  <c r="K100"/>
  <c r="E101"/>
  <c r="I101"/>
  <c r="C102"/>
  <c r="G102"/>
  <c r="K102"/>
  <c r="E103"/>
  <c r="I103"/>
  <c r="C104"/>
  <c r="G104"/>
  <c r="K104"/>
  <c r="E105"/>
  <c r="I105"/>
  <c r="C106"/>
  <c r="G106"/>
  <c r="K106"/>
  <c r="E107"/>
  <c r="I107"/>
  <c r="C108"/>
  <c r="G108"/>
  <c r="K108"/>
  <c r="E109"/>
  <c r="I109"/>
  <c r="C110"/>
  <c r="G110"/>
  <c r="K110"/>
  <c r="E111"/>
  <c r="I111"/>
  <c r="C112"/>
  <c r="C113"/>
  <c r="H112"/>
  <c r="F111"/>
  <c r="G112"/>
  <c r="B99"/>
  <c r="J99"/>
  <c r="B101"/>
  <c r="J101"/>
  <c r="F103"/>
  <c r="H108"/>
  <c r="K138" i="19"/>
  <c r="J138"/>
  <c r="I138"/>
  <c r="H138"/>
  <c r="G138"/>
  <c r="F138"/>
  <c r="E138"/>
  <c r="D138"/>
  <c r="C138"/>
  <c r="B138"/>
  <c r="K137" l="1"/>
  <c r="J137"/>
  <c r="I137"/>
  <c r="H137"/>
  <c r="G137"/>
  <c r="F137"/>
  <c r="E137"/>
  <c r="D137"/>
  <c r="C137"/>
  <c r="B137"/>
  <c r="K136"/>
  <c r="J136"/>
  <c r="I136"/>
  <c r="H136"/>
  <c r="G136"/>
  <c r="F136"/>
  <c r="E136"/>
  <c r="D136"/>
  <c r="C136"/>
  <c r="B136"/>
  <c r="K135"/>
  <c r="J135"/>
  <c r="I135"/>
  <c r="H135"/>
  <c r="G135"/>
  <c r="F135"/>
  <c r="E135"/>
  <c r="D135"/>
  <c r="C135"/>
  <c r="B135"/>
  <c r="K134"/>
  <c r="J134"/>
  <c r="I134"/>
  <c r="H134"/>
  <c r="G134"/>
  <c r="F134"/>
  <c r="E134"/>
  <c r="D134"/>
  <c r="C134"/>
  <c r="B134"/>
  <c r="K133"/>
  <c r="J133"/>
  <c r="I133"/>
  <c r="H133"/>
  <c r="G133"/>
  <c r="F133"/>
  <c r="E133"/>
  <c r="D133"/>
  <c r="C133"/>
  <c r="B133"/>
  <c r="K132"/>
  <c r="J132"/>
  <c r="I132"/>
  <c r="H132"/>
  <c r="G132"/>
  <c r="F132"/>
  <c r="E132"/>
  <c r="D132"/>
  <c r="C132"/>
  <c r="B132"/>
  <c r="K131"/>
  <c r="J131"/>
  <c r="I131"/>
  <c r="H131"/>
  <c r="G131"/>
  <c r="F131"/>
  <c r="E131"/>
  <c r="D131"/>
  <c r="C131"/>
  <c r="B131"/>
  <c r="K130"/>
  <c r="J130"/>
  <c r="I130"/>
  <c r="H130"/>
  <c r="G130"/>
  <c r="F130"/>
  <c r="E130"/>
  <c r="D130"/>
  <c r="C130"/>
  <c r="B130"/>
  <c r="C144" l="1"/>
  <c r="G144"/>
  <c r="K144"/>
  <c r="G148"/>
  <c r="K148"/>
  <c r="B143"/>
  <c r="F143"/>
  <c r="J143"/>
  <c r="F147"/>
  <c r="D145"/>
  <c r="H145"/>
  <c r="E142"/>
  <c r="I142"/>
  <c r="E146"/>
  <c r="I146"/>
  <c r="J147"/>
  <c r="H142"/>
  <c r="E143"/>
  <c r="B144"/>
  <c r="F144"/>
  <c r="J144"/>
  <c r="C145"/>
  <c r="K145"/>
  <c r="D146"/>
  <c r="H146"/>
  <c r="E147"/>
  <c r="I147"/>
  <c r="F148"/>
  <c r="J148"/>
  <c r="I148" s="1"/>
  <c r="C142"/>
  <c r="G142"/>
  <c r="K142"/>
  <c r="D143"/>
  <c r="H143"/>
  <c r="E144"/>
  <c r="I144"/>
  <c r="B145"/>
  <c r="F145"/>
  <c r="J145"/>
  <c r="C146"/>
  <c r="G146"/>
  <c r="K146"/>
  <c r="D147"/>
  <c r="H147"/>
  <c r="E148"/>
  <c r="B142"/>
  <c r="F142"/>
  <c r="J142"/>
  <c r="C143"/>
  <c r="G143"/>
  <c r="K143"/>
  <c r="D144"/>
  <c r="H144"/>
  <c r="E145"/>
  <c r="I145"/>
  <c r="B146"/>
  <c r="F146"/>
  <c r="J146"/>
  <c r="C147"/>
  <c r="B147" s="1"/>
  <c r="G147"/>
  <c r="K147"/>
  <c r="D148"/>
  <c r="C148" s="1"/>
  <c r="B148" s="1"/>
  <c r="H148"/>
  <c r="D142"/>
  <c r="I143"/>
  <c r="G145"/>
  <c r="L123" l="1"/>
  <c r="L122"/>
  <c r="L121"/>
  <c r="L120"/>
  <c r="E127" l="1"/>
  <c r="E141" s="1"/>
  <c r="F127"/>
  <c r="F141" s="1"/>
  <c r="K127"/>
  <c r="K141" s="1"/>
  <c r="G127"/>
  <c r="G141" s="1"/>
  <c r="H127"/>
  <c r="H141" s="1"/>
  <c r="D127"/>
  <c r="I127"/>
  <c r="I141" s="1"/>
  <c r="J127"/>
  <c r="J141" s="1"/>
  <c r="B127"/>
  <c r="C127"/>
  <c r="C141" s="1"/>
  <c r="L119"/>
  <c r="L118"/>
  <c r="L117"/>
  <c r="L116"/>
  <c r="L115"/>
  <c r="L114"/>
  <c r="L113"/>
  <c r="L112"/>
  <c r="L111"/>
  <c r="L110"/>
  <c r="L109"/>
  <c r="L108"/>
  <c r="L138" l="1"/>
  <c r="L150" s="1"/>
  <c r="B141"/>
  <c r="K125"/>
  <c r="G125"/>
  <c r="H125"/>
  <c r="I125"/>
  <c r="J125"/>
  <c r="F125"/>
  <c r="E125"/>
  <c r="B125"/>
  <c r="C125"/>
  <c r="D125"/>
  <c r="D141"/>
  <c r="K126"/>
  <c r="G126"/>
  <c r="H126"/>
  <c r="I126"/>
  <c r="J126"/>
  <c r="F126"/>
  <c r="E126"/>
  <c r="B126"/>
  <c r="C126"/>
  <c r="D126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C139" l="1"/>
  <c r="J139"/>
  <c r="J150" s="1"/>
  <c r="K139"/>
  <c r="K150" s="1"/>
  <c r="B139"/>
  <c r="I139"/>
  <c r="L130"/>
  <c r="L141" s="1"/>
  <c r="L131"/>
  <c r="L132"/>
  <c r="L133"/>
  <c r="G139"/>
  <c r="E139"/>
  <c r="H139"/>
  <c r="H150" s="1"/>
  <c r="L134"/>
  <c r="L145" s="1"/>
  <c r="L135"/>
  <c r="L136"/>
  <c r="L137"/>
  <c r="D139"/>
  <c r="F139"/>
  <c r="I285" i="6"/>
  <c r="I308" s="1"/>
  <c r="H285"/>
  <c r="H308" s="1"/>
  <c r="G285"/>
  <c r="G308" s="1"/>
  <c r="F285"/>
  <c r="F308" s="1"/>
  <c r="E285"/>
  <c r="E308" s="1"/>
  <c r="D285"/>
  <c r="D308" s="1"/>
  <c r="C285"/>
  <c r="C308" s="1"/>
  <c r="B285"/>
  <c r="B308" s="1"/>
  <c r="I284"/>
  <c r="H284"/>
  <c r="G284"/>
  <c r="F284"/>
  <c r="E284"/>
  <c r="D284"/>
  <c r="C284"/>
  <c r="B284"/>
  <c r="I283"/>
  <c r="H283"/>
  <c r="G283"/>
  <c r="F283"/>
  <c r="E283"/>
  <c r="D283"/>
  <c r="C283"/>
  <c r="B283"/>
  <c r="I282"/>
  <c r="H282"/>
  <c r="G282"/>
  <c r="F282"/>
  <c r="E282"/>
  <c r="D282"/>
  <c r="C282"/>
  <c r="B282"/>
  <c r="I281"/>
  <c r="H281"/>
  <c r="G281"/>
  <c r="F281"/>
  <c r="E281"/>
  <c r="D281"/>
  <c r="C281"/>
  <c r="B281"/>
  <c r="I280"/>
  <c r="H280"/>
  <c r="G280"/>
  <c r="F280"/>
  <c r="E280"/>
  <c r="D280"/>
  <c r="C280"/>
  <c r="B280"/>
  <c r="I279"/>
  <c r="H279"/>
  <c r="G279"/>
  <c r="F279"/>
  <c r="E279"/>
  <c r="D279"/>
  <c r="C279"/>
  <c r="B279"/>
  <c r="I278"/>
  <c r="H278"/>
  <c r="G278"/>
  <c r="F278"/>
  <c r="E278"/>
  <c r="D278"/>
  <c r="C278"/>
  <c r="B278"/>
  <c r="I277"/>
  <c r="H277"/>
  <c r="G277"/>
  <c r="F277"/>
  <c r="E277"/>
  <c r="D277"/>
  <c r="C277"/>
  <c r="B277"/>
  <c r="I276"/>
  <c r="H276"/>
  <c r="G276"/>
  <c r="F276"/>
  <c r="E276"/>
  <c r="D276"/>
  <c r="C276"/>
  <c r="B276"/>
  <c r="I275"/>
  <c r="H275"/>
  <c r="G275"/>
  <c r="F275"/>
  <c r="E275"/>
  <c r="D275"/>
  <c r="C275"/>
  <c r="B275"/>
  <c r="I274"/>
  <c r="H274"/>
  <c r="G274"/>
  <c r="F274"/>
  <c r="E274"/>
  <c r="D274"/>
  <c r="C274"/>
  <c r="B274"/>
  <c r="I273"/>
  <c r="H273"/>
  <c r="G273"/>
  <c r="F273"/>
  <c r="E273"/>
  <c r="D273"/>
  <c r="C273"/>
  <c r="B273"/>
  <c r="I272"/>
  <c r="H272"/>
  <c r="G272"/>
  <c r="F272"/>
  <c r="E272"/>
  <c r="D272"/>
  <c r="C272"/>
  <c r="B272"/>
  <c r="I271"/>
  <c r="H271"/>
  <c r="G271"/>
  <c r="F271"/>
  <c r="E271"/>
  <c r="D271"/>
  <c r="C271"/>
  <c r="B271"/>
  <c r="I270"/>
  <c r="H270"/>
  <c r="G270"/>
  <c r="F270"/>
  <c r="E270"/>
  <c r="D270"/>
  <c r="C270"/>
  <c r="B270"/>
  <c r="I269"/>
  <c r="H269"/>
  <c r="G269"/>
  <c r="F269"/>
  <c r="E269"/>
  <c r="D269"/>
  <c r="C269"/>
  <c r="B269"/>
  <c r="I268"/>
  <c r="H268"/>
  <c r="G268"/>
  <c r="F268"/>
  <c r="E268"/>
  <c r="D268"/>
  <c r="C268"/>
  <c r="B268"/>
  <c r="I267"/>
  <c r="H267"/>
  <c r="G267"/>
  <c r="F267"/>
  <c r="E267"/>
  <c r="D267"/>
  <c r="C267"/>
  <c r="B267"/>
  <c r="I266"/>
  <c r="H266"/>
  <c r="G266"/>
  <c r="F266"/>
  <c r="E266"/>
  <c r="D266"/>
  <c r="C266"/>
  <c r="B266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I150" i="19" l="1"/>
  <c r="D304" i="6"/>
  <c r="G150" i="19"/>
  <c r="F150" s="1"/>
  <c r="E150" s="1"/>
  <c r="L143"/>
  <c r="L144"/>
  <c r="I304" i="6"/>
  <c r="H304"/>
  <c r="B298"/>
  <c r="F289"/>
  <c r="F290"/>
  <c r="B291"/>
  <c r="B292"/>
  <c r="B293"/>
  <c r="F293"/>
  <c r="F294"/>
  <c r="F295"/>
  <c r="B296"/>
  <c r="F296"/>
  <c r="B297"/>
  <c r="F297"/>
  <c r="F298"/>
  <c r="B299"/>
  <c r="F299"/>
  <c r="B300"/>
  <c r="F300"/>
  <c r="B301"/>
  <c r="F301"/>
  <c r="B302"/>
  <c r="F302"/>
  <c r="B303"/>
  <c r="F303"/>
  <c r="F304"/>
  <c r="B305"/>
  <c r="E289"/>
  <c r="I289"/>
  <c r="E290"/>
  <c r="I290"/>
  <c r="E291"/>
  <c r="I291"/>
  <c r="E292"/>
  <c r="I292"/>
  <c r="E293"/>
  <c r="I293"/>
  <c r="E294"/>
  <c r="I294"/>
  <c r="E295"/>
  <c r="I295"/>
  <c r="E296"/>
  <c r="I296"/>
  <c r="E297"/>
  <c r="I297"/>
  <c r="E298"/>
  <c r="I298"/>
  <c r="E299"/>
  <c r="I299"/>
  <c r="E300"/>
  <c r="I300"/>
  <c r="E301"/>
  <c r="I301"/>
  <c r="E302"/>
  <c r="I302"/>
  <c r="E303"/>
  <c r="I303"/>
  <c r="B289"/>
  <c r="B290"/>
  <c r="F291"/>
  <c r="F292"/>
  <c r="B294"/>
  <c r="B295"/>
  <c r="D289"/>
  <c r="H289"/>
  <c r="D290"/>
  <c r="H290"/>
  <c r="D291"/>
  <c r="H291"/>
  <c r="D292"/>
  <c r="H292"/>
  <c r="D293"/>
  <c r="H293"/>
  <c r="D294"/>
  <c r="H294"/>
  <c r="D295"/>
  <c r="H295"/>
  <c r="D296"/>
  <c r="H296"/>
  <c r="D297"/>
  <c r="H297"/>
  <c r="D298"/>
  <c r="H298"/>
  <c r="D299"/>
  <c r="H299"/>
  <c r="D300"/>
  <c r="H300"/>
  <c r="D301"/>
  <c r="H301"/>
  <c r="D302"/>
  <c r="H302"/>
  <c r="D303"/>
  <c r="H303"/>
  <c r="C289"/>
  <c r="G289"/>
  <c r="C290"/>
  <c r="G290"/>
  <c r="C291"/>
  <c r="G291"/>
  <c r="C292"/>
  <c r="G292"/>
  <c r="C293"/>
  <c r="G293"/>
  <c r="C294"/>
  <c r="G294"/>
  <c r="C295"/>
  <c r="G295"/>
  <c r="C296"/>
  <c r="G296"/>
  <c r="C297"/>
  <c r="G297"/>
  <c r="C298"/>
  <c r="G298"/>
  <c r="C299"/>
  <c r="G299"/>
  <c r="C300"/>
  <c r="G300"/>
  <c r="C301"/>
  <c r="G301"/>
  <c r="C302"/>
  <c r="G302"/>
  <c r="C303"/>
  <c r="G303"/>
  <c r="C304"/>
  <c r="B304" s="1"/>
  <c r="G304"/>
  <c r="E304"/>
  <c r="G306"/>
  <c r="D150" i="19"/>
  <c r="C150" s="1"/>
  <c r="B150" s="1"/>
  <c r="L149" s="1"/>
  <c r="K149" s="1"/>
  <c r="J149" s="1"/>
  <c r="I149" s="1"/>
  <c r="H149" s="1"/>
  <c r="G149" s="1"/>
  <c r="F149" s="1"/>
  <c r="E149" s="1"/>
  <c r="D149" s="1"/>
  <c r="C149" s="1"/>
  <c r="B149" s="1"/>
  <c r="L148" s="1"/>
  <c r="F305" i="6"/>
  <c r="F306"/>
  <c r="L146" i="19"/>
  <c r="E305" i="6"/>
  <c r="D305" s="1"/>
  <c r="C305" s="1"/>
  <c r="I305"/>
  <c r="E306"/>
  <c r="I306"/>
  <c r="I307"/>
  <c r="H307" s="1"/>
  <c r="G307" s="1"/>
  <c r="F307" s="1"/>
  <c r="E307" s="1"/>
  <c r="D307" s="1"/>
  <c r="C307" s="1"/>
  <c r="B307" s="1"/>
  <c r="L147" i="19"/>
  <c r="L142"/>
  <c r="H305" i="6"/>
  <c r="G305" s="1"/>
  <c r="D306"/>
  <c r="C306" s="1"/>
  <c r="B306" s="1"/>
  <c r="H306"/>
  <c r="L285" i="5" l="1"/>
  <c r="L309" s="1"/>
  <c r="K285"/>
  <c r="J285"/>
  <c r="J309" s="1"/>
  <c r="I285"/>
  <c r="I309" s="1"/>
  <c r="H285"/>
  <c r="H309" s="1"/>
  <c r="G285"/>
  <c r="G309" s="1"/>
  <c r="F285"/>
  <c r="F309" s="1"/>
  <c r="E285"/>
  <c r="E309" s="1"/>
  <c r="D285"/>
  <c r="D309" s="1"/>
  <c r="C285"/>
  <c r="C309" s="1"/>
  <c r="B285"/>
  <c r="B309" s="1"/>
  <c r="L284"/>
  <c r="K284"/>
  <c r="J284"/>
  <c r="I284"/>
  <c r="H284"/>
  <c r="G284"/>
  <c r="F284"/>
  <c r="E284"/>
  <c r="D284"/>
  <c r="C284"/>
  <c r="B284"/>
  <c r="L283"/>
  <c r="K283"/>
  <c r="J283"/>
  <c r="I283"/>
  <c r="H283"/>
  <c r="G283"/>
  <c r="F283"/>
  <c r="E283"/>
  <c r="D283"/>
  <c r="C283"/>
  <c r="B283"/>
  <c r="L282"/>
  <c r="K282"/>
  <c r="J282"/>
  <c r="I282"/>
  <c r="H282"/>
  <c r="G282"/>
  <c r="F282"/>
  <c r="E282"/>
  <c r="D282"/>
  <c r="C282"/>
  <c r="B282"/>
  <c r="L281"/>
  <c r="K281"/>
  <c r="J281"/>
  <c r="I281"/>
  <c r="H281"/>
  <c r="G281"/>
  <c r="F281"/>
  <c r="E281"/>
  <c r="D281"/>
  <c r="C281"/>
  <c r="B281"/>
  <c r="L280"/>
  <c r="K280"/>
  <c r="J280"/>
  <c r="I280"/>
  <c r="H280"/>
  <c r="G280"/>
  <c r="F280"/>
  <c r="E280"/>
  <c r="D280"/>
  <c r="C280"/>
  <c r="B280"/>
  <c r="L279"/>
  <c r="K279"/>
  <c r="J279"/>
  <c r="I279"/>
  <c r="H279"/>
  <c r="G279"/>
  <c r="F279"/>
  <c r="E279"/>
  <c r="D279"/>
  <c r="C279"/>
  <c r="B279"/>
  <c r="L278"/>
  <c r="K278"/>
  <c r="J278"/>
  <c r="I278"/>
  <c r="H278"/>
  <c r="G278"/>
  <c r="F278"/>
  <c r="E278"/>
  <c r="D278"/>
  <c r="C278"/>
  <c r="B278"/>
  <c r="L277"/>
  <c r="K277"/>
  <c r="J277"/>
  <c r="I277"/>
  <c r="H277"/>
  <c r="G277"/>
  <c r="F277"/>
  <c r="E277"/>
  <c r="D277"/>
  <c r="C277"/>
  <c r="B277"/>
  <c r="L276"/>
  <c r="K276"/>
  <c r="J276"/>
  <c r="I276"/>
  <c r="H276"/>
  <c r="G276"/>
  <c r="F276"/>
  <c r="E276"/>
  <c r="D276"/>
  <c r="C276"/>
  <c r="B276"/>
  <c r="L275"/>
  <c r="K275"/>
  <c r="J275"/>
  <c r="I275"/>
  <c r="H275"/>
  <c r="G275"/>
  <c r="F275"/>
  <c r="E275"/>
  <c r="D275"/>
  <c r="C275"/>
  <c r="B275"/>
  <c r="L274"/>
  <c r="K274"/>
  <c r="J274"/>
  <c r="I274"/>
  <c r="H274"/>
  <c r="G274"/>
  <c r="F274"/>
  <c r="E274"/>
  <c r="D274"/>
  <c r="C274"/>
  <c r="B274"/>
  <c r="L273"/>
  <c r="K273"/>
  <c r="J273"/>
  <c r="I273"/>
  <c r="H273"/>
  <c r="G273"/>
  <c r="F273"/>
  <c r="E273"/>
  <c r="D273"/>
  <c r="C273"/>
  <c r="B273"/>
  <c r="L272"/>
  <c r="K272"/>
  <c r="J272"/>
  <c r="I272"/>
  <c r="H272"/>
  <c r="G272"/>
  <c r="F272"/>
  <c r="E272"/>
  <c r="D272"/>
  <c r="C272"/>
  <c r="B272"/>
  <c r="L271"/>
  <c r="K271"/>
  <c r="J271"/>
  <c r="I271"/>
  <c r="H271"/>
  <c r="G271"/>
  <c r="F271"/>
  <c r="E271"/>
  <c r="D271"/>
  <c r="C271"/>
  <c r="B271"/>
  <c r="L270"/>
  <c r="K270"/>
  <c r="J270"/>
  <c r="I270"/>
  <c r="H270"/>
  <c r="G270"/>
  <c r="F270"/>
  <c r="E270"/>
  <c r="D270"/>
  <c r="C270"/>
  <c r="B270"/>
  <c r="L269"/>
  <c r="K269"/>
  <c r="J269"/>
  <c r="I269"/>
  <c r="H269"/>
  <c r="G269"/>
  <c r="F269"/>
  <c r="E269"/>
  <c r="D269"/>
  <c r="C269"/>
  <c r="B269"/>
  <c r="L268"/>
  <c r="K268"/>
  <c r="J268"/>
  <c r="I268"/>
  <c r="H268"/>
  <c r="G268"/>
  <c r="F268"/>
  <c r="E268"/>
  <c r="D268"/>
  <c r="C268"/>
  <c r="B268"/>
  <c r="L267"/>
  <c r="K267"/>
  <c r="J267"/>
  <c r="I267"/>
  <c r="H267"/>
  <c r="G267"/>
  <c r="F267"/>
  <c r="E267"/>
  <c r="D267"/>
  <c r="C267"/>
  <c r="B267"/>
  <c r="L266"/>
  <c r="K266"/>
  <c r="J266"/>
  <c r="I266"/>
  <c r="H266"/>
  <c r="G266"/>
  <c r="F266"/>
  <c r="E266"/>
  <c r="D266"/>
  <c r="C266"/>
  <c r="B266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B290" l="1"/>
  <c r="F290"/>
  <c r="J290"/>
  <c r="C291"/>
  <c r="K291"/>
  <c r="H292"/>
  <c r="E293"/>
  <c r="F307"/>
  <c r="E307"/>
  <c r="E305"/>
  <c r="I305"/>
  <c r="B306"/>
  <c r="F306"/>
  <c r="G307"/>
  <c r="D305"/>
  <c r="C305" s="1"/>
  <c r="H305"/>
  <c r="L305"/>
  <c r="E306"/>
  <c r="I306"/>
  <c r="E290"/>
  <c r="I290"/>
  <c r="B291"/>
  <c r="F291"/>
  <c r="J291"/>
  <c r="C292"/>
  <c r="G292"/>
  <c r="K292"/>
  <c r="D293"/>
  <c r="H293"/>
  <c r="L293"/>
  <c r="E294"/>
  <c r="I294"/>
  <c r="B295"/>
  <c r="F295"/>
  <c r="J295"/>
  <c r="C296"/>
  <c r="G296"/>
  <c r="K296"/>
  <c r="D297"/>
  <c r="H297"/>
  <c r="L297"/>
  <c r="E298"/>
  <c r="I298"/>
  <c r="B299"/>
  <c r="F299"/>
  <c r="J299"/>
  <c r="C300"/>
  <c r="G300"/>
  <c r="K300"/>
  <c r="D301"/>
  <c r="H301"/>
  <c r="L301"/>
  <c r="E302"/>
  <c r="I302"/>
  <c r="B303"/>
  <c r="F303"/>
  <c r="J303"/>
  <c r="C304"/>
  <c r="G304"/>
  <c r="K304"/>
  <c r="J307"/>
  <c r="D290"/>
  <c r="H290"/>
  <c r="L290"/>
  <c r="E291"/>
  <c r="I291"/>
  <c r="B292"/>
  <c r="F292"/>
  <c r="J292"/>
  <c r="C293"/>
  <c r="G293"/>
  <c r="K293"/>
  <c r="D294"/>
  <c r="H294"/>
  <c r="L294"/>
  <c r="E295"/>
  <c r="I295"/>
  <c r="B296"/>
  <c r="F296"/>
  <c r="J296"/>
  <c r="C297"/>
  <c r="G297"/>
  <c r="K297"/>
  <c r="D298"/>
  <c r="H298"/>
  <c r="L298"/>
  <c r="E299"/>
  <c r="I299"/>
  <c r="B300"/>
  <c r="F300"/>
  <c r="J300"/>
  <c r="C301"/>
  <c r="G301"/>
  <c r="K301"/>
  <c r="D302"/>
  <c r="H302"/>
  <c r="L302"/>
  <c r="E303"/>
  <c r="I303"/>
  <c r="B304"/>
  <c r="F304"/>
  <c r="J304"/>
  <c r="G305"/>
  <c r="K305"/>
  <c r="D306"/>
  <c r="H306"/>
  <c r="L306"/>
  <c r="I307"/>
  <c r="H307" s="1"/>
  <c r="G290"/>
  <c r="D291"/>
  <c r="L291"/>
  <c r="I292"/>
  <c r="B294"/>
  <c r="F293"/>
  <c r="J294"/>
  <c r="C294"/>
  <c r="G295"/>
  <c r="K294"/>
  <c r="D296"/>
  <c r="H295"/>
  <c r="L296"/>
  <c r="E296"/>
  <c r="I297"/>
  <c r="B297"/>
  <c r="F298"/>
  <c r="J297"/>
  <c r="C299"/>
  <c r="G298"/>
  <c r="K299"/>
  <c r="D299"/>
  <c r="H300"/>
  <c r="L299"/>
  <c r="E301"/>
  <c r="I300"/>
  <c r="B302"/>
  <c r="F301"/>
  <c r="J302"/>
  <c r="C302"/>
  <c r="G303"/>
  <c r="K302"/>
  <c r="D304"/>
  <c r="H303"/>
  <c r="L304"/>
  <c r="E304"/>
  <c r="I304"/>
  <c r="B305"/>
  <c r="F305"/>
  <c r="J305"/>
  <c r="C306"/>
  <c r="G306"/>
  <c r="K307"/>
  <c r="D307"/>
  <c r="C307" s="1"/>
  <c r="B307" s="1"/>
  <c r="L307"/>
  <c r="G291"/>
  <c r="D292"/>
  <c r="L292"/>
  <c r="I293"/>
  <c r="F294"/>
  <c r="C295"/>
  <c r="K295"/>
  <c r="H296"/>
  <c r="E297"/>
  <c r="B298"/>
  <c r="J298"/>
  <c r="G299"/>
  <c r="D300"/>
  <c r="L300"/>
  <c r="I301"/>
  <c r="F302"/>
  <c r="C303"/>
  <c r="K303"/>
  <c r="H304"/>
  <c r="K306"/>
  <c r="C290"/>
  <c r="K290"/>
  <c r="H291"/>
  <c r="E292"/>
  <c r="B293"/>
  <c r="J293"/>
  <c r="G294"/>
  <c r="D295"/>
  <c r="L295"/>
  <c r="I296"/>
  <c r="F297"/>
  <c r="C298"/>
  <c r="K298"/>
  <c r="H299"/>
  <c r="E300"/>
  <c r="B301"/>
  <c r="J301"/>
  <c r="G302"/>
  <c r="D303"/>
  <c r="L303"/>
  <c r="J306"/>
  <c r="K168" i="11"/>
  <c r="K182" s="1"/>
  <c r="J168"/>
  <c r="I168"/>
  <c r="H168"/>
  <c r="G168"/>
  <c r="F168"/>
  <c r="F182" s="1"/>
  <c r="E168"/>
  <c r="E182" s="1"/>
  <c r="D168"/>
  <c r="C168"/>
  <c r="B168"/>
  <c r="B182" s="1"/>
  <c r="K167"/>
  <c r="J167"/>
  <c r="I167"/>
  <c r="H167"/>
  <c r="G167"/>
  <c r="F167"/>
  <c r="E167"/>
  <c r="D167"/>
  <c r="C167"/>
  <c r="B167"/>
  <c r="K166"/>
  <c r="J166"/>
  <c r="I166"/>
  <c r="H166"/>
  <c r="G166"/>
  <c r="F166"/>
  <c r="E166"/>
  <c r="D166"/>
  <c r="C166"/>
  <c r="B166"/>
  <c r="K165"/>
  <c r="J165"/>
  <c r="I165"/>
  <c r="H165"/>
  <c r="G165"/>
  <c r="F165"/>
  <c r="E165"/>
  <c r="D165"/>
  <c r="C165"/>
  <c r="B165"/>
  <c r="K164"/>
  <c r="J164"/>
  <c r="I164"/>
  <c r="H164"/>
  <c r="G164"/>
  <c r="F164"/>
  <c r="E164"/>
  <c r="D164"/>
  <c r="C164"/>
  <c r="B164"/>
  <c r="K163"/>
  <c r="J163"/>
  <c r="I163"/>
  <c r="H163"/>
  <c r="G163"/>
  <c r="F163"/>
  <c r="E163"/>
  <c r="D163"/>
  <c r="C163"/>
  <c r="B163"/>
  <c r="K162"/>
  <c r="J162"/>
  <c r="I162"/>
  <c r="H162"/>
  <c r="G162"/>
  <c r="F162"/>
  <c r="E162"/>
  <c r="D162"/>
  <c r="C162"/>
  <c r="B162"/>
  <c r="K161"/>
  <c r="J161"/>
  <c r="I161"/>
  <c r="H161"/>
  <c r="G161"/>
  <c r="F161"/>
  <c r="E161"/>
  <c r="D161"/>
  <c r="C161"/>
  <c r="B161"/>
  <c r="K160"/>
  <c r="J160"/>
  <c r="I160"/>
  <c r="H160"/>
  <c r="G160"/>
  <c r="F160"/>
  <c r="E160"/>
  <c r="D160"/>
  <c r="C160"/>
  <c r="B160"/>
  <c r="K159"/>
  <c r="J159"/>
  <c r="I159"/>
  <c r="H159"/>
  <c r="G159"/>
  <c r="F159"/>
  <c r="E159"/>
  <c r="D159"/>
  <c r="C159"/>
  <c r="B159"/>
  <c r="K158"/>
  <c r="J158"/>
  <c r="I158"/>
  <c r="H158"/>
  <c r="G158"/>
  <c r="F158"/>
  <c r="E158"/>
  <c r="D158"/>
  <c r="C158"/>
  <c r="B158"/>
  <c r="BG138" i="10"/>
  <c r="BF138"/>
  <c r="BE138"/>
  <c r="BD138"/>
  <c r="BC138"/>
  <c r="BB138"/>
  <c r="BA138"/>
  <c r="AZ138"/>
  <c r="AY138"/>
  <c r="AX138"/>
  <c r="AW138"/>
  <c r="AV138"/>
  <c r="AU138"/>
  <c r="AT138"/>
  <c r="AS138"/>
  <c r="AR138"/>
  <c r="AQ138"/>
  <c r="AP138"/>
  <c r="AO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M138"/>
  <c r="L138"/>
  <c r="K138"/>
  <c r="J138"/>
  <c r="I138"/>
  <c r="H138"/>
  <c r="G138"/>
  <c r="F138"/>
  <c r="E138"/>
  <c r="D138"/>
  <c r="C138"/>
  <c r="B138"/>
  <c r="BG137"/>
  <c r="BF137"/>
  <c r="BE137"/>
  <c r="BD137"/>
  <c r="BC137"/>
  <c r="BB137"/>
  <c r="BA137"/>
  <c r="AZ137"/>
  <c r="AY137"/>
  <c r="AX137"/>
  <c r="AW137"/>
  <c r="AV137"/>
  <c r="AU137"/>
  <c r="AT137"/>
  <c r="AS137"/>
  <c r="AR137"/>
  <c r="AQ137"/>
  <c r="AP137"/>
  <c r="AO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BG136"/>
  <c r="BF136"/>
  <c r="BE136"/>
  <c r="BD136"/>
  <c r="BC136"/>
  <c r="BB136"/>
  <c r="BA136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BG135"/>
  <c r="BF135"/>
  <c r="BE135"/>
  <c r="BD135"/>
  <c r="BC135"/>
  <c r="BB135"/>
  <c r="BA135"/>
  <c r="AZ135"/>
  <c r="AY135"/>
  <c r="AX135"/>
  <c r="AW135"/>
  <c r="AV135"/>
  <c r="AU135"/>
  <c r="AT135"/>
  <c r="AS135"/>
  <c r="AR135"/>
  <c r="AQ135"/>
  <c r="AP135"/>
  <c r="AO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BG134"/>
  <c r="BF134"/>
  <c r="BE134"/>
  <c r="BD134"/>
  <c r="BC134"/>
  <c r="BB134"/>
  <c r="BA134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BG133"/>
  <c r="BF133"/>
  <c r="BE133"/>
  <c r="BD133"/>
  <c r="BC133"/>
  <c r="BB133"/>
  <c r="BA133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BG132"/>
  <c r="BF132"/>
  <c r="BE132"/>
  <c r="BD132"/>
  <c r="BC132"/>
  <c r="BB132"/>
  <c r="BA132"/>
  <c r="AZ132"/>
  <c r="AY132"/>
  <c r="AX132"/>
  <c r="AW132"/>
  <c r="AV132"/>
  <c r="AU132"/>
  <c r="AT132"/>
  <c r="AS132"/>
  <c r="AR132"/>
  <c r="AQ132"/>
  <c r="AP132"/>
  <c r="AO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BG131"/>
  <c r="BF131"/>
  <c r="BE131"/>
  <c r="BD131"/>
  <c r="BC131"/>
  <c r="BB131"/>
  <c r="BA131"/>
  <c r="AZ131"/>
  <c r="AY131"/>
  <c r="AX131"/>
  <c r="AW131"/>
  <c r="AV131"/>
  <c r="AU131"/>
  <c r="AT131"/>
  <c r="AS131"/>
  <c r="AR131"/>
  <c r="AQ131"/>
  <c r="AP131"/>
  <c r="AO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BG130"/>
  <c r="BF130"/>
  <c r="BE130"/>
  <c r="BD130"/>
  <c r="BC130"/>
  <c r="BB130"/>
  <c r="BA130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BG129"/>
  <c r="BF129"/>
  <c r="BE129"/>
  <c r="BD129"/>
  <c r="BC129"/>
  <c r="BB129"/>
  <c r="BA129"/>
  <c r="AZ129"/>
  <c r="AY129"/>
  <c r="AX129"/>
  <c r="AW129"/>
  <c r="AV129"/>
  <c r="AU129"/>
  <c r="AT129"/>
  <c r="AS129"/>
  <c r="AR129"/>
  <c r="AQ129"/>
  <c r="AP129"/>
  <c r="AO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BG128"/>
  <c r="BF128"/>
  <c r="BE128"/>
  <c r="BD128"/>
  <c r="BC128"/>
  <c r="BB128"/>
  <c r="BA128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BG127"/>
  <c r="BF127"/>
  <c r="BE127"/>
  <c r="BD127"/>
  <c r="BC127"/>
  <c r="BB127"/>
  <c r="BA127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BG126"/>
  <c r="BF126"/>
  <c r="BE126"/>
  <c r="BD126"/>
  <c r="BC126"/>
  <c r="BB126"/>
  <c r="BA126"/>
  <c r="AZ126"/>
  <c r="AY126"/>
  <c r="AX126"/>
  <c r="AW126"/>
  <c r="AV126"/>
  <c r="AU126"/>
  <c r="AT126"/>
  <c r="AS126"/>
  <c r="AR126"/>
  <c r="AQ126"/>
  <c r="AP126"/>
  <c r="AO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BG125"/>
  <c r="BF125"/>
  <c r="BE125"/>
  <c r="BD125"/>
  <c r="BC125"/>
  <c r="BB125"/>
  <c r="BA125"/>
  <c r="AZ125"/>
  <c r="AY125"/>
  <c r="AX125"/>
  <c r="AW125"/>
  <c r="AV125"/>
  <c r="AU125"/>
  <c r="AT125"/>
  <c r="AS125"/>
  <c r="AR125"/>
  <c r="AQ125"/>
  <c r="AP125"/>
  <c r="AO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BG124"/>
  <c r="BF124"/>
  <c r="BE124"/>
  <c r="BD124"/>
  <c r="BC124"/>
  <c r="BB124"/>
  <c r="BA124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BG123"/>
  <c r="BF123"/>
  <c r="BE123"/>
  <c r="BD123"/>
  <c r="BC123"/>
  <c r="BB123"/>
  <c r="BA123"/>
  <c r="AZ123"/>
  <c r="AY123"/>
  <c r="AX123"/>
  <c r="AW123"/>
  <c r="AV123"/>
  <c r="AU123"/>
  <c r="AT123"/>
  <c r="AS123"/>
  <c r="AR123"/>
  <c r="AQ123"/>
  <c r="AP123"/>
  <c r="AO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M123"/>
  <c r="L123"/>
  <c r="K123"/>
  <c r="J123"/>
  <c r="I123"/>
  <c r="H123"/>
  <c r="G123"/>
  <c r="F123"/>
  <c r="E123"/>
  <c r="D123"/>
  <c r="D179" i="11" l="1"/>
  <c r="D172"/>
  <c r="H172"/>
  <c r="B173"/>
  <c r="F173"/>
  <c r="J173"/>
  <c r="D174"/>
  <c r="H174"/>
  <c r="B175"/>
  <c r="F175"/>
  <c r="J175"/>
  <c r="D176"/>
  <c r="H176"/>
  <c r="B177"/>
  <c r="F177"/>
  <c r="J177"/>
  <c r="D178"/>
  <c r="H178"/>
  <c r="B179"/>
  <c r="K178" s="1"/>
  <c r="F179"/>
  <c r="E179" s="1"/>
  <c r="J179"/>
  <c r="I179" s="1"/>
  <c r="E172"/>
  <c r="I172"/>
  <c r="C173"/>
  <c r="G173"/>
  <c r="K173"/>
  <c r="E174"/>
  <c r="I174"/>
  <c r="C175"/>
  <c r="G175"/>
  <c r="K175"/>
  <c r="E176"/>
  <c r="I176"/>
  <c r="C177"/>
  <c r="G177"/>
  <c r="K177"/>
  <c r="E178"/>
  <c r="I178"/>
  <c r="C179"/>
  <c r="G179"/>
  <c r="K179"/>
  <c r="J182"/>
  <c r="I182" s="1"/>
  <c r="H182" s="1"/>
  <c r="G182" s="1"/>
  <c r="K181" s="1"/>
  <c r="J181" s="1"/>
  <c r="I181" s="1"/>
  <c r="H181" s="1"/>
  <c r="G181" s="1"/>
  <c r="F181" s="1"/>
  <c r="E181" s="1"/>
  <c r="C172"/>
  <c r="G172"/>
  <c r="K172"/>
  <c r="E173"/>
  <c r="I173"/>
  <c r="C174"/>
  <c r="G174"/>
  <c r="K174"/>
  <c r="E175"/>
  <c r="I175"/>
  <c r="C176"/>
  <c r="G176"/>
  <c r="K176"/>
  <c r="E177"/>
  <c r="I177"/>
  <c r="C178"/>
  <c r="G178"/>
  <c r="H179"/>
  <c r="B172"/>
  <c r="F172"/>
  <c r="J172"/>
  <c r="D173"/>
  <c r="H173"/>
  <c r="B174"/>
  <c r="F174"/>
  <c r="J174"/>
  <c r="D175"/>
  <c r="H175"/>
  <c r="B176"/>
  <c r="F176"/>
  <c r="J176"/>
  <c r="D177"/>
  <c r="H177"/>
  <c r="B178"/>
  <c r="F178"/>
  <c r="J178"/>
  <c r="J180"/>
  <c r="I180" s="1"/>
  <c r="H180" s="1"/>
  <c r="G180" s="1"/>
  <c r="F180" s="1"/>
  <c r="E180" s="1"/>
  <c r="D180" s="1"/>
  <c r="C180" s="1"/>
  <c r="B180" s="1"/>
  <c r="C182"/>
  <c r="C181"/>
  <c r="B181" s="1"/>
  <c r="K180"/>
  <c r="D182"/>
  <c r="D181"/>
  <c r="C123" i="10"/>
  <c r="B123"/>
  <c r="BG122"/>
  <c r="BF122"/>
  <c r="BE122"/>
  <c r="BD122"/>
  <c r="BC122"/>
  <c r="BB122"/>
  <c r="BA122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J122"/>
  <c r="I122"/>
  <c r="H122"/>
  <c r="G122"/>
  <c r="F122"/>
  <c r="E122"/>
  <c r="D122"/>
  <c r="C122"/>
  <c r="B122"/>
  <c r="BG121"/>
  <c r="BF121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J121"/>
  <c r="I121"/>
  <c r="H121"/>
  <c r="G121"/>
  <c r="F121"/>
  <c r="E121"/>
  <c r="D121" l="1"/>
  <c r="C121"/>
  <c r="B121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J120"/>
  <c r="I120"/>
  <c r="H120"/>
  <c r="G120"/>
  <c r="F120"/>
  <c r="E120"/>
  <c r="D120"/>
  <c r="C120"/>
  <c r="B120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J119"/>
  <c r="I119"/>
  <c r="H119"/>
  <c r="G119"/>
  <c r="F119"/>
  <c r="E119"/>
  <c r="D119"/>
  <c r="C119"/>
  <c r="B119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H118"/>
  <c r="G118"/>
  <c r="F118"/>
  <c r="E118"/>
  <c r="D118"/>
  <c r="C118"/>
  <c r="B118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J117"/>
  <c r="I117"/>
  <c r="H117"/>
  <c r="G117"/>
  <c r="F117"/>
  <c r="E117"/>
  <c r="D117"/>
  <c r="C117"/>
  <c r="B117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J116"/>
  <c r="I116"/>
  <c r="H116"/>
  <c r="G116"/>
  <c r="F116"/>
  <c r="E116"/>
  <c r="D116"/>
  <c r="C116"/>
  <c r="B116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J115"/>
  <c r="I115"/>
  <c r="H115"/>
  <c r="G115"/>
  <c r="F115"/>
  <c r="E115"/>
  <c r="D115"/>
  <c r="C115"/>
  <c r="B115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B114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3"/>
  <c r="C113"/>
  <c r="B113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J112"/>
  <c r="I112"/>
  <c r="H112"/>
  <c r="G112"/>
  <c r="F112"/>
  <c r="E112"/>
  <c r="D112"/>
  <c r="C112"/>
  <c r="B112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BG109"/>
  <c r="BF109"/>
  <c r="BE109"/>
  <c r="BD109"/>
  <c r="BC109"/>
  <c r="BB109"/>
  <c r="BA109"/>
  <c r="AZ109"/>
  <c r="AY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BG108"/>
  <c r="BF108"/>
  <c r="BE108"/>
  <c r="BD108"/>
  <c r="BC108"/>
  <c r="BB108"/>
  <c r="BA108"/>
  <c r="AZ108"/>
  <c r="AY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 l="1"/>
  <c r="BG107"/>
  <c r="BF107"/>
  <c r="BE107"/>
  <c r="BD107"/>
  <c r="BC107"/>
  <c r="BB107"/>
  <c r="BA107"/>
  <c r="AZ107"/>
  <c r="AY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M107"/>
  <c r="L107"/>
  <c r="K107"/>
  <c r="J107"/>
  <c r="I107"/>
  <c r="H107"/>
  <c r="G107"/>
  <c r="F107"/>
  <c r="E107"/>
  <c r="D107"/>
  <c r="C107"/>
  <c r="B107"/>
  <c r="BG106"/>
  <c r="BF106"/>
  <c r="BE106"/>
  <c r="BD106"/>
  <c r="BC106"/>
  <c r="BB106"/>
  <c r="BA106"/>
  <c r="AZ106"/>
  <c r="AY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BG105"/>
  <c r="BF105"/>
  <c r="BE105"/>
  <c r="BD105"/>
  <c r="BC105"/>
  <c r="BB105"/>
  <c r="BA105"/>
  <c r="AZ105"/>
  <c r="AY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BG104"/>
  <c r="BF104"/>
  <c r="BE104"/>
  <c r="BD104"/>
  <c r="BC104"/>
  <c r="BB104"/>
  <c r="BA104"/>
  <c r="AZ104"/>
  <c r="AY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BG103"/>
  <c r="BF103"/>
  <c r="BE103"/>
  <c r="BD103"/>
  <c r="BC103"/>
  <c r="BB103"/>
  <c r="BA103"/>
  <c r="AZ103"/>
  <c r="AY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BG102"/>
  <c r="BF102"/>
  <c r="BE102"/>
  <c r="BD102"/>
  <c r="BC102"/>
  <c r="BB102"/>
  <c r="BA102"/>
  <c r="AZ102"/>
  <c r="AY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BG101"/>
  <c r="BF101"/>
  <c r="BE101"/>
  <c r="BD101"/>
  <c r="BC101"/>
  <c r="BB101"/>
  <c r="BA101"/>
  <c r="AZ101"/>
  <c r="AY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BG100"/>
  <c r="BF100"/>
  <c r="BE100"/>
  <c r="BD100"/>
  <c r="BC100"/>
  <c r="BB100"/>
  <c r="BA100"/>
  <c r="AZ100"/>
  <c r="AY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BG99"/>
  <c r="BF99"/>
  <c r="BE99"/>
  <c r="BD99"/>
  <c r="BC99"/>
  <c r="BB99"/>
  <c r="BA99"/>
  <c r="AZ99"/>
  <c r="AY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J99"/>
  <c r="I99"/>
  <c r="H99"/>
  <c r="G99"/>
  <c r="F99"/>
  <c r="E99"/>
  <c r="D99"/>
  <c r="C99"/>
  <c r="B99"/>
  <c r="BG98"/>
  <c r="BF98"/>
  <c r="BE98"/>
  <c r="BD98"/>
  <c r="BC98"/>
  <c r="BB98"/>
  <c r="BA98"/>
  <c r="AZ98"/>
  <c r="AY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B98"/>
  <c r="BG97"/>
  <c r="BF97"/>
  <c r="BE97"/>
  <c r="BD97"/>
  <c r="BC97"/>
  <c r="BB97"/>
  <c r="BA97"/>
  <c r="AZ97"/>
  <c r="AY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BG96"/>
  <c r="BF96"/>
  <c r="BE96"/>
  <c r="BD96"/>
  <c r="BC96"/>
  <c r="BB96"/>
  <c r="BA96"/>
  <c r="AZ96"/>
  <c r="AY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C96"/>
  <c r="B96"/>
  <c r="BG95"/>
  <c r="BF95"/>
  <c r="BE95"/>
  <c r="BD95"/>
  <c r="BC95"/>
  <c r="BB95"/>
  <c r="BA95"/>
  <c r="AZ95"/>
  <c r="AY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C95"/>
  <c r="B95"/>
  <c r="BG94"/>
  <c r="BF94"/>
  <c r="BE94"/>
  <c r="BD94"/>
  <c r="BC94"/>
  <c r="BB94"/>
  <c r="BA94"/>
  <c r="AZ94"/>
  <c r="AY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B94"/>
  <c r="BG93"/>
  <c r="BF93"/>
  <c r="BE93"/>
  <c r="BD93"/>
  <c r="BC93"/>
  <c r="BB93"/>
  <c r="BA93"/>
  <c r="AZ93"/>
  <c r="AY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C93"/>
  <c r="B93"/>
  <c r="BG92"/>
  <c r="BF92"/>
  <c r="BE92"/>
  <c r="BD92"/>
  <c r="BC92"/>
  <c r="BB92"/>
  <c r="BA92"/>
  <c r="AZ92"/>
  <c r="AY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C92"/>
  <c r="B92"/>
  <c r="BG91"/>
  <c r="BF91"/>
  <c r="BE91"/>
  <c r="BD91"/>
  <c r="BC91"/>
  <c r="BB91"/>
  <c r="BA91"/>
  <c r="AZ91"/>
  <c r="AY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B91"/>
  <c r="BG90"/>
  <c r="BF90"/>
  <c r="BE90"/>
  <c r="BD90"/>
  <c r="BC90"/>
  <c r="BB90"/>
  <c r="BA90"/>
  <c r="AZ90"/>
  <c r="AY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C90"/>
  <c r="B90"/>
  <c r="BG89"/>
  <c r="BF89"/>
  <c r="BE89"/>
  <c r="BD89"/>
  <c r="BC89"/>
  <c r="BB89"/>
  <c r="BA89"/>
  <c r="AZ89"/>
  <c r="AY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BG88"/>
  <c r="BF88"/>
  <c r="BE88"/>
  <c r="BD88"/>
  <c r="BC88"/>
  <c r="BB88"/>
  <c r="BA88"/>
  <c r="AZ88"/>
  <c r="AY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B88"/>
  <c r="BG87"/>
  <c r="BF87"/>
  <c r="BE87"/>
  <c r="BD87"/>
  <c r="BC87"/>
  <c r="BB87"/>
  <c r="BA87"/>
  <c r="AZ87"/>
  <c r="AY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B87"/>
  <c r="BG86"/>
  <c r="BF86"/>
  <c r="BE86"/>
  <c r="BD86"/>
  <c r="BC86"/>
  <c r="BB86"/>
  <c r="BA86"/>
  <c r="AZ86"/>
  <c r="AY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 l="1"/>
  <c r="B86"/>
  <c r="BG85"/>
  <c r="BF85"/>
  <c r="BE85"/>
  <c r="BD85"/>
  <c r="BC85"/>
  <c r="BB85"/>
  <c r="BA85"/>
  <c r="AZ85"/>
  <c r="AY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B85"/>
  <c r="P324" i="9" l="1"/>
  <c r="O324"/>
  <c r="N324"/>
  <c r="M324"/>
  <c r="L324"/>
  <c r="K324"/>
  <c r="J324"/>
  <c r="I324"/>
  <c r="H324"/>
  <c r="G324"/>
  <c r="F324"/>
  <c r="E324"/>
  <c r="D324"/>
  <c r="B324"/>
  <c r="P323"/>
  <c r="O323"/>
  <c r="N323"/>
  <c r="M323"/>
  <c r="L323"/>
  <c r="K323"/>
  <c r="J323"/>
  <c r="I323"/>
  <c r="H323"/>
  <c r="G323"/>
  <c r="F323"/>
  <c r="E323"/>
  <c r="D323"/>
  <c r="B323"/>
  <c r="P322"/>
  <c r="O322"/>
  <c r="N322"/>
  <c r="M322"/>
  <c r="L322"/>
  <c r="K322"/>
  <c r="J322"/>
  <c r="I322"/>
  <c r="H322"/>
  <c r="G322"/>
  <c r="F322"/>
  <c r="E322"/>
  <c r="D322"/>
  <c r="B322"/>
  <c r="P321"/>
  <c r="O321"/>
  <c r="N321"/>
  <c r="M321"/>
  <c r="L321"/>
  <c r="K321"/>
  <c r="J321"/>
  <c r="I321"/>
  <c r="H321"/>
  <c r="G321"/>
  <c r="F321"/>
  <c r="E321"/>
  <c r="D321"/>
  <c r="B321"/>
  <c r="P320"/>
  <c r="O320"/>
  <c r="N320"/>
  <c r="M320"/>
  <c r="L320"/>
  <c r="K320"/>
  <c r="J320"/>
  <c r="I320"/>
  <c r="H320"/>
  <c r="G320"/>
  <c r="F320"/>
  <c r="E320"/>
  <c r="D320"/>
  <c r="B320"/>
  <c r="P319"/>
  <c r="O319"/>
  <c r="N319"/>
  <c r="M319"/>
  <c r="L319"/>
  <c r="K319"/>
  <c r="J319"/>
  <c r="I319"/>
  <c r="H319"/>
  <c r="G319"/>
  <c r="F319"/>
  <c r="E319"/>
  <c r="D319"/>
  <c r="B319"/>
  <c r="P318"/>
  <c r="O318"/>
  <c r="N318"/>
  <c r="M318"/>
  <c r="L318"/>
  <c r="K318"/>
  <c r="J318"/>
  <c r="I318"/>
  <c r="H318"/>
  <c r="G318"/>
  <c r="F318"/>
  <c r="E318"/>
  <c r="D318"/>
  <c r="B318"/>
  <c r="P317"/>
  <c r="O317"/>
  <c r="N317"/>
  <c r="M317"/>
  <c r="L317"/>
  <c r="K317"/>
  <c r="J317"/>
  <c r="I317"/>
  <c r="H317"/>
  <c r="G317"/>
  <c r="F317"/>
  <c r="E317"/>
  <c r="D317"/>
  <c r="B317"/>
  <c r="P316"/>
  <c r="O316"/>
  <c r="N316"/>
  <c r="M316"/>
  <c r="L316"/>
  <c r="K316"/>
  <c r="J316"/>
  <c r="I316"/>
  <c r="H316"/>
  <c r="G316"/>
  <c r="F316"/>
  <c r="E316"/>
  <c r="D316"/>
  <c r="B316"/>
  <c r="P315"/>
  <c r="O315"/>
  <c r="N315"/>
  <c r="M315"/>
  <c r="L315"/>
  <c r="K315"/>
  <c r="J315"/>
  <c r="I315"/>
  <c r="H315"/>
  <c r="G315"/>
  <c r="F315"/>
  <c r="E315"/>
  <c r="D315"/>
  <c r="B315"/>
  <c r="P314"/>
  <c r="O314"/>
  <c r="N314"/>
  <c r="M314"/>
  <c r="L314"/>
  <c r="K314"/>
  <c r="J314"/>
  <c r="I314"/>
  <c r="H314"/>
  <c r="G314"/>
  <c r="F314"/>
  <c r="E314"/>
  <c r="D314"/>
  <c r="B314"/>
  <c r="P313"/>
  <c r="O313"/>
  <c r="N313"/>
  <c r="M313"/>
  <c r="L313"/>
  <c r="K313"/>
  <c r="J313"/>
  <c r="I313"/>
  <c r="H313"/>
  <c r="G313"/>
  <c r="F313"/>
  <c r="E313"/>
  <c r="D313"/>
  <c r="B313"/>
  <c r="P312"/>
  <c r="O312"/>
  <c r="N312"/>
  <c r="M312"/>
  <c r="L312"/>
  <c r="K312"/>
  <c r="J312"/>
  <c r="I312"/>
  <c r="H312"/>
  <c r="G312"/>
  <c r="F312"/>
  <c r="E312"/>
  <c r="D312"/>
  <c r="B312"/>
  <c r="P311"/>
  <c r="O311"/>
  <c r="N311"/>
  <c r="M311"/>
  <c r="L311"/>
  <c r="K311"/>
  <c r="J311"/>
  <c r="I311"/>
  <c r="H311"/>
  <c r="G311"/>
  <c r="F311"/>
  <c r="E311"/>
  <c r="D311"/>
  <c r="B311"/>
  <c r="P310"/>
  <c r="O310"/>
  <c r="N310"/>
  <c r="M310"/>
  <c r="L310"/>
  <c r="K310"/>
  <c r="J310"/>
  <c r="I310"/>
  <c r="H310"/>
  <c r="G310"/>
  <c r="F310"/>
  <c r="E310"/>
  <c r="D310"/>
  <c r="B310"/>
  <c r="P309"/>
  <c r="O309"/>
  <c r="N309"/>
  <c r="M309"/>
  <c r="L309"/>
  <c r="K309"/>
  <c r="J309"/>
  <c r="I309"/>
  <c r="H309"/>
  <c r="G309"/>
  <c r="F309"/>
  <c r="E309"/>
  <c r="D309"/>
  <c r="B309"/>
  <c r="P308"/>
  <c r="O308"/>
  <c r="N308"/>
  <c r="M308"/>
  <c r="L308"/>
  <c r="K308"/>
  <c r="J308"/>
  <c r="I308"/>
  <c r="H308"/>
  <c r="G308"/>
  <c r="F308"/>
  <c r="E308"/>
  <c r="D308"/>
  <c r="B308"/>
  <c r="P307"/>
  <c r="O307"/>
  <c r="N307"/>
  <c r="M307"/>
  <c r="L307"/>
  <c r="K307"/>
  <c r="J307"/>
  <c r="I307"/>
  <c r="H307"/>
  <c r="G307"/>
  <c r="F307"/>
  <c r="E307"/>
  <c r="D307"/>
  <c r="B307"/>
  <c r="P306"/>
  <c r="O306"/>
  <c r="N306"/>
  <c r="M306"/>
  <c r="L306"/>
  <c r="K306"/>
  <c r="J306"/>
  <c r="I306"/>
  <c r="H306"/>
  <c r="G306"/>
  <c r="F306"/>
  <c r="E306"/>
  <c r="D306"/>
  <c r="B306"/>
  <c r="P305"/>
  <c r="O305"/>
  <c r="N305"/>
  <c r="M305"/>
  <c r="L305"/>
  <c r="K305"/>
  <c r="J305"/>
  <c r="I305"/>
  <c r="H305"/>
  <c r="G305"/>
  <c r="F305"/>
  <c r="E305"/>
  <c r="D305"/>
  <c r="B305"/>
  <c r="P304"/>
  <c r="O304"/>
  <c r="N304"/>
  <c r="M304"/>
  <c r="L304"/>
  <c r="K304"/>
  <c r="J304"/>
  <c r="I304"/>
  <c r="H304"/>
  <c r="G304"/>
  <c r="F304"/>
  <c r="E304"/>
  <c r="D304"/>
  <c r="B304"/>
  <c r="P303"/>
  <c r="O303"/>
  <c r="N303"/>
  <c r="M303"/>
  <c r="L303"/>
  <c r="K303"/>
  <c r="J303"/>
  <c r="I303"/>
  <c r="H303"/>
  <c r="G303"/>
  <c r="F303"/>
  <c r="E303"/>
  <c r="D303"/>
  <c r="B303"/>
  <c r="P302"/>
  <c r="O302"/>
  <c r="N302"/>
  <c r="M302"/>
  <c r="L302"/>
  <c r="K302"/>
  <c r="J302"/>
  <c r="I302"/>
  <c r="H302"/>
  <c r="G302"/>
  <c r="F302"/>
  <c r="E302"/>
  <c r="D302"/>
  <c r="B302"/>
  <c r="Q271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25" l="1"/>
  <c r="C352" s="1"/>
  <c r="H330"/>
  <c r="F339"/>
  <c r="J339"/>
  <c r="N339"/>
  <c r="F343"/>
  <c r="J343"/>
  <c r="N343"/>
  <c r="J347"/>
  <c r="N347"/>
  <c r="F351"/>
  <c r="J351"/>
  <c r="N351"/>
  <c r="C303"/>
  <c r="C304"/>
  <c r="C305"/>
  <c r="C307"/>
  <c r="C308"/>
  <c r="C309"/>
  <c r="C312"/>
  <c r="C313"/>
  <c r="C315"/>
  <c r="C316"/>
  <c r="C317"/>
  <c r="C319"/>
  <c r="C320"/>
  <c r="C321"/>
  <c r="C323"/>
  <c r="C324"/>
  <c r="B329"/>
  <c r="G329"/>
  <c r="K329"/>
  <c r="O329"/>
  <c r="E329"/>
  <c r="I329"/>
  <c r="M329"/>
  <c r="B330"/>
  <c r="G330"/>
  <c r="F330" s="1"/>
  <c r="K330"/>
  <c r="J330" s="1"/>
  <c r="E331"/>
  <c r="G336"/>
  <c r="O336"/>
  <c r="G340"/>
  <c r="K340"/>
  <c r="O340"/>
  <c r="G344"/>
  <c r="K344"/>
  <c r="O344"/>
  <c r="G348"/>
  <c r="K348"/>
  <c r="O348"/>
  <c r="G331"/>
  <c r="F329"/>
  <c r="J329"/>
  <c r="N329"/>
  <c r="D329"/>
  <c r="H329"/>
  <c r="L329"/>
  <c r="P329"/>
  <c r="D331"/>
  <c r="D337"/>
  <c r="H337"/>
  <c r="L337"/>
  <c r="P337"/>
  <c r="D341"/>
  <c r="H341"/>
  <c r="L341"/>
  <c r="P341"/>
  <c r="D345"/>
  <c r="H345"/>
  <c r="L345"/>
  <c r="P345"/>
  <c r="L349"/>
  <c r="P349"/>
  <c r="O330"/>
  <c r="N330" s="1"/>
  <c r="E330"/>
  <c r="I330"/>
  <c r="M330"/>
  <c r="L330" s="1"/>
  <c r="B331"/>
  <c r="P330" s="1"/>
  <c r="E334"/>
  <c r="B335"/>
  <c r="E338"/>
  <c r="M338"/>
  <c r="B339"/>
  <c r="E342"/>
  <c r="I342"/>
  <c r="M342"/>
  <c r="B343"/>
  <c r="E346"/>
  <c r="M346"/>
  <c r="B347"/>
  <c r="N565"/>
  <c r="B351"/>
  <c r="C302"/>
  <c r="C306"/>
  <c r="C310"/>
  <c r="C311"/>
  <c r="C338" s="1"/>
  <c r="C314"/>
  <c r="C318"/>
  <c r="C322"/>
  <c r="C339"/>
  <c r="N435"/>
  <c r="I338"/>
  <c r="N458"/>
  <c r="I346"/>
  <c r="I348"/>
  <c r="N512"/>
  <c r="D334"/>
  <c r="P334"/>
  <c r="O334" s="1"/>
  <c r="N334" s="1"/>
  <c r="M334" s="1"/>
  <c r="L334" s="1"/>
  <c r="K334" s="1"/>
  <c r="J334" s="1"/>
  <c r="I334" s="1"/>
  <c r="H334" s="1"/>
  <c r="G334" s="1"/>
  <c r="F334" s="1"/>
  <c r="F336"/>
  <c r="N336"/>
  <c r="I347"/>
  <c r="H347" s="1"/>
  <c r="G347" s="1"/>
  <c r="F347" s="1"/>
  <c r="E347" s="1"/>
  <c r="K349"/>
  <c r="D330"/>
  <c r="F331"/>
  <c r="B332"/>
  <c r="P331" s="1"/>
  <c r="O331" s="1"/>
  <c r="N331" s="1"/>
  <c r="M331" s="1"/>
  <c r="L331" s="1"/>
  <c r="K331" s="1"/>
  <c r="J331" s="1"/>
  <c r="I331" s="1"/>
  <c r="H331" s="1"/>
  <c r="E335"/>
  <c r="D335" s="1"/>
  <c r="G337"/>
  <c r="O337"/>
  <c r="H338"/>
  <c r="P338"/>
  <c r="I339"/>
  <c r="B340"/>
  <c r="J340"/>
  <c r="K341"/>
  <c r="D342"/>
  <c r="L342"/>
  <c r="E343"/>
  <c r="M343"/>
  <c r="F344"/>
  <c r="N344"/>
  <c r="K345"/>
  <c r="D346"/>
  <c r="L346"/>
  <c r="F348"/>
  <c r="N348"/>
  <c r="E351"/>
  <c r="M351"/>
  <c r="L351" s="1"/>
  <c r="N411"/>
  <c r="E332"/>
  <c r="B333"/>
  <c r="P332" s="1"/>
  <c r="O332" s="1"/>
  <c r="N332" s="1"/>
  <c r="M332" s="1"/>
  <c r="L332" s="1"/>
  <c r="K332" s="1"/>
  <c r="J332" s="1"/>
  <c r="I332" s="1"/>
  <c r="H332" s="1"/>
  <c r="G332" s="1"/>
  <c r="F332" s="1"/>
  <c r="E336"/>
  <c r="D336" s="1"/>
  <c r="M336"/>
  <c r="L336" s="1"/>
  <c r="K336" s="1"/>
  <c r="J336" s="1"/>
  <c r="I336" s="1"/>
  <c r="H336" s="1"/>
  <c r="B337"/>
  <c r="P336" s="1"/>
  <c r="F337"/>
  <c r="J337"/>
  <c r="N337"/>
  <c r="G338"/>
  <c r="K338"/>
  <c r="O338"/>
  <c r="D339"/>
  <c r="H339"/>
  <c r="L339"/>
  <c r="P339"/>
  <c r="E340"/>
  <c r="I340"/>
  <c r="M340"/>
  <c r="B341"/>
  <c r="F341"/>
  <c r="J341"/>
  <c r="N341"/>
  <c r="G342"/>
  <c r="K342"/>
  <c r="O342"/>
  <c r="D343"/>
  <c r="H343"/>
  <c r="L343"/>
  <c r="P343"/>
  <c r="E344"/>
  <c r="I344"/>
  <c r="M344"/>
  <c r="B345"/>
  <c r="F345"/>
  <c r="J345"/>
  <c r="N345"/>
  <c r="G346"/>
  <c r="K346"/>
  <c r="O346"/>
  <c r="D347"/>
  <c r="L347"/>
  <c r="K347" s="1"/>
  <c r="E348"/>
  <c r="M348"/>
  <c r="B349"/>
  <c r="J349"/>
  <c r="N349"/>
  <c r="D351"/>
  <c r="H351"/>
  <c r="P351"/>
  <c r="I349"/>
  <c r="H349" s="1"/>
  <c r="G349" s="1"/>
  <c r="F349" s="1"/>
  <c r="E349" s="1"/>
  <c r="D349" s="1"/>
  <c r="N540"/>
  <c r="M347"/>
  <c r="B336"/>
  <c r="P335" s="1"/>
  <c r="O335" s="1"/>
  <c r="N335" s="1"/>
  <c r="M335" s="1"/>
  <c r="L335" s="1"/>
  <c r="K335" s="1"/>
  <c r="J335" s="1"/>
  <c r="I335" s="1"/>
  <c r="H335" s="1"/>
  <c r="G335" s="1"/>
  <c r="F335" s="1"/>
  <c r="K337"/>
  <c r="D338"/>
  <c r="L338"/>
  <c r="E339"/>
  <c r="M339"/>
  <c r="F340"/>
  <c r="N340"/>
  <c r="G341"/>
  <c r="O341"/>
  <c r="H342"/>
  <c r="P342"/>
  <c r="I343"/>
  <c r="B344"/>
  <c r="J344"/>
  <c r="G345"/>
  <c r="O345"/>
  <c r="H346"/>
  <c r="P346"/>
  <c r="N484"/>
  <c r="B348"/>
  <c r="P347" s="1"/>
  <c r="O347" s="1"/>
  <c r="J348"/>
  <c r="O349"/>
  <c r="P350"/>
  <c r="O350" s="1"/>
  <c r="N350" s="1"/>
  <c r="M350" s="1"/>
  <c r="L350" s="1"/>
  <c r="K350" s="1"/>
  <c r="J350" s="1"/>
  <c r="I350" s="1"/>
  <c r="H350" s="1"/>
  <c r="G350" s="1"/>
  <c r="F350" s="1"/>
  <c r="E350" s="1"/>
  <c r="D350" s="1"/>
  <c r="I351"/>
  <c r="D332"/>
  <c r="E333"/>
  <c r="D333" s="1"/>
  <c r="B334"/>
  <c r="P333" s="1"/>
  <c r="O333" s="1"/>
  <c r="N333" s="1"/>
  <c r="M333" s="1"/>
  <c r="L333" s="1"/>
  <c r="K333" s="1"/>
  <c r="J333" s="1"/>
  <c r="I333" s="1"/>
  <c r="H333" s="1"/>
  <c r="G333" s="1"/>
  <c r="F333" s="1"/>
  <c r="E337"/>
  <c r="I337"/>
  <c r="M337"/>
  <c r="B338"/>
  <c r="F338"/>
  <c r="J338"/>
  <c r="N338"/>
  <c r="G339"/>
  <c r="K339"/>
  <c r="O339"/>
  <c r="D340"/>
  <c r="H340"/>
  <c r="L340"/>
  <c r="P340"/>
  <c r="E341"/>
  <c r="I341"/>
  <c r="M341"/>
  <c r="B342"/>
  <c r="F342"/>
  <c r="J342"/>
  <c r="N342"/>
  <c r="G343"/>
  <c r="K343"/>
  <c r="O343"/>
  <c r="D344"/>
  <c r="H344"/>
  <c r="L344"/>
  <c r="P344"/>
  <c r="E345"/>
  <c r="I345"/>
  <c r="M345"/>
  <c r="B346"/>
  <c r="F346"/>
  <c r="J346"/>
  <c r="N346"/>
  <c r="D348"/>
  <c r="H348"/>
  <c r="L348"/>
  <c r="P348"/>
  <c r="M349"/>
  <c r="B350"/>
  <c r="G351"/>
  <c r="K351"/>
  <c r="O351"/>
  <c r="A287" i="3"/>
  <c r="A286"/>
  <c r="A285"/>
  <c r="A284"/>
  <c r="C340" i="9" l="1"/>
  <c r="C345"/>
  <c r="C333"/>
  <c r="C346"/>
  <c r="C349"/>
  <c r="C331"/>
  <c r="C351"/>
  <c r="C350"/>
  <c r="C342"/>
  <c r="C343"/>
  <c r="C337"/>
  <c r="C334"/>
  <c r="C332"/>
  <c r="C347"/>
  <c r="C330"/>
  <c r="C348"/>
  <c r="C336"/>
  <c r="C344"/>
  <c r="C341"/>
  <c r="C335"/>
  <c r="C329"/>
  <c r="A283" i="3"/>
  <c r="A282"/>
  <c r="A281"/>
  <c r="D324"/>
  <c r="A280"/>
  <c r="A279"/>
  <c r="A278"/>
  <c r="A277"/>
  <c r="A276"/>
  <c r="A275"/>
  <c r="A274"/>
  <c r="A273"/>
  <c r="A272"/>
  <c r="A271"/>
  <c r="A270"/>
  <c r="C324" l="1"/>
  <c r="G324"/>
  <c r="B324"/>
  <c r="H324"/>
  <c r="F324"/>
  <c r="E324"/>
  <c r="A269"/>
  <c r="H323"/>
  <c r="G323"/>
  <c r="F323"/>
  <c r="E323"/>
  <c r="D323"/>
  <c r="C323"/>
  <c r="B323"/>
  <c r="A268"/>
  <c r="A267"/>
  <c r="A266"/>
  <c r="A265"/>
  <c r="A264"/>
  <c r="A263"/>
  <c r="A262" l="1"/>
  <c r="A261" l="1"/>
  <c r="A260"/>
  <c r="A259"/>
  <c r="A258"/>
  <c r="A257"/>
  <c r="D322"/>
  <c r="A256"/>
  <c r="A255"/>
  <c r="A254"/>
  <c r="A253"/>
  <c r="A252"/>
  <c r="A251"/>
  <c r="A250"/>
  <c r="A249"/>
  <c r="H248"/>
  <c r="G248"/>
  <c r="F248"/>
  <c r="E248"/>
  <c r="C248"/>
  <c r="B248"/>
  <c r="A248"/>
  <c r="H247"/>
  <c r="G247"/>
  <c r="F247"/>
  <c r="E247"/>
  <c r="D247"/>
  <c r="C247"/>
  <c r="B247"/>
  <c r="A247"/>
  <c r="H246"/>
  <c r="G246"/>
  <c r="F246"/>
  <c r="E246"/>
  <c r="D246"/>
  <c r="C246"/>
  <c r="B246"/>
  <c r="A246"/>
  <c r="H245"/>
  <c r="G245"/>
  <c r="F245"/>
  <c r="E245"/>
  <c r="D245"/>
  <c r="C245"/>
  <c r="B245"/>
  <c r="A245"/>
  <c r="H244"/>
  <c r="G244"/>
  <c r="F244"/>
  <c r="E244"/>
  <c r="D244"/>
  <c r="C244"/>
  <c r="B244"/>
  <c r="A244"/>
  <c r="H243"/>
  <c r="G243"/>
  <c r="F243"/>
  <c r="E243"/>
  <c r="D243"/>
  <c r="C243"/>
  <c r="B243"/>
  <c r="A243"/>
  <c r="H242"/>
  <c r="G242"/>
  <c r="F242"/>
  <c r="E242"/>
  <c r="D242"/>
  <c r="C242"/>
  <c r="B242"/>
  <c r="A242"/>
  <c r="H241"/>
  <c r="G241"/>
  <c r="F241"/>
  <c r="E241"/>
  <c r="D241"/>
  <c r="C241"/>
  <c r="B241"/>
  <c r="A241"/>
  <c r="H240"/>
  <c r="G240"/>
  <c r="F240"/>
  <c r="E240"/>
  <c r="D240"/>
  <c r="C240"/>
  <c r="B240"/>
  <c r="A240"/>
  <c r="H239"/>
  <c r="G239"/>
  <c r="F239"/>
  <c r="E239"/>
  <c r="D239"/>
  <c r="C239"/>
  <c r="B239"/>
  <c r="A239"/>
  <c r="H238"/>
  <c r="G238"/>
  <c r="F238"/>
  <c r="E238"/>
  <c r="D238"/>
  <c r="C238"/>
  <c r="B238"/>
  <c r="A238"/>
  <c r="H237"/>
  <c r="G237"/>
  <c r="F237"/>
  <c r="E237"/>
  <c r="C237"/>
  <c r="B237"/>
  <c r="A237"/>
  <c r="H236"/>
  <c r="G236"/>
  <c r="F236"/>
  <c r="E236"/>
  <c r="C236"/>
  <c r="B236"/>
  <c r="A236"/>
  <c r="H235"/>
  <c r="G235"/>
  <c r="F235"/>
  <c r="E235"/>
  <c r="C235"/>
  <c r="B235"/>
  <c r="A235"/>
  <c r="H234"/>
  <c r="G234"/>
  <c r="F234"/>
  <c r="E234"/>
  <c r="C234"/>
  <c r="B234"/>
  <c r="A234"/>
  <c r="H233"/>
  <c r="G233"/>
  <c r="F233"/>
  <c r="E233"/>
  <c r="C233"/>
  <c r="B233"/>
  <c r="A233"/>
  <c r="H232"/>
  <c r="G232"/>
  <c r="F232"/>
  <c r="E232"/>
  <c r="C232"/>
  <c r="B232"/>
  <c r="A232"/>
  <c r="H231"/>
  <c r="G231"/>
  <c r="F231"/>
  <c r="E231"/>
  <c r="C231"/>
  <c r="B231"/>
  <c r="A231"/>
  <c r="H230"/>
  <c r="G230"/>
  <c r="F230"/>
  <c r="E230"/>
  <c r="C230"/>
  <c r="B230"/>
  <c r="A230"/>
  <c r="H229"/>
  <c r="G229"/>
  <c r="F229"/>
  <c r="E229"/>
  <c r="C229"/>
  <c r="B229"/>
  <c r="A229"/>
  <c r="H228"/>
  <c r="G228"/>
  <c r="F228"/>
  <c r="E228"/>
  <c r="C228"/>
  <c r="B228"/>
  <c r="A228"/>
  <c r="H227"/>
  <c r="G227"/>
  <c r="F227"/>
  <c r="E227"/>
  <c r="C227"/>
  <c r="B227"/>
  <c r="A227"/>
  <c r="H226"/>
  <c r="G226"/>
  <c r="F226"/>
  <c r="E226"/>
  <c r="C226"/>
  <c r="B226"/>
  <c r="A226"/>
  <c r="H225"/>
  <c r="G225"/>
  <c r="F225"/>
  <c r="E225"/>
  <c r="C225"/>
  <c r="B225"/>
  <c r="A225"/>
  <c r="H224"/>
  <c r="G224"/>
  <c r="F224"/>
  <c r="E224"/>
  <c r="C224"/>
  <c r="B224"/>
  <c r="A224"/>
  <c r="H223"/>
  <c r="G223"/>
  <c r="F223"/>
  <c r="E223"/>
  <c r="C223"/>
  <c r="B223"/>
  <c r="A223"/>
  <c r="H222"/>
  <c r="G222"/>
  <c r="F222"/>
  <c r="E222"/>
  <c r="C222"/>
  <c r="B222"/>
  <c r="A222"/>
  <c r="H221"/>
  <c r="G221"/>
  <c r="F221"/>
  <c r="E221"/>
  <c r="C221"/>
  <c r="B221"/>
  <c r="A221"/>
  <c r="H220"/>
  <c r="G220"/>
  <c r="F220"/>
  <c r="E220"/>
  <c r="C220"/>
  <c r="B220"/>
  <c r="A220"/>
  <c r="H219"/>
  <c r="G219"/>
  <c r="F219"/>
  <c r="E219"/>
  <c r="C219"/>
  <c r="B219"/>
  <c r="A219"/>
  <c r="H218"/>
  <c r="G218"/>
  <c r="F218"/>
  <c r="E218"/>
  <c r="C218"/>
  <c r="B218"/>
  <c r="A218"/>
  <c r="H217"/>
  <c r="G217"/>
  <c r="F217"/>
  <c r="E217"/>
  <c r="C217"/>
  <c r="B217"/>
  <c r="A217"/>
  <c r="H216"/>
  <c r="G216"/>
  <c r="F216"/>
  <c r="E216"/>
  <c r="C216"/>
  <c r="B216"/>
  <c r="A216"/>
  <c r="H215"/>
  <c r="G215"/>
  <c r="F215"/>
  <c r="E215"/>
  <c r="C215"/>
  <c r="B215"/>
  <c r="A215"/>
  <c r="H214"/>
  <c r="G214"/>
  <c r="F214"/>
  <c r="E214"/>
  <c r="C214"/>
  <c r="B214"/>
  <c r="A214"/>
  <c r="H213"/>
  <c r="G213"/>
  <c r="F213"/>
  <c r="E213"/>
  <c r="C213"/>
  <c r="B213"/>
  <c r="A213"/>
  <c r="H212"/>
  <c r="G212"/>
  <c r="F212"/>
  <c r="E212"/>
  <c r="C212"/>
  <c r="B212"/>
  <c r="A212"/>
  <c r="H211"/>
  <c r="G211"/>
  <c r="F211"/>
  <c r="E211"/>
  <c r="C211"/>
  <c r="B211"/>
  <c r="A211"/>
  <c r="H210"/>
  <c r="G210"/>
  <c r="F210"/>
  <c r="E210"/>
  <c r="C210"/>
  <c r="B210"/>
  <c r="A210"/>
  <c r="H209"/>
  <c r="G209"/>
  <c r="F209"/>
  <c r="E209"/>
  <c r="C209"/>
  <c r="B209"/>
  <c r="A209"/>
  <c r="H208"/>
  <c r="G208"/>
  <c r="F208"/>
  <c r="E208"/>
  <c r="C208"/>
  <c r="B208"/>
  <c r="A208"/>
  <c r="H207"/>
  <c r="G207"/>
  <c r="F207"/>
  <c r="E207"/>
  <c r="C207"/>
  <c r="B207"/>
  <c r="A207"/>
  <c r="H206"/>
  <c r="G206"/>
  <c r="F206"/>
  <c r="E206"/>
  <c r="C206"/>
  <c r="B206"/>
  <c r="A206"/>
  <c r="H205"/>
  <c r="G205"/>
  <c r="F205"/>
  <c r="E205"/>
  <c r="C205"/>
  <c r="B205"/>
  <c r="A205"/>
  <c r="H204"/>
  <c r="G204"/>
  <c r="F204"/>
  <c r="E204"/>
  <c r="C204"/>
  <c r="B204"/>
  <c r="A204"/>
  <c r="H203"/>
  <c r="G203"/>
  <c r="F203"/>
  <c r="E203"/>
  <c r="C203"/>
  <c r="B203"/>
  <c r="A203"/>
  <c r="H202"/>
  <c r="G202"/>
  <c r="F202"/>
  <c r="E202"/>
  <c r="C202"/>
  <c r="B202"/>
  <c r="A202"/>
  <c r="H201"/>
  <c r="G201"/>
  <c r="F201"/>
  <c r="E201"/>
  <c r="C201"/>
  <c r="B201"/>
  <c r="A201"/>
  <c r="H200"/>
  <c r="G200"/>
  <c r="F200"/>
  <c r="E200"/>
  <c r="C200"/>
  <c r="B200"/>
  <c r="A200"/>
  <c r="H199"/>
  <c r="G199"/>
  <c r="F199"/>
  <c r="E199"/>
  <c r="C199"/>
  <c r="B199"/>
  <c r="A199"/>
  <c r="H198"/>
  <c r="G198"/>
  <c r="F198"/>
  <c r="E198"/>
  <c r="C198"/>
  <c r="B198"/>
  <c r="A198"/>
  <c r="H197"/>
  <c r="G197"/>
  <c r="F197"/>
  <c r="E197"/>
  <c r="C197"/>
  <c r="B197"/>
  <c r="A197"/>
  <c r="H196"/>
  <c r="G196"/>
  <c r="F196"/>
  <c r="E196"/>
  <c r="C196"/>
  <c r="B196"/>
  <c r="A196"/>
  <c r="H195"/>
  <c r="G195"/>
  <c r="F195"/>
  <c r="E195"/>
  <c r="C195"/>
  <c r="B195"/>
  <c r="A195"/>
  <c r="H194"/>
  <c r="G194"/>
  <c r="F194"/>
  <c r="E194"/>
  <c r="C194"/>
  <c r="B194"/>
  <c r="A194"/>
  <c r="H193"/>
  <c r="G193"/>
  <c r="F193"/>
  <c r="E193"/>
  <c r="C193"/>
  <c r="B193"/>
  <c r="A193"/>
  <c r="H192"/>
  <c r="G192"/>
  <c r="F192"/>
  <c r="E192"/>
  <c r="C192"/>
  <c r="B192"/>
  <c r="A192"/>
  <c r="H191"/>
  <c r="G191"/>
  <c r="F191"/>
  <c r="E191"/>
  <c r="C191"/>
  <c r="B191"/>
  <c r="A191"/>
  <c r="H190"/>
  <c r="G190"/>
  <c r="F190"/>
  <c r="E190"/>
  <c r="C190"/>
  <c r="B190"/>
  <c r="A190"/>
  <c r="H189"/>
  <c r="G189"/>
  <c r="F189"/>
  <c r="E189"/>
  <c r="C189"/>
  <c r="B189"/>
  <c r="A189"/>
  <c r="H188"/>
  <c r="G188"/>
  <c r="F188"/>
  <c r="E188"/>
  <c r="C188"/>
  <c r="B188"/>
  <c r="A188"/>
  <c r="H187"/>
  <c r="G187"/>
  <c r="F187"/>
  <c r="E187"/>
  <c r="C187"/>
  <c r="B187"/>
  <c r="A187"/>
  <c r="H186"/>
  <c r="G186"/>
  <c r="F186"/>
  <c r="E186"/>
  <c r="C186"/>
  <c r="B186"/>
  <c r="A186"/>
  <c r="H185"/>
  <c r="G185"/>
  <c r="F185"/>
  <c r="E185"/>
  <c r="C185"/>
  <c r="B185"/>
  <c r="A185"/>
  <c r="H184"/>
  <c r="G184"/>
  <c r="F184"/>
  <c r="E184"/>
  <c r="C184"/>
  <c r="B184"/>
  <c r="A184"/>
  <c r="H183"/>
  <c r="G183"/>
  <c r="F183"/>
  <c r="E183"/>
  <c r="C183"/>
  <c r="B183"/>
  <c r="A183"/>
  <c r="H182"/>
  <c r="G182"/>
  <c r="F182"/>
  <c r="E182"/>
  <c r="C182"/>
  <c r="B182"/>
  <c r="A182"/>
  <c r="H181"/>
  <c r="G181"/>
  <c r="F181"/>
  <c r="E181"/>
  <c r="C181"/>
  <c r="B181"/>
  <c r="A181"/>
  <c r="H180"/>
  <c r="G180"/>
  <c r="F180"/>
  <c r="E180"/>
  <c r="C180"/>
  <c r="B180"/>
  <c r="A180"/>
  <c r="H179"/>
  <c r="G179"/>
  <c r="F179"/>
  <c r="E179"/>
  <c r="C179"/>
  <c r="B179"/>
  <c r="A179"/>
  <c r="H178"/>
  <c r="G178"/>
  <c r="F178"/>
  <c r="E178"/>
  <c r="C178"/>
  <c r="B178"/>
  <c r="A178"/>
  <c r="H177"/>
  <c r="G177"/>
  <c r="F177"/>
  <c r="E177"/>
  <c r="C177"/>
  <c r="B177"/>
  <c r="A177"/>
  <c r="H176"/>
  <c r="G176"/>
  <c r="F176"/>
  <c r="E176"/>
  <c r="C176"/>
  <c r="B176"/>
  <c r="A176"/>
  <c r="H175"/>
  <c r="G175"/>
  <c r="F175"/>
  <c r="E175"/>
  <c r="C175"/>
  <c r="B175"/>
  <c r="A175"/>
  <c r="H174"/>
  <c r="G174"/>
  <c r="F174"/>
  <c r="E174"/>
  <c r="C174"/>
  <c r="B174"/>
  <c r="A174"/>
  <c r="H173"/>
  <c r="G173"/>
  <c r="F173"/>
  <c r="E173"/>
  <c r="C173"/>
  <c r="B173"/>
  <c r="A173"/>
  <c r="H172"/>
  <c r="G172"/>
  <c r="F172"/>
  <c r="E172"/>
  <c r="C172"/>
  <c r="B172"/>
  <c r="A172"/>
  <c r="H171"/>
  <c r="G171"/>
  <c r="F171"/>
  <c r="E171"/>
  <c r="C171"/>
  <c r="B171"/>
  <c r="A171"/>
  <c r="H170"/>
  <c r="G170"/>
  <c r="F170"/>
  <c r="E170"/>
  <c r="C170"/>
  <c r="B170"/>
  <c r="A170"/>
  <c r="H169"/>
  <c r="G169"/>
  <c r="F169"/>
  <c r="E169"/>
  <c r="C169"/>
  <c r="B169"/>
  <c r="A169"/>
  <c r="H168"/>
  <c r="G168"/>
  <c r="F168"/>
  <c r="E168"/>
  <c r="C168"/>
  <c r="B168"/>
  <c r="A168"/>
  <c r="H167"/>
  <c r="G167"/>
  <c r="F167"/>
  <c r="E167"/>
  <c r="C167"/>
  <c r="B167"/>
  <c r="A167"/>
  <c r="H166"/>
  <c r="G166"/>
  <c r="F166"/>
  <c r="E166"/>
  <c r="C166"/>
  <c r="B166"/>
  <c r="A166"/>
  <c r="H165"/>
  <c r="G165"/>
  <c r="F165"/>
  <c r="E165"/>
  <c r="C165"/>
  <c r="B165"/>
  <c r="A165"/>
  <c r="H164"/>
  <c r="G164"/>
  <c r="F164"/>
  <c r="E164"/>
  <c r="C164"/>
  <c r="B164"/>
  <c r="A164"/>
  <c r="H163"/>
  <c r="G163"/>
  <c r="F163"/>
  <c r="E163"/>
  <c r="C163"/>
  <c r="B163"/>
  <c r="A163"/>
  <c r="H162"/>
  <c r="G162"/>
  <c r="F162"/>
  <c r="E162"/>
  <c r="C162"/>
  <c r="B162"/>
  <c r="A162"/>
  <c r="H161"/>
  <c r="G161"/>
  <c r="F161"/>
  <c r="E161"/>
  <c r="C161"/>
  <c r="B161"/>
  <c r="A161"/>
  <c r="H160"/>
  <c r="G160"/>
  <c r="F160"/>
  <c r="E160"/>
  <c r="C160"/>
  <c r="B160"/>
  <c r="A160"/>
  <c r="H159"/>
  <c r="G159"/>
  <c r="F159"/>
  <c r="E159"/>
  <c r="C159"/>
  <c r="B159"/>
  <c r="A159"/>
  <c r="H158"/>
  <c r="G158"/>
  <c r="F158"/>
  <c r="E158"/>
  <c r="C158"/>
  <c r="B158"/>
  <c r="A158"/>
  <c r="H157"/>
  <c r="G157"/>
  <c r="F157"/>
  <c r="E157"/>
  <c r="C157"/>
  <c r="B157"/>
  <c r="A157"/>
  <c r="H156"/>
  <c r="G156"/>
  <c r="F156"/>
  <c r="E156"/>
  <c r="C156"/>
  <c r="B156"/>
  <c r="A156"/>
  <c r="H155"/>
  <c r="G155"/>
  <c r="F155"/>
  <c r="E155"/>
  <c r="C155"/>
  <c r="B155"/>
  <c r="A155"/>
  <c r="H154"/>
  <c r="G154"/>
  <c r="F154"/>
  <c r="E154"/>
  <c r="C154"/>
  <c r="B154"/>
  <c r="A154"/>
  <c r="H153"/>
  <c r="G153"/>
  <c r="F153"/>
  <c r="E153"/>
  <c r="C153"/>
  <c r="B153"/>
  <c r="A153"/>
  <c r="H152"/>
  <c r="G152"/>
  <c r="F152"/>
  <c r="E152"/>
  <c r="C152"/>
  <c r="B152"/>
  <c r="A152"/>
  <c r="H151"/>
  <c r="G151"/>
  <c r="F151"/>
  <c r="E151"/>
  <c r="C151"/>
  <c r="B151"/>
  <c r="A151"/>
  <c r="H150"/>
  <c r="G150"/>
  <c r="F150"/>
  <c r="E150"/>
  <c r="C150"/>
  <c r="B150"/>
  <c r="A150"/>
  <c r="H149"/>
  <c r="G149"/>
  <c r="F149"/>
  <c r="E149"/>
  <c r="C149"/>
  <c r="B149"/>
  <c r="A149"/>
  <c r="H148"/>
  <c r="G148"/>
  <c r="F148"/>
  <c r="E148"/>
  <c r="C148"/>
  <c r="B148"/>
  <c r="A148"/>
  <c r="H147"/>
  <c r="G147"/>
  <c r="F147"/>
  <c r="E147"/>
  <c r="C147"/>
  <c r="B147"/>
  <c r="A147"/>
  <c r="H146"/>
  <c r="G146"/>
  <c r="F146"/>
  <c r="E146"/>
  <c r="C146"/>
  <c r="B146"/>
  <c r="A146"/>
  <c r="H145"/>
  <c r="G145"/>
  <c r="F145"/>
  <c r="E145"/>
  <c r="C145"/>
  <c r="B145"/>
  <c r="A145"/>
  <c r="H144"/>
  <c r="G144"/>
  <c r="F144"/>
  <c r="E144"/>
  <c r="C144"/>
  <c r="B144"/>
  <c r="A144"/>
  <c r="H143"/>
  <c r="G143"/>
  <c r="F143"/>
  <c r="E143"/>
  <c r="C143"/>
  <c r="B143"/>
  <c r="A143"/>
  <c r="H142"/>
  <c r="G142"/>
  <c r="F142"/>
  <c r="E142"/>
  <c r="C142"/>
  <c r="B142"/>
  <c r="A142"/>
  <c r="H141"/>
  <c r="G141"/>
  <c r="F141"/>
  <c r="E141"/>
  <c r="C141"/>
  <c r="B141"/>
  <c r="A141"/>
  <c r="H140"/>
  <c r="G140"/>
  <c r="F140"/>
  <c r="E140"/>
  <c r="C140"/>
  <c r="B140"/>
  <c r="A140"/>
  <c r="H139"/>
  <c r="G139"/>
  <c r="F139"/>
  <c r="E139"/>
  <c r="C139"/>
  <c r="B139"/>
  <c r="A139"/>
  <c r="H138"/>
  <c r="G138"/>
  <c r="F138"/>
  <c r="E138"/>
  <c r="C138"/>
  <c r="B138"/>
  <c r="A138"/>
  <c r="H137"/>
  <c r="G137"/>
  <c r="F137"/>
  <c r="E137"/>
  <c r="C137"/>
  <c r="B137"/>
  <c r="A137"/>
  <c r="H136"/>
  <c r="G136"/>
  <c r="F136"/>
  <c r="E136"/>
  <c r="C136"/>
  <c r="B136"/>
  <c r="A136"/>
  <c r="H135"/>
  <c r="G135"/>
  <c r="F135"/>
  <c r="E135"/>
  <c r="C135"/>
  <c r="B135"/>
  <c r="A135"/>
  <c r="H134"/>
  <c r="G134"/>
  <c r="F134"/>
  <c r="E134"/>
  <c r="C134"/>
  <c r="B134"/>
  <c r="A134"/>
  <c r="H133"/>
  <c r="G133"/>
  <c r="F133"/>
  <c r="E133"/>
  <c r="C133"/>
  <c r="B133"/>
  <c r="A133"/>
  <c r="H132"/>
  <c r="G132"/>
  <c r="F132"/>
  <c r="E132"/>
  <c r="C132"/>
  <c r="B132"/>
  <c r="A132"/>
  <c r="H131"/>
  <c r="G131"/>
  <c r="F131"/>
  <c r="E131"/>
  <c r="C131"/>
  <c r="B131"/>
  <c r="A131"/>
  <c r="H130"/>
  <c r="G130"/>
  <c r="F130"/>
  <c r="E130"/>
  <c r="C130"/>
  <c r="B130"/>
  <c r="A130"/>
  <c r="H129"/>
  <c r="G129"/>
  <c r="F129"/>
  <c r="E129"/>
  <c r="C129"/>
  <c r="B129"/>
  <c r="A129"/>
  <c r="H128"/>
  <c r="G128"/>
  <c r="F128"/>
  <c r="E128"/>
  <c r="C128"/>
  <c r="B128"/>
  <c r="A128"/>
  <c r="H127"/>
  <c r="G127"/>
  <c r="F127"/>
  <c r="E127"/>
  <c r="C127"/>
  <c r="B127"/>
  <c r="A127"/>
  <c r="H126"/>
  <c r="G126"/>
  <c r="F126"/>
  <c r="E126"/>
  <c r="C126"/>
  <c r="B126"/>
  <c r="A126"/>
  <c r="H125"/>
  <c r="G125"/>
  <c r="F125"/>
  <c r="E125"/>
  <c r="C125"/>
  <c r="B125"/>
  <c r="A125"/>
  <c r="H124"/>
  <c r="G124"/>
  <c r="F124"/>
  <c r="E124"/>
  <c r="C124"/>
  <c r="B124"/>
  <c r="A124"/>
  <c r="H123"/>
  <c r="G123"/>
  <c r="F123"/>
  <c r="E123"/>
  <c r="C123"/>
  <c r="B123"/>
  <c r="A123"/>
  <c r="H122"/>
  <c r="G122"/>
  <c r="F122"/>
  <c r="E122"/>
  <c r="C122"/>
  <c r="B122"/>
  <c r="A122"/>
  <c r="H121"/>
  <c r="G121"/>
  <c r="F121"/>
  <c r="E121"/>
  <c r="C121"/>
  <c r="B121"/>
  <c r="A121"/>
  <c r="H120"/>
  <c r="G120"/>
  <c r="F120"/>
  <c r="E120"/>
  <c r="C120"/>
  <c r="B120"/>
  <c r="A120"/>
  <c r="H119"/>
  <c r="G119"/>
  <c r="F119"/>
  <c r="E119"/>
  <c r="C119"/>
  <c r="B119"/>
  <c r="A119"/>
  <c r="H118"/>
  <c r="G118"/>
  <c r="F118"/>
  <c r="E118"/>
  <c r="C118"/>
  <c r="B118"/>
  <c r="A118"/>
  <c r="H117"/>
  <c r="G117"/>
  <c r="F117"/>
  <c r="E117"/>
  <c r="C117"/>
  <c r="B117"/>
  <c r="A117"/>
  <c r="H116"/>
  <c r="G116"/>
  <c r="F116"/>
  <c r="E116"/>
  <c r="C116"/>
  <c r="B116"/>
  <c r="A116"/>
  <c r="H115"/>
  <c r="G115"/>
  <c r="F115"/>
  <c r="E115"/>
  <c r="C115"/>
  <c r="B115"/>
  <c r="A115"/>
  <c r="H114"/>
  <c r="G114"/>
  <c r="F114"/>
  <c r="E114"/>
  <c r="C114"/>
  <c r="B114"/>
  <c r="A114"/>
  <c r="H113"/>
  <c r="G113"/>
  <c r="F113"/>
  <c r="E113"/>
  <c r="C113"/>
  <c r="B113"/>
  <c r="A113"/>
  <c r="H112"/>
  <c r="G112"/>
  <c r="F112"/>
  <c r="E112"/>
  <c r="C112"/>
  <c r="B112"/>
  <c r="A112"/>
  <c r="H111"/>
  <c r="G111"/>
  <c r="F111"/>
  <c r="E111"/>
  <c r="C111"/>
  <c r="B111"/>
  <c r="A111"/>
  <c r="H110"/>
  <c r="G110"/>
  <c r="F110"/>
  <c r="E110"/>
  <c r="C110"/>
  <c r="B110"/>
  <c r="A110"/>
  <c r="H109"/>
  <c r="G109"/>
  <c r="F109"/>
  <c r="E109"/>
  <c r="C109"/>
  <c r="B109"/>
  <c r="A109"/>
  <c r="H108"/>
  <c r="G108"/>
  <c r="F108"/>
  <c r="E108"/>
  <c r="C108"/>
  <c r="B108"/>
  <c r="A108"/>
  <c r="H107"/>
  <c r="G107"/>
  <c r="F107"/>
  <c r="E107"/>
  <c r="C107"/>
  <c r="B107"/>
  <c r="A107"/>
  <c r="H106"/>
  <c r="G106"/>
  <c r="F106"/>
  <c r="E106"/>
  <c r="C106"/>
  <c r="B106"/>
  <c r="A106"/>
  <c r="H105"/>
  <c r="G105"/>
  <c r="F105"/>
  <c r="E105"/>
  <c r="C105"/>
  <c r="B105"/>
  <c r="A105"/>
  <c r="H104"/>
  <c r="G104"/>
  <c r="F104"/>
  <c r="E104"/>
  <c r="C104"/>
  <c r="B104"/>
  <c r="A104"/>
  <c r="H103"/>
  <c r="G103"/>
  <c r="F103"/>
  <c r="E103"/>
  <c r="C103"/>
  <c r="B103"/>
  <c r="A103"/>
  <c r="H102"/>
  <c r="G102"/>
  <c r="F102"/>
  <c r="E102"/>
  <c r="C102"/>
  <c r="B102"/>
  <c r="A102"/>
  <c r="H101"/>
  <c r="G101"/>
  <c r="F101"/>
  <c r="E101"/>
  <c r="C101"/>
  <c r="B101"/>
  <c r="A101"/>
  <c r="H100"/>
  <c r="G100"/>
  <c r="F100"/>
  <c r="E100"/>
  <c r="C100"/>
  <c r="B100"/>
  <c r="A100"/>
  <c r="H99"/>
  <c r="G99"/>
  <c r="F99"/>
  <c r="E99"/>
  <c r="C99"/>
  <c r="B99"/>
  <c r="A99"/>
  <c r="H98"/>
  <c r="G98"/>
  <c r="F98"/>
  <c r="E98"/>
  <c r="C98"/>
  <c r="B98"/>
  <c r="A98"/>
  <c r="H97"/>
  <c r="G97"/>
  <c r="F97"/>
  <c r="E97"/>
  <c r="C97"/>
  <c r="B97"/>
  <c r="A97"/>
  <c r="H96"/>
  <c r="G96"/>
  <c r="F96"/>
  <c r="E96"/>
  <c r="C96"/>
  <c r="B96"/>
  <c r="A96"/>
  <c r="H95"/>
  <c r="G95"/>
  <c r="F95"/>
  <c r="E95"/>
  <c r="C95"/>
  <c r="B95"/>
  <c r="A95"/>
  <c r="H94"/>
  <c r="G94"/>
  <c r="F94"/>
  <c r="E94"/>
  <c r="C94"/>
  <c r="B94"/>
  <c r="A94"/>
  <c r="H93"/>
  <c r="G93"/>
  <c r="F93"/>
  <c r="E93"/>
  <c r="C93"/>
  <c r="B93"/>
  <c r="A93"/>
  <c r="H92"/>
  <c r="G92"/>
  <c r="F92"/>
  <c r="E92"/>
  <c r="C92"/>
  <c r="B92"/>
  <c r="A92"/>
  <c r="H91"/>
  <c r="G91"/>
  <c r="F91"/>
  <c r="E91"/>
  <c r="C91"/>
  <c r="B91"/>
  <c r="A91"/>
  <c r="H90"/>
  <c r="G90"/>
  <c r="F90"/>
  <c r="E90"/>
  <c r="C90"/>
  <c r="B90"/>
  <c r="A90"/>
  <c r="H89"/>
  <c r="G89"/>
  <c r="F89"/>
  <c r="E89"/>
  <c r="C89"/>
  <c r="B89"/>
  <c r="A89"/>
  <c r="H88"/>
  <c r="G88"/>
  <c r="F88"/>
  <c r="E88"/>
  <c r="C88"/>
  <c r="B88"/>
  <c r="A88"/>
  <c r="H87"/>
  <c r="G87"/>
  <c r="F87"/>
  <c r="E87"/>
  <c r="C87"/>
  <c r="B87"/>
  <c r="A87"/>
  <c r="H86"/>
  <c r="G86"/>
  <c r="F86"/>
  <c r="E86"/>
  <c r="C86"/>
  <c r="B86"/>
  <c r="A86"/>
  <c r="H85"/>
  <c r="G85"/>
  <c r="F85"/>
  <c r="E85"/>
  <c r="C85"/>
  <c r="B85"/>
  <c r="A85"/>
  <c r="H84"/>
  <c r="G84"/>
  <c r="F84"/>
  <c r="E84"/>
  <c r="C84"/>
  <c r="B84"/>
  <c r="A84"/>
  <c r="H83"/>
  <c r="G83"/>
  <c r="F83"/>
  <c r="E83"/>
  <c r="C83"/>
  <c r="B83"/>
  <c r="A83"/>
  <c r="H82"/>
  <c r="G82"/>
  <c r="F82"/>
  <c r="E82"/>
  <c r="C82"/>
  <c r="B82"/>
  <c r="A82"/>
  <c r="H81"/>
  <c r="G81"/>
  <c r="F81"/>
  <c r="E81"/>
  <c r="C81"/>
  <c r="B81"/>
  <c r="A81"/>
  <c r="H80"/>
  <c r="G80"/>
  <c r="F80"/>
  <c r="E80"/>
  <c r="C80"/>
  <c r="B80"/>
  <c r="A80"/>
  <c r="H79"/>
  <c r="G79"/>
  <c r="F79"/>
  <c r="E79"/>
  <c r="C79"/>
  <c r="B79"/>
  <c r="A79"/>
  <c r="H78"/>
  <c r="G78"/>
  <c r="F78"/>
  <c r="E78"/>
  <c r="C78"/>
  <c r="B78"/>
  <c r="A78"/>
  <c r="H77"/>
  <c r="G77"/>
  <c r="F77"/>
  <c r="E77"/>
  <c r="C77"/>
  <c r="B77"/>
  <c r="A77"/>
  <c r="H76"/>
  <c r="G76"/>
  <c r="F76"/>
  <c r="E76"/>
  <c r="C76"/>
  <c r="B76"/>
  <c r="A76"/>
  <c r="H75"/>
  <c r="G75"/>
  <c r="F75"/>
  <c r="E75"/>
  <c r="C75"/>
  <c r="B75"/>
  <c r="A75"/>
  <c r="H74"/>
  <c r="G74"/>
  <c r="F74"/>
  <c r="E74"/>
  <c r="C74"/>
  <c r="B74"/>
  <c r="A74"/>
  <c r="H73"/>
  <c r="G73"/>
  <c r="F73"/>
  <c r="E73"/>
  <c r="C73"/>
  <c r="B73"/>
  <c r="A73"/>
  <c r="H72"/>
  <c r="G72"/>
  <c r="F72"/>
  <c r="E72"/>
  <c r="C72"/>
  <c r="B72"/>
  <c r="A72"/>
  <c r="H71"/>
  <c r="G71"/>
  <c r="F71"/>
  <c r="E71"/>
  <c r="C71"/>
  <c r="B71"/>
  <c r="A71"/>
  <c r="H70"/>
  <c r="G70"/>
  <c r="F70"/>
  <c r="E70"/>
  <c r="C70"/>
  <c r="B70"/>
  <c r="A70"/>
  <c r="H69"/>
  <c r="G69"/>
  <c r="F69"/>
  <c r="E69"/>
  <c r="C69"/>
  <c r="B69"/>
  <c r="A69"/>
  <c r="H68"/>
  <c r="G68"/>
  <c r="F68"/>
  <c r="E68"/>
  <c r="C68"/>
  <c r="B68"/>
  <c r="A68"/>
  <c r="H67"/>
  <c r="G67"/>
  <c r="F67"/>
  <c r="E67"/>
  <c r="C67"/>
  <c r="B67"/>
  <c r="A67"/>
  <c r="H66"/>
  <c r="G66"/>
  <c r="F66"/>
  <c r="E66"/>
  <c r="C66"/>
  <c r="B66"/>
  <c r="A66"/>
  <c r="H65"/>
  <c r="G65"/>
  <c r="F65"/>
  <c r="E65"/>
  <c r="C65"/>
  <c r="B65"/>
  <c r="A65"/>
  <c r="H64"/>
  <c r="G64"/>
  <c r="F64"/>
  <c r="E64"/>
  <c r="C64"/>
  <c r="B64"/>
  <c r="A64"/>
  <c r="H63"/>
  <c r="G63"/>
  <c r="F63"/>
  <c r="E63"/>
  <c r="C63"/>
  <c r="B63"/>
  <c r="A63"/>
  <c r="H62"/>
  <c r="G62"/>
  <c r="F62"/>
  <c r="E62"/>
  <c r="C62"/>
  <c r="B62"/>
  <c r="A62"/>
  <c r="H61"/>
  <c r="G61"/>
  <c r="F61"/>
  <c r="E61"/>
  <c r="C61"/>
  <c r="B61"/>
  <c r="A61"/>
  <c r="H60"/>
  <c r="G60"/>
  <c r="F60"/>
  <c r="E60"/>
  <c r="C60"/>
  <c r="B60"/>
  <c r="A60"/>
  <c r="H59"/>
  <c r="G59"/>
  <c r="F59"/>
  <c r="E59"/>
  <c r="C59"/>
  <c r="B59"/>
  <c r="A59"/>
  <c r="H58"/>
  <c r="G58"/>
  <c r="F58"/>
  <c r="E58"/>
  <c r="C58"/>
  <c r="B58"/>
  <c r="A58"/>
  <c r="H57"/>
  <c r="G57"/>
  <c r="F57"/>
  <c r="E57"/>
  <c r="C57"/>
  <c r="B57"/>
  <c r="A57"/>
  <c r="H56"/>
  <c r="G56"/>
  <c r="F56"/>
  <c r="E56"/>
  <c r="C56"/>
  <c r="B56"/>
  <c r="A56"/>
  <c r="H55"/>
  <c r="G55"/>
  <c r="F55"/>
  <c r="E55"/>
  <c r="C55"/>
  <c r="B55"/>
  <c r="A55"/>
  <c r="H54"/>
  <c r="G54"/>
  <c r="F54"/>
  <c r="E54"/>
  <c r="C54"/>
  <c r="B54"/>
  <c r="A54"/>
  <c r="H53"/>
  <c r="G53"/>
  <c r="F53"/>
  <c r="E53"/>
  <c r="C53"/>
  <c r="B53"/>
  <c r="A53"/>
  <c r="H52"/>
  <c r="G52"/>
  <c r="F52"/>
  <c r="E52"/>
  <c r="C52"/>
  <c r="B52"/>
  <c r="A52"/>
  <c r="H51"/>
  <c r="G51"/>
  <c r="F51"/>
  <c r="E51"/>
  <c r="C51"/>
  <c r="B51"/>
  <c r="A51"/>
  <c r="H50"/>
  <c r="G50"/>
  <c r="F50"/>
  <c r="E50"/>
  <c r="C50"/>
  <c r="B50"/>
  <c r="A50"/>
  <c r="H49"/>
  <c r="G49"/>
  <c r="F49"/>
  <c r="E49"/>
  <c r="C49"/>
  <c r="B49"/>
  <c r="A49"/>
  <c r="H48"/>
  <c r="G48"/>
  <c r="F48"/>
  <c r="E48"/>
  <c r="C48"/>
  <c r="B48"/>
  <c r="A48"/>
  <c r="H47"/>
  <c r="G47"/>
  <c r="F47"/>
  <c r="E47"/>
  <c r="C47"/>
  <c r="B47"/>
  <c r="A47"/>
  <c r="H46"/>
  <c r="G46"/>
  <c r="F46"/>
  <c r="E46"/>
  <c r="C46"/>
  <c r="B46"/>
  <c r="A46"/>
  <c r="H45"/>
  <c r="G45"/>
  <c r="F45"/>
  <c r="E45"/>
  <c r="C45"/>
  <c r="B45"/>
  <c r="A45"/>
  <c r="H44"/>
  <c r="G44"/>
  <c r="F44"/>
  <c r="E44"/>
  <c r="C44"/>
  <c r="B44"/>
  <c r="A44"/>
  <c r="H43"/>
  <c r="G43"/>
  <c r="F43"/>
  <c r="E43"/>
  <c r="C43"/>
  <c r="B43"/>
  <c r="A43"/>
  <c r="H42"/>
  <c r="G42"/>
  <c r="F42"/>
  <c r="E42"/>
  <c r="C42"/>
  <c r="B42"/>
  <c r="A42"/>
  <c r="H41"/>
  <c r="G41"/>
  <c r="F41"/>
  <c r="E41"/>
  <c r="C41"/>
  <c r="B41"/>
  <c r="A41"/>
  <c r="H40"/>
  <c r="G40"/>
  <c r="F40"/>
  <c r="E40"/>
  <c r="C40"/>
  <c r="B40"/>
  <c r="A40"/>
  <c r="H39"/>
  <c r="G39"/>
  <c r="F39"/>
  <c r="E39"/>
  <c r="C39"/>
  <c r="B39"/>
  <c r="A39"/>
  <c r="H38"/>
  <c r="G38"/>
  <c r="F38"/>
  <c r="E38"/>
  <c r="C38"/>
  <c r="B38"/>
  <c r="A38"/>
  <c r="H37"/>
  <c r="G37"/>
  <c r="F37"/>
  <c r="E37"/>
  <c r="C37"/>
  <c r="B37"/>
  <c r="A37"/>
  <c r="H36"/>
  <c r="G36"/>
  <c r="F36"/>
  <c r="E36"/>
  <c r="C36"/>
  <c r="B36"/>
  <c r="A36"/>
  <c r="H35"/>
  <c r="G35"/>
  <c r="F35"/>
  <c r="E35"/>
  <c r="C35"/>
  <c r="B35"/>
  <c r="A35"/>
  <c r="H34"/>
  <c r="G34"/>
  <c r="F34"/>
  <c r="E34"/>
  <c r="C34"/>
  <c r="B34"/>
  <c r="A34"/>
  <c r="H33"/>
  <c r="G33"/>
  <c r="F33"/>
  <c r="E33"/>
  <c r="C33"/>
  <c r="B33"/>
  <c r="A33"/>
  <c r="H32"/>
  <c r="G32"/>
  <c r="F32"/>
  <c r="E32"/>
  <c r="C32"/>
  <c r="B32"/>
  <c r="A32"/>
  <c r="H31"/>
  <c r="G31"/>
  <c r="F31"/>
  <c r="E31"/>
  <c r="C31"/>
  <c r="B31"/>
  <c r="A31"/>
  <c r="H30"/>
  <c r="G30"/>
  <c r="F30"/>
  <c r="E30"/>
  <c r="C30"/>
  <c r="B30"/>
  <c r="A30"/>
  <c r="H29"/>
  <c r="G29"/>
  <c r="F29"/>
  <c r="E29"/>
  <c r="C29"/>
  <c r="B29"/>
  <c r="A29"/>
  <c r="H28"/>
  <c r="G28"/>
  <c r="F28"/>
  <c r="E28"/>
  <c r="C28"/>
  <c r="B28"/>
  <c r="A28"/>
  <c r="H27"/>
  <c r="G27"/>
  <c r="F27"/>
  <c r="E27"/>
  <c r="C27"/>
  <c r="B27"/>
  <c r="A27"/>
  <c r="H26"/>
  <c r="G26"/>
  <c r="F26"/>
  <c r="E26"/>
  <c r="C26"/>
  <c r="B26"/>
  <c r="A26"/>
  <c r="H25"/>
  <c r="G25"/>
  <c r="F25"/>
  <c r="E25"/>
  <c r="C25"/>
  <c r="B25"/>
  <c r="A25"/>
  <c r="H24"/>
  <c r="G24"/>
  <c r="F24"/>
  <c r="E24"/>
  <c r="C24"/>
  <c r="B24"/>
  <c r="A24"/>
  <c r="H23"/>
  <c r="G23"/>
  <c r="F23"/>
  <c r="E23"/>
  <c r="C23"/>
  <c r="B23"/>
  <c r="A23"/>
  <c r="H22"/>
  <c r="G22"/>
  <c r="F22"/>
  <c r="E22"/>
  <c r="C22"/>
  <c r="B22"/>
  <c r="A22"/>
  <c r="H21"/>
  <c r="G21"/>
  <c r="F21"/>
  <c r="E21"/>
  <c r="C21"/>
  <c r="B21"/>
  <c r="A21"/>
  <c r="H20"/>
  <c r="G20"/>
  <c r="F20"/>
  <c r="E20"/>
  <c r="C20"/>
  <c r="B20"/>
  <c r="A20"/>
  <c r="H19"/>
  <c r="G19"/>
  <c r="F19"/>
  <c r="E19"/>
  <c r="C19"/>
  <c r="B19"/>
  <c r="A19"/>
  <c r="H18"/>
  <c r="G18"/>
  <c r="F18"/>
  <c r="E18"/>
  <c r="C18"/>
  <c r="B18"/>
  <c r="A18"/>
  <c r="H17"/>
  <c r="G17"/>
  <c r="F17"/>
  <c r="E17"/>
  <c r="C17"/>
  <c r="B17"/>
  <c r="A17"/>
  <c r="H16"/>
  <c r="G16"/>
  <c r="F16"/>
  <c r="E16"/>
  <c r="C16"/>
  <c r="B16"/>
  <c r="A16"/>
  <c r="H15"/>
  <c r="G15"/>
  <c r="F15"/>
  <c r="E15"/>
  <c r="C15"/>
  <c r="B15"/>
  <c r="A15"/>
  <c r="H14"/>
  <c r="G14"/>
  <c r="F14"/>
  <c r="E14"/>
  <c r="C14"/>
  <c r="B14"/>
  <c r="A14"/>
  <c r="H13"/>
  <c r="G13"/>
  <c r="F13"/>
  <c r="E13"/>
  <c r="C13"/>
  <c r="B13"/>
  <c r="A13"/>
  <c r="H12"/>
  <c r="G12"/>
  <c r="F12"/>
  <c r="E12"/>
  <c r="C12"/>
  <c r="B12"/>
  <c r="A12"/>
  <c r="H11"/>
  <c r="G11"/>
  <c r="F11"/>
  <c r="E11"/>
  <c r="C11"/>
  <c r="B11"/>
  <c r="A11"/>
  <c r="H10"/>
  <c r="G10"/>
  <c r="F10"/>
  <c r="E10"/>
  <c r="C10"/>
  <c r="B10"/>
  <c r="A10"/>
  <c r="H9"/>
  <c r="G9"/>
  <c r="F9"/>
  <c r="E9"/>
  <c r="C9"/>
  <c r="B9"/>
  <c r="A9"/>
  <c r="H8"/>
  <c r="G8"/>
  <c r="F8"/>
  <c r="E8"/>
  <c r="C8"/>
  <c r="B8"/>
  <c r="A8"/>
  <c r="H7"/>
  <c r="G7"/>
  <c r="F7"/>
  <c r="E7"/>
  <c r="C7"/>
  <c r="B7"/>
  <c r="A7"/>
  <c r="H6"/>
  <c r="G6"/>
  <c r="F6"/>
  <c r="E6"/>
  <c r="C6"/>
  <c r="B6"/>
  <c r="A6"/>
  <c r="H5"/>
  <c r="G5"/>
  <c r="F5"/>
  <c r="E5"/>
  <c r="C5"/>
  <c r="B5"/>
  <c r="A5"/>
  <c r="H4"/>
  <c r="G4"/>
  <c r="F4"/>
  <c r="E4"/>
  <c r="D4"/>
  <c r="C4"/>
  <c r="B4"/>
  <c r="H322" l="1"/>
  <c r="B322"/>
  <c r="C322"/>
  <c r="E322"/>
  <c r="G322"/>
  <c r="F322"/>
  <c r="E301"/>
  <c r="C302"/>
  <c r="H302"/>
  <c r="C303"/>
  <c r="H303"/>
  <c r="C304"/>
  <c r="H304"/>
  <c r="C305"/>
  <c r="H305"/>
  <c r="C306"/>
  <c r="H306"/>
  <c r="C307"/>
  <c r="H307"/>
  <c r="C308"/>
  <c r="H308"/>
  <c r="C309"/>
  <c r="H309"/>
  <c r="E310"/>
  <c r="C311"/>
  <c r="H311"/>
  <c r="C312"/>
  <c r="C313"/>
  <c r="H313"/>
  <c r="C314"/>
  <c r="H314"/>
  <c r="C315"/>
  <c r="H315"/>
  <c r="C316"/>
  <c r="H316"/>
  <c r="C317"/>
  <c r="H317"/>
  <c r="C318"/>
  <c r="H318"/>
  <c r="C319"/>
  <c r="H319"/>
  <c r="E321"/>
  <c r="H312"/>
  <c r="C320"/>
  <c r="H320"/>
  <c r="C301"/>
  <c r="G302"/>
  <c r="B303"/>
  <c r="G303"/>
  <c r="B304"/>
  <c r="G304"/>
  <c r="B305"/>
  <c r="G305"/>
  <c r="B306"/>
  <c r="G306"/>
  <c r="B307"/>
  <c r="G307"/>
  <c r="B308"/>
  <c r="G308"/>
  <c r="B309"/>
  <c r="G309"/>
  <c r="C310"/>
  <c r="H310"/>
  <c r="B311"/>
  <c r="G311"/>
  <c r="B312"/>
  <c r="G312"/>
  <c r="B313"/>
  <c r="G313"/>
  <c r="B314"/>
  <c r="G314"/>
  <c r="B315"/>
  <c r="G315"/>
  <c r="B316"/>
  <c r="G316"/>
  <c r="B317"/>
  <c r="G317"/>
  <c r="B318"/>
  <c r="G318"/>
  <c r="B319"/>
  <c r="G319"/>
  <c r="B320"/>
  <c r="G320"/>
  <c r="H321"/>
  <c r="B301"/>
  <c r="F302"/>
  <c r="F305"/>
  <c r="F306"/>
  <c r="F307"/>
  <c r="F308"/>
  <c r="F309"/>
  <c r="B310"/>
  <c r="G310"/>
  <c r="F311"/>
  <c r="F312"/>
  <c r="F313"/>
  <c r="F314"/>
  <c r="F315"/>
  <c r="F316"/>
  <c r="F317"/>
  <c r="F318"/>
  <c r="F319"/>
  <c r="F320"/>
  <c r="C321"/>
  <c r="G321"/>
  <c r="H301"/>
  <c r="B302"/>
  <c r="G301"/>
  <c r="F301"/>
  <c r="E302"/>
  <c r="E303"/>
  <c r="E304"/>
  <c r="E305"/>
  <c r="E306"/>
  <c r="E307"/>
  <c r="E308"/>
  <c r="E309"/>
  <c r="F310"/>
  <c r="E311"/>
  <c r="E312"/>
  <c r="E313"/>
  <c r="E314"/>
  <c r="E315"/>
  <c r="E316"/>
  <c r="E317"/>
  <c r="E318"/>
  <c r="E319"/>
  <c r="E320"/>
  <c r="B321"/>
  <c r="F321"/>
  <c r="F304"/>
  <c r="F303"/>
  <c r="H312" i="2"/>
  <c r="D312"/>
  <c r="H245"/>
  <c r="G245"/>
  <c r="F245"/>
  <c r="E245"/>
  <c r="D245"/>
  <c r="C245"/>
  <c r="B245"/>
  <c r="H244"/>
  <c r="G244"/>
  <c r="F244"/>
  <c r="E244"/>
  <c r="D244"/>
  <c r="C244"/>
  <c r="B244"/>
  <c r="H243"/>
  <c r="G243"/>
  <c r="F243"/>
  <c r="E243"/>
  <c r="D243"/>
  <c r="C243"/>
  <c r="B243"/>
  <c r="H242"/>
  <c r="G242"/>
  <c r="F242"/>
  <c r="E242"/>
  <c r="D242"/>
  <c r="C242"/>
  <c r="B242"/>
  <c r="H241"/>
  <c r="G241"/>
  <c r="F241"/>
  <c r="E241"/>
  <c r="D241"/>
  <c r="C241"/>
  <c r="B241"/>
  <c r="H240"/>
  <c r="G240"/>
  <c r="F240"/>
  <c r="E240"/>
  <c r="C240"/>
  <c r="B240"/>
  <c r="H239"/>
  <c r="G239"/>
  <c r="F239"/>
  <c r="E239"/>
  <c r="D239"/>
  <c r="C239"/>
  <c r="B239"/>
  <c r="H238"/>
  <c r="G238"/>
  <c r="F238"/>
  <c r="E238"/>
  <c r="D238"/>
  <c r="C238"/>
  <c r="B238"/>
  <c r="H237"/>
  <c r="G237"/>
  <c r="F237"/>
  <c r="E237"/>
  <c r="C237"/>
  <c r="B237"/>
  <c r="H236"/>
  <c r="G236"/>
  <c r="F236"/>
  <c r="E236"/>
  <c r="C236"/>
  <c r="B236"/>
  <c r="H235"/>
  <c r="G235"/>
  <c r="F235"/>
  <c r="E235"/>
  <c r="C235"/>
  <c r="B235"/>
  <c r="H234"/>
  <c r="G234"/>
  <c r="F234"/>
  <c r="E234"/>
  <c r="D234"/>
  <c r="C234"/>
  <c r="B234"/>
  <c r="H233"/>
  <c r="G233"/>
  <c r="F233"/>
  <c r="E233"/>
  <c r="C233"/>
  <c r="B233"/>
  <c r="H232"/>
  <c r="G232"/>
  <c r="F232"/>
  <c r="E232"/>
  <c r="C232"/>
  <c r="B232"/>
  <c r="H231"/>
  <c r="G231"/>
  <c r="F231"/>
  <c r="E231"/>
  <c r="C231"/>
  <c r="B231"/>
  <c r="H230"/>
  <c r="G230"/>
  <c r="F230"/>
  <c r="E230"/>
  <c r="C230"/>
  <c r="B230"/>
  <c r="H229"/>
  <c r="G229"/>
  <c r="F229"/>
  <c r="E229"/>
  <c r="C229"/>
  <c r="B229"/>
  <c r="H228"/>
  <c r="G228"/>
  <c r="F228"/>
  <c r="E228"/>
  <c r="C228"/>
  <c r="B228"/>
  <c r="H227"/>
  <c r="G227"/>
  <c r="F227"/>
  <c r="E227"/>
  <c r="C227"/>
  <c r="B227"/>
  <c r="H226"/>
  <c r="G226"/>
  <c r="F226"/>
  <c r="E226"/>
  <c r="C226"/>
  <c r="B226"/>
  <c r="H225"/>
  <c r="G225"/>
  <c r="F225"/>
  <c r="E225"/>
  <c r="C225"/>
  <c r="B225"/>
  <c r="H224"/>
  <c r="G224"/>
  <c r="F224"/>
  <c r="E224"/>
  <c r="C224"/>
  <c r="B224"/>
  <c r="H223"/>
  <c r="G223"/>
  <c r="F223"/>
  <c r="E223"/>
  <c r="C223"/>
  <c r="B223"/>
  <c r="H222"/>
  <c r="G222"/>
  <c r="F222"/>
  <c r="E222"/>
  <c r="C222"/>
  <c r="B222"/>
  <c r="H221"/>
  <c r="G221"/>
  <c r="F221"/>
  <c r="E221"/>
  <c r="C221"/>
  <c r="B221"/>
  <c r="H220"/>
  <c r="G220"/>
  <c r="F220"/>
  <c r="E220"/>
  <c r="C220"/>
  <c r="B220"/>
  <c r="H219"/>
  <c r="G219"/>
  <c r="F219"/>
  <c r="E219"/>
  <c r="C219"/>
  <c r="B219"/>
  <c r="H218"/>
  <c r="G218"/>
  <c r="F218"/>
  <c r="E218"/>
  <c r="C218"/>
  <c r="B218"/>
  <c r="H217"/>
  <c r="G217"/>
  <c r="F217"/>
  <c r="E217"/>
  <c r="C217"/>
  <c r="B217"/>
  <c r="H216"/>
  <c r="G216"/>
  <c r="F216"/>
  <c r="E216"/>
  <c r="C216"/>
  <c r="B216"/>
  <c r="H215"/>
  <c r="G215"/>
  <c r="F215"/>
  <c r="E215"/>
  <c r="C215"/>
  <c r="B215"/>
  <c r="H214"/>
  <c r="G214"/>
  <c r="F214"/>
  <c r="E214"/>
  <c r="C214"/>
  <c r="B214"/>
  <c r="H213"/>
  <c r="G213"/>
  <c r="F213"/>
  <c r="E213"/>
  <c r="C213"/>
  <c r="B213"/>
  <c r="H212"/>
  <c r="G212"/>
  <c r="F212"/>
  <c r="E212"/>
  <c r="C212"/>
  <c r="B212"/>
  <c r="H211"/>
  <c r="G211"/>
  <c r="F211"/>
  <c r="E211"/>
  <c r="C211"/>
  <c r="B211"/>
  <c r="H210"/>
  <c r="G210"/>
  <c r="F210"/>
  <c r="E210"/>
  <c r="C210"/>
  <c r="B210"/>
  <c r="H209"/>
  <c r="G209"/>
  <c r="F209"/>
  <c r="E209"/>
  <c r="C209"/>
  <c r="B209"/>
  <c r="H208"/>
  <c r="G208"/>
  <c r="F208"/>
  <c r="E208"/>
  <c r="C208"/>
  <c r="B208"/>
  <c r="H207"/>
  <c r="G207"/>
  <c r="F207"/>
  <c r="E207"/>
  <c r="C207"/>
  <c r="B207"/>
  <c r="H206"/>
  <c r="G206"/>
  <c r="F206"/>
  <c r="E206"/>
  <c r="C206"/>
  <c r="B206"/>
  <c r="H205"/>
  <c r="G205"/>
  <c r="F205"/>
  <c r="E205"/>
  <c r="C205"/>
  <c r="B205"/>
  <c r="H204"/>
  <c r="G204"/>
  <c r="F204"/>
  <c r="E204"/>
  <c r="C204"/>
  <c r="B204"/>
  <c r="H203"/>
  <c r="G203"/>
  <c r="F203"/>
  <c r="E203"/>
  <c r="C203"/>
  <c r="B203"/>
  <c r="H202"/>
  <c r="G202"/>
  <c r="F202"/>
  <c r="E202"/>
  <c r="C202"/>
  <c r="B202"/>
  <c r="H201"/>
  <c r="G201"/>
  <c r="F201"/>
  <c r="E201"/>
  <c r="C201"/>
  <c r="B201"/>
  <c r="H200"/>
  <c r="G200"/>
  <c r="F200"/>
  <c r="E200"/>
  <c r="C200"/>
  <c r="B200"/>
  <c r="H199"/>
  <c r="G199"/>
  <c r="F199"/>
  <c r="E199"/>
  <c r="C199"/>
  <c r="B199"/>
  <c r="H198"/>
  <c r="G198"/>
  <c r="F198"/>
  <c r="E198"/>
  <c r="C198"/>
  <c r="B198"/>
  <c r="H197"/>
  <c r="G197"/>
  <c r="F197"/>
  <c r="E197"/>
  <c r="C197"/>
  <c r="B197"/>
  <c r="H196"/>
  <c r="G196"/>
  <c r="F196"/>
  <c r="E196"/>
  <c r="C196"/>
  <c r="B196"/>
  <c r="H195"/>
  <c r="G195"/>
  <c r="F195"/>
  <c r="E195"/>
  <c r="C195"/>
  <c r="B195"/>
  <c r="H194"/>
  <c r="G194"/>
  <c r="F194"/>
  <c r="E194"/>
  <c r="C194"/>
  <c r="B194"/>
  <c r="H193"/>
  <c r="G193"/>
  <c r="F193"/>
  <c r="E193"/>
  <c r="C193"/>
  <c r="B193"/>
  <c r="H192"/>
  <c r="G192"/>
  <c r="F192"/>
  <c r="E192"/>
  <c r="C192"/>
  <c r="B192"/>
  <c r="H191"/>
  <c r="G191"/>
  <c r="F191"/>
  <c r="E191"/>
  <c r="C191"/>
  <c r="B191"/>
  <c r="H190"/>
  <c r="G190"/>
  <c r="F190"/>
  <c r="E190"/>
  <c r="C190"/>
  <c r="B190"/>
  <c r="H189"/>
  <c r="G189"/>
  <c r="F189"/>
  <c r="E189"/>
  <c r="C189"/>
  <c r="B189"/>
  <c r="H188"/>
  <c r="G188"/>
  <c r="F188"/>
  <c r="E188"/>
  <c r="C188"/>
  <c r="B188"/>
  <c r="H187"/>
  <c r="G187"/>
  <c r="F187"/>
  <c r="E187"/>
  <c r="C187"/>
  <c r="B187"/>
  <c r="H186"/>
  <c r="G186"/>
  <c r="F186"/>
  <c r="E186"/>
  <c r="C186"/>
  <c r="B186"/>
  <c r="H185"/>
  <c r="G185"/>
  <c r="F185"/>
  <c r="E185"/>
  <c r="C185"/>
  <c r="B185"/>
  <c r="H184"/>
  <c r="G184"/>
  <c r="F184"/>
  <c r="E184"/>
  <c r="C184"/>
  <c r="B184"/>
  <c r="H183"/>
  <c r="G183"/>
  <c r="F183"/>
  <c r="E183"/>
  <c r="C183"/>
  <c r="B183"/>
  <c r="H182"/>
  <c r="G182"/>
  <c r="F182"/>
  <c r="E182"/>
  <c r="C182"/>
  <c r="B182"/>
  <c r="H181"/>
  <c r="G181"/>
  <c r="F181"/>
  <c r="E181"/>
  <c r="C181"/>
  <c r="B181"/>
  <c r="H180"/>
  <c r="G180"/>
  <c r="F180"/>
  <c r="E180"/>
  <c r="C180"/>
  <c r="B180"/>
  <c r="H179"/>
  <c r="G179"/>
  <c r="F179"/>
  <c r="E179"/>
  <c r="C179"/>
  <c r="B179"/>
  <c r="H178"/>
  <c r="G178"/>
  <c r="F178"/>
  <c r="E178"/>
  <c r="C178"/>
  <c r="B178"/>
  <c r="H177"/>
  <c r="G177"/>
  <c r="F177"/>
  <c r="E177"/>
  <c r="C177"/>
  <c r="B177"/>
  <c r="H176"/>
  <c r="G176"/>
  <c r="F176"/>
  <c r="E176"/>
  <c r="C176"/>
  <c r="B176"/>
  <c r="H175"/>
  <c r="G175"/>
  <c r="F175"/>
  <c r="E175"/>
  <c r="C175"/>
  <c r="B175"/>
  <c r="H174"/>
  <c r="G174"/>
  <c r="F174"/>
  <c r="E174"/>
  <c r="C174"/>
  <c r="B174"/>
  <c r="H173"/>
  <c r="G173"/>
  <c r="F173"/>
  <c r="E173"/>
  <c r="C173"/>
  <c r="B173"/>
  <c r="H172"/>
  <c r="G172"/>
  <c r="F172"/>
  <c r="E172"/>
  <c r="C172"/>
  <c r="B172"/>
  <c r="H171"/>
  <c r="G171"/>
  <c r="F171"/>
  <c r="E171"/>
  <c r="C171"/>
  <c r="B171"/>
  <c r="H170"/>
  <c r="G170"/>
  <c r="F170"/>
  <c r="E170"/>
  <c r="C170"/>
  <c r="B170"/>
  <c r="H169"/>
  <c r="G169"/>
  <c r="F169"/>
  <c r="E169"/>
  <c r="C169"/>
  <c r="B169"/>
  <c r="H168"/>
  <c r="G168"/>
  <c r="F168"/>
  <c r="E168"/>
  <c r="C168"/>
  <c r="B168"/>
  <c r="H167"/>
  <c r="G167"/>
  <c r="F167"/>
  <c r="E167"/>
  <c r="C167"/>
  <c r="B167"/>
  <c r="H166"/>
  <c r="G166"/>
  <c r="F166"/>
  <c r="E166"/>
  <c r="C166"/>
  <c r="B166"/>
  <c r="H165"/>
  <c r="G165"/>
  <c r="F165"/>
  <c r="E165"/>
  <c r="C165"/>
  <c r="B165"/>
  <c r="H164"/>
  <c r="G164"/>
  <c r="F164"/>
  <c r="E164"/>
  <c r="C164"/>
  <c r="B164"/>
  <c r="H163"/>
  <c r="G163"/>
  <c r="F163"/>
  <c r="E163"/>
  <c r="C163"/>
  <c r="B163"/>
  <c r="H162"/>
  <c r="G162"/>
  <c r="F162"/>
  <c r="E162"/>
  <c r="C162"/>
  <c r="B162"/>
  <c r="H161"/>
  <c r="G161"/>
  <c r="F161"/>
  <c r="E161"/>
  <c r="C161"/>
  <c r="B161"/>
  <c r="H160"/>
  <c r="G160"/>
  <c r="F160"/>
  <c r="E160"/>
  <c r="C160"/>
  <c r="B160"/>
  <c r="H159"/>
  <c r="G159"/>
  <c r="F159"/>
  <c r="E159"/>
  <c r="C159"/>
  <c r="B159"/>
  <c r="H158"/>
  <c r="G158"/>
  <c r="F158"/>
  <c r="E158"/>
  <c r="C158"/>
  <c r="B158"/>
  <c r="H157"/>
  <c r="G157"/>
  <c r="F157"/>
  <c r="E157"/>
  <c r="C157"/>
  <c r="B157"/>
  <c r="H156"/>
  <c r="G156"/>
  <c r="F156"/>
  <c r="E156"/>
  <c r="C156"/>
  <c r="B156"/>
  <c r="H155"/>
  <c r="G155"/>
  <c r="F155"/>
  <c r="E155"/>
  <c r="C155"/>
  <c r="B155"/>
  <c r="H154"/>
  <c r="G154"/>
  <c r="F154"/>
  <c r="E154"/>
  <c r="C154"/>
  <c r="B154"/>
  <c r="H153"/>
  <c r="G153"/>
  <c r="F153"/>
  <c r="E153"/>
  <c r="C153"/>
  <c r="B153"/>
  <c r="H152"/>
  <c r="G152"/>
  <c r="F152"/>
  <c r="E152"/>
  <c r="C152"/>
  <c r="B152"/>
  <c r="H151"/>
  <c r="G151"/>
  <c r="F151"/>
  <c r="E151"/>
  <c r="C151"/>
  <c r="B151"/>
  <c r="H150"/>
  <c r="G150"/>
  <c r="F150"/>
  <c r="E150"/>
  <c r="C150"/>
  <c r="B150"/>
  <c r="H149"/>
  <c r="G149"/>
  <c r="F149"/>
  <c r="E149"/>
  <c r="C149"/>
  <c r="B149"/>
  <c r="H148"/>
  <c r="G148"/>
  <c r="F148"/>
  <c r="E148"/>
  <c r="C148"/>
  <c r="B148"/>
  <c r="H147"/>
  <c r="G147"/>
  <c r="F147"/>
  <c r="E147"/>
  <c r="C147"/>
  <c r="B147"/>
  <c r="H146"/>
  <c r="G146"/>
  <c r="F146"/>
  <c r="E146"/>
  <c r="C146"/>
  <c r="B146"/>
  <c r="H145"/>
  <c r="G145"/>
  <c r="F145"/>
  <c r="E145"/>
  <c r="C145"/>
  <c r="B145"/>
  <c r="H144"/>
  <c r="G144"/>
  <c r="F144"/>
  <c r="E144"/>
  <c r="C144"/>
  <c r="B144"/>
  <c r="H143"/>
  <c r="G143"/>
  <c r="F143"/>
  <c r="E143"/>
  <c r="C143"/>
  <c r="B143"/>
  <c r="H142"/>
  <c r="G142"/>
  <c r="F142"/>
  <c r="E142"/>
  <c r="C142"/>
  <c r="B142"/>
  <c r="H141"/>
  <c r="G141"/>
  <c r="F141"/>
  <c r="E141"/>
  <c r="C141"/>
  <c r="B141"/>
  <c r="H140"/>
  <c r="G140"/>
  <c r="F140"/>
  <c r="E140"/>
  <c r="C140"/>
  <c r="B140"/>
  <c r="H139"/>
  <c r="G139"/>
  <c r="F139"/>
  <c r="E139"/>
  <c r="C139"/>
  <c r="B139"/>
  <c r="H138"/>
  <c r="G138"/>
  <c r="F138"/>
  <c r="E138"/>
  <c r="C138"/>
  <c r="B138"/>
  <c r="H137"/>
  <c r="G137"/>
  <c r="F137"/>
  <c r="E137"/>
  <c r="C137"/>
  <c r="B137"/>
  <c r="H136"/>
  <c r="G136"/>
  <c r="F136"/>
  <c r="E136"/>
  <c r="C136"/>
  <c r="B136"/>
  <c r="H135"/>
  <c r="G135"/>
  <c r="F135"/>
  <c r="E135"/>
  <c r="C135"/>
  <c r="B135"/>
  <c r="H134"/>
  <c r="G134"/>
  <c r="F134"/>
  <c r="E134"/>
  <c r="C134"/>
  <c r="B134"/>
  <c r="H133"/>
  <c r="G133"/>
  <c r="F133"/>
  <c r="E133"/>
  <c r="C133"/>
  <c r="B133"/>
  <c r="H132"/>
  <c r="G132"/>
  <c r="F132"/>
  <c r="E132"/>
  <c r="C132"/>
  <c r="B132"/>
  <c r="H131"/>
  <c r="G131"/>
  <c r="F131"/>
  <c r="E131"/>
  <c r="C131"/>
  <c r="B131"/>
  <c r="H130"/>
  <c r="G130"/>
  <c r="F130"/>
  <c r="E130"/>
  <c r="C130"/>
  <c r="B130"/>
  <c r="H129"/>
  <c r="G129"/>
  <c r="F129"/>
  <c r="E129"/>
  <c r="C129"/>
  <c r="B129"/>
  <c r="H128"/>
  <c r="G128"/>
  <c r="F128"/>
  <c r="E128"/>
  <c r="C128"/>
  <c r="B128"/>
  <c r="H127"/>
  <c r="G127"/>
  <c r="F127"/>
  <c r="E127"/>
  <c r="C127"/>
  <c r="B127"/>
  <c r="H126"/>
  <c r="G126"/>
  <c r="F126"/>
  <c r="E126"/>
  <c r="C126"/>
  <c r="B126"/>
  <c r="H125"/>
  <c r="G125"/>
  <c r="F125"/>
  <c r="E125"/>
  <c r="C125"/>
  <c r="B125"/>
  <c r="H124"/>
  <c r="G124"/>
  <c r="F124"/>
  <c r="E124"/>
  <c r="C124"/>
  <c r="B124"/>
  <c r="H123"/>
  <c r="G123"/>
  <c r="F123"/>
  <c r="E123"/>
  <c r="C123"/>
  <c r="B123"/>
  <c r="H122"/>
  <c r="G122"/>
  <c r="F122"/>
  <c r="E122"/>
  <c r="C122"/>
  <c r="B122"/>
  <c r="H121"/>
  <c r="G121"/>
  <c r="F121"/>
  <c r="E121"/>
  <c r="C121"/>
  <c r="B121"/>
  <c r="H120"/>
  <c r="G120"/>
  <c r="F120"/>
  <c r="E120"/>
  <c r="C120"/>
  <c r="B120"/>
  <c r="H119"/>
  <c r="G119"/>
  <c r="F119"/>
  <c r="E119"/>
  <c r="C119"/>
  <c r="B119"/>
  <c r="H118"/>
  <c r="G118"/>
  <c r="F118"/>
  <c r="E118"/>
  <c r="C118"/>
  <c r="B118"/>
  <c r="H117"/>
  <c r="G117"/>
  <c r="F117"/>
  <c r="E117"/>
  <c r="C117"/>
  <c r="B117"/>
  <c r="H116"/>
  <c r="G116"/>
  <c r="F116"/>
  <c r="E116"/>
  <c r="C116"/>
  <c r="B116"/>
  <c r="H115"/>
  <c r="G115"/>
  <c r="F115"/>
  <c r="E115"/>
  <c r="C115"/>
  <c r="B115"/>
  <c r="H114"/>
  <c r="G114"/>
  <c r="F114"/>
  <c r="E114"/>
  <c r="C114"/>
  <c r="B114"/>
  <c r="H113"/>
  <c r="G113"/>
  <c r="F113"/>
  <c r="E113"/>
  <c r="C113"/>
  <c r="B113"/>
  <c r="H112"/>
  <c r="G112"/>
  <c r="F112"/>
  <c r="E112"/>
  <c r="C112"/>
  <c r="B112"/>
  <c r="H111"/>
  <c r="G111"/>
  <c r="F111"/>
  <c r="E111"/>
  <c r="C111"/>
  <c r="B111"/>
  <c r="H110"/>
  <c r="G110"/>
  <c r="F110"/>
  <c r="E110"/>
  <c r="C110"/>
  <c r="B110"/>
  <c r="H109"/>
  <c r="G109"/>
  <c r="F109"/>
  <c r="E109"/>
  <c r="C109"/>
  <c r="B109"/>
  <c r="H108"/>
  <c r="G108"/>
  <c r="F108"/>
  <c r="E108"/>
  <c r="C108"/>
  <c r="B108"/>
  <c r="H107"/>
  <c r="G107"/>
  <c r="F107"/>
  <c r="E107"/>
  <c r="C107"/>
  <c r="B107"/>
  <c r="H106"/>
  <c r="G106"/>
  <c r="F106"/>
  <c r="E106"/>
  <c r="C106"/>
  <c r="B106"/>
  <c r="H105"/>
  <c r="G105"/>
  <c r="F105"/>
  <c r="E105"/>
  <c r="C105"/>
  <c r="B105"/>
  <c r="H104"/>
  <c r="G104"/>
  <c r="F104"/>
  <c r="E104"/>
  <c r="C104"/>
  <c r="B104"/>
  <c r="H103"/>
  <c r="G103"/>
  <c r="F103"/>
  <c r="E103"/>
  <c r="C103"/>
  <c r="B103"/>
  <c r="H102"/>
  <c r="G102"/>
  <c r="F102"/>
  <c r="E102"/>
  <c r="C102"/>
  <c r="B102"/>
  <c r="H101"/>
  <c r="G101"/>
  <c r="F101"/>
  <c r="E101"/>
  <c r="C101"/>
  <c r="B101"/>
  <c r="H100"/>
  <c r="G100"/>
  <c r="F100"/>
  <c r="E100"/>
  <c r="C100"/>
  <c r="B100"/>
  <c r="H99"/>
  <c r="G99"/>
  <c r="F99"/>
  <c r="E99"/>
  <c r="C99"/>
  <c r="B99"/>
  <c r="H98"/>
  <c r="G98"/>
  <c r="F98"/>
  <c r="E98"/>
  <c r="C98"/>
  <c r="B98"/>
  <c r="H97"/>
  <c r="G97"/>
  <c r="F97"/>
  <c r="E97"/>
  <c r="C97"/>
  <c r="B97"/>
  <c r="H96"/>
  <c r="G96"/>
  <c r="F96"/>
  <c r="E96"/>
  <c r="C96"/>
  <c r="B96"/>
  <c r="H95"/>
  <c r="G95"/>
  <c r="F95"/>
  <c r="E95"/>
  <c r="C95"/>
  <c r="B95"/>
  <c r="H94"/>
  <c r="G94"/>
  <c r="F94"/>
  <c r="E94"/>
  <c r="C94"/>
  <c r="B94"/>
  <c r="H93"/>
  <c r="G93"/>
  <c r="F93"/>
  <c r="E93"/>
  <c r="C93"/>
  <c r="B93"/>
  <c r="H92"/>
  <c r="G92"/>
  <c r="F92"/>
  <c r="E92"/>
  <c r="C92"/>
  <c r="B92"/>
  <c r="H91"/>
  <c r="G91"/>
  <c r="F91"/>
  <c r="E91"/>
  <c r="C91"/>
  <c r="B91"/>
  <c r="H90"/>
  <c r="G90"/>
  <c r="F90"/>
  <c r="E90"/>
  <c r="C90"/>
  <c r="B90"/>
  <c r="H89"/>
  <c r="G89"/>
  <c r="F89"/>
  <c r="E89"/>
  <c r="C89"/>
  <c r="B89"/>
  <c r="H88"/>
  <c r="G88"/>
  <c r="F88"/>
  <c r="E88"/>
  <c r="C88"/>
  <c r="B88"/>
  <c r="H87"/>
  <c r="G87"/>
  <c r="F87"/>
  <c r="E87"/>
  <c r="C87"/>
  <c r="B87"/>
  <c r="H86"/>
  <c r="G86"/>
  <c r="F86"/>
  <c r="E86"/>
  <c r="C86"/>
  <c r="B86"/>
  <c r="H85"/>
  <c r="G85"/>
  <c r="F85"/>
  <c r="E85"/>
  <c r="C85"/>
  <c r="B85"/>
  <c r="H84"/>
  <c r="G84"/>
  <c r="F84"/>
  <c r="E84"/>
  <c r="C84"/>
  <c r="B84"/>
  <c r="H83"/>
  <c r="G83"/>
  <c r="F83"/>
  <c r="E83"/>
  <c r="C83"/>
  <c r="B83"/>
  <c r="H82"/>
  <c r="G82"/>
  <c r="F82"/>
  <c r="E82"/>
  <c r="C82"/>
  <c r="B82"/>
  <c r="H81"/>
  <c r="G81"/>
  <c r="F81"/>
  <c r="E81"/>
  <c r="C81"/>
  <c r="B81"/>
  <c r="H80"/>
  <c r="G80"/>
  <c r="F80"/>
  <c r="E80"/>
  <c r="C80"/>
  <c r="B80"/>
  <c r="H79"/>
  <c r="G79"/>
  <c r="F79"/>
  <c r="E79"/>
  <c r="C79"/>
  <c r="B79"/>
  <c r="H78"/>
  <c r="G78"/>
  <c r="F78"/>
  <c r="E78"/>
  <c r="C78"/>
  <c r="B78"/>
  <c r="H77"/>
  <c r="G77"/>
  <c r="F77"/>
  <c r="E77"/>
  <c r="C77"/>
  <c r="B77"/>
  <c r="H76"/>
  <c r="G76"/>
  <c r="F76"/>
  <c r="E76"/>
  <c r="C76"/>
  <c r="B76"/>
  <c r="H75"/>
  <c r="G75"/>
  <c r="F75"/>
  <c r="E75"/>
  <c r="C75"/>
  <c r="B75"/>
  <c r="H74"/>
  <c r="G74"/>
  <c r="F74"/>
  <c r="E74"/>
  <c r="C74"/>
  <c r="B74"/>
  <c r="H73"/>
  <c r="G73"/>
  <c r="F73"/>
  <c r="E73"/>
  <c r="C73"/>
  <c r="B73"/>
  <c r="H72"/>
  <c r="G72"/>
  <c r="F72"/>
  <c r="E72"/>
  <c r="C72"/>
  <c r="B72"/>
  <c r="H71"/>
  <c r="G71"/>
  <c r="F71"/>
  <c r="E71"/>
  <c r="C71"/>
  <c r="B71"/>
  <c r="H70"/>
  <c r="G70"/>
  <c r="F70"/>
  <c r="E70"/>
  <c r="C70"/>
  <c r="B70"/>
  <c r="H69"/>
  <c r="G69"/>
  <c r="F69"/>
  <c r="E69"/>
  <c r="C69"/>
  <c r="B69"/>
  <c r="H68"/>
  <c r="G68"/>
  <c r="F68"/>
  <c r="E68"/>
  <c r="C68"/>
  <c r="B68"/>
  <c r="H67"/>
  <c r="G67"/>
  <c r="F67"/>
  <c r="E67"/>
  <c r="C67"/>
  <c r="B67"/>
  <c r="H66"/>
  <c r="G66"/>
  <c r="F66"/>
  <c r="E66"/>
  <c r="C66"/>
  <c r="B66"/>
  <c r="H65"/>
  <c r="G65"/>
  <c r="F65"/>
  <c r="E65"/>
  <c r="C65"/>
  <c r="B65"/>
  <c r="H64"/>
  <c r="G64"/>
  <c r="F64"/>
  <c r="E64"/>
  <c r="C64"/>
  <c r="B64"/>
  <c r="H63"/>
  <c r="G63"/>
  <c r="F63"/>
  <c r="E63"/>
  <c r="C63"/>
  <c r="B63"/>
  <c r="H62"/>
  <c r="G62"/>
  <c r="F62"/>
  <c r="E62"/>
  <c r="C62"/>
  <c r="B62"/>
  <c r="H61"/>
  <c r="G61"/>
  <c r="F61"/>
  <c r="E61"/>
  <c r="C61"/>
  <c r="B61"/>
  <c r="H60"/>
  <c r="G60"/>
  <c r="F60"/>
  <c r="E60"/>
  <c r="C60"/>
  <c r="B60"/>
  <c r="H59"/>
  <c r="G59"/>
  <c r="F59"/>
  <c r="E59"/>
  <c r="C59"/>
  <c r="B59"/>
  <c r="H58"/>
  <c r="G58"/>
  <c r="F58"/>
  <c r="E58"/>
  <c r="C58"/>
  <c r="B58"/>
  <c r="H57"/>
  <c r="G57"/>
  <c r="F57"/>
  <c r="E57"/>
  <c r="C57"/>
  <c r="B57"/>
  <c r="H56"/>
  <c r="G56"/>
  <c r="F56"/>
  <c r="E56"/>
  <c r="C56"/>
  <c r="B56"/>
  <c r="H55"/>
  <c r="G55"/>
  <c r="F55"/>
  <c r="E55"/>
  <c r="C55"/>
  <c r="B55"/>
  <c r="H54"/>
  <c r="G54"/>
  <c r="F54"/>
  <c r="E54"/>
  <c r="C54"/>
  <c r="B54"/>
  <c r="H53"/>
  <c r="G53"/>
  <c r="F53"/>
  <c r="E53"/>
  <c r="C53"/>
  <c r="B53"/>
  <c r="H52"/>
  <c r="G52"/>
  <c r="F52"/>
  <c r="E52"/>
  <c r="C52"/>
  <c r="B52"/>
  <c r="H51"/>
  <c r="G51"/>
  <c r="F51"/>
  <c r="E51"/>
  <c r="C51"/>
  <c r="B51"/>
  <c r="H50"/>
  <c r="G50"/>
  <c r="F50"/>
  <c r="E50"/>
  <c r="C50"/>
  <c r="B50"/>
  <c r="H49"/>
  <c r="G49"/>
  <c r="F49"/>
  <c r="E49"/>
  <c r="C49"/>
  <c r="B49"/>
  <c r="H48"/>
  <c r="G48"/>
  <c r="F48"/>
  <c r="E48"/>
  <c r="C48"/>
  <c r="B48"/>
  <c r="H47"/>
  <c r="G47"/>
  <c r="F47"/>
  <c r="E47"/>
  <c r="C47"/>
  <c r="B47"/>
  <c r="H46"/>
  <c r="G46"/>
  <c r="F46"/>
  <c r="E46"/>
  <c r="C46"/>
  <c r="B46"/>
  <c r="H45"/>
  <c r="G45"/>
  <c r="F45"/>
  <c r="E45"/>
  <c r="C45"/>
  <c r="B45"/>
  <c r="H44"/>
  <c r="G44"/>
  <c r="F44"/>
  <c r="E44"/>
  <c r="C44"/>
  <c r="B44"/>
  <c r="H43"/>
  <c r="G43"/>
  <c r="F43"/>
  <c r="E43"/>
  <c r="C43"/>
  <c r="B43"/>
  <c r="H42"/>
  <c r="G42"/>
  <c r="F42"/>
  <c r="E42"/>
  <c r="C42"/>
  <c r="B42"/>
  <c r="H41"/>
  <c r="G41"/>
  <c r="F41"/>
  <c r="E41"/>
  <c r="C41"/>
  <c r="B41"/>
  <c r="H40"/>
  <c r="G40"/>
  <c r="F40"/>
  <c r="E40"/>
  <c r="C40"/>
  <c r="B40"/>
  <c r="H39"/>
  <c r="G39"/>
  <c r="F39"/>
  <c r="E39"/>
  <c r="C39"/>
  <c r="B39"/>
  <c r="H38"/>
  <c r="G38"/>
  <c r="F38"/>
  <c r="E38"/>
  <c r="C38"/>
  <c r="B38"/>
  <c r="H37"/>
  <c r="G37"/>
  <c r="F37"/>
  <c r="E37"/>
  <c r="C37"/>
  <c r="B37"/>
  <c r="H36"/>
  <c r="G36"/>
  <c r="F36"/>
  <c r="E36"/>
  <c r="C36"/>
  <c r="B36"/>
  <c r="H35"/>
  <c r="G35"/>
  <c r="F35"/>
  <c r="E35"/>
  <c r="C35"/>
  <c r="B35"/>
  <c r="H34"/>
  <c r="G34"/>
  <c r="F34"/>
  <c r="E34"/>
  <c r="C34"/>
  <c r="B34"/>
  <c r="H33"/>
  <c r="G33"/>
  <c r="F33"/>
  <c r="E33"/>
  <c r="C33"/>
  <c r="B33"/>
  <c r="H32"/>
  <c r="G32"/>
  <c r="F32"/>
  <c r="E32"/>
  <c r="C32"/>
  <c r="B32"/>
  <c r="H31"/>
  <c r="G31"/>
  <c r="F31"/>
  <c r="E31"/>
  <c r="C31"/>
  <c r="B31"/>
  <c r="H30"/>
  <c r="G30"/>
  <c r="F30"/>
  <c r="E30"/>
  <c r="C30"/>
  <c r="B30"/>
  <c r="H29"/>
  <c r="G29"/>
  <c r="F29"/>
  <c r="E29"/>
  <c r="C29"/>
  <c r="B29"/>
  <c r="H28"/>
  <c r="G28"/>
  <c r="F28"/>
  <c r="E28"/>
  <c r="C28"/>
  <c r="B28"/>
  <c r="H27"/>
  <c r="G27"/>
  <c r="F27"/>
  <c r="E27"/>
  <c r="C27"/>
  <c r="B27"/>
  <c r="H26"/>
  <c r="G26"/>
  <c r="F26"/>
  <c r="E26"/>
  <c r="C26"/>
  <c r="B26"/>
  <c r="H25"/>
  <c r="G25"/>
  <c r="F25"/>
  <c r="E25"/>
  <c r="C25"/>
  <c r="B25"/>
  <c r="H24"/>
  <c r="G24"/>
  <c r="F24"/>
  <c r="E24"/>
  <c r="C24"/>
  <c r="B24"/>
  <c r="H23"/>
  <c r="G23"/>
  <c r="F23"/>
  <c r="E23"/>
  <c r="C23"/>
  <c r="B23"/>
  <c r="H22"/>
  <c r="G22"/>
  <c r="F22"/>
  <c r="E22"/>
  <c r="C22"/>
  <c r="B22"/>
  <c r="H21"/>
  <c r="G21"/>
  <c r="F21"/>
  <c r="E21"/>
  <c r="C21"/>
  <c r="B21"/>
  <c r="H20"/>
  <c r="G20"/>
  <c r="F20"/>
  <c r="E20"/>
  <c r="C20"/>
  <c r="B20"/>
  <c r="H19"/>
  <c r="G19"/>
  <c r="F19"/>
  <c r="E19"/>
  <c r="C19"/>
  <c r="B19"/>
  <c r="H18"/>
  <c r="G18"/>
  <c r="F18"/>
  <c r="E18"/>
  <c r="C18"/>
  <c r="B18"/>
  <c r="H17"/>
  <c r="G17"/>
  <c r="F17"/>
  <c r="E17"/>
  <c r="C17"/>
  <c r="B17"/>
  <c r="H16"/>
  <c r="G16"/>
  <c r="F16"/>
  <c r="E16"/>
  <c r="C16"/>
  <c r="B16"/>
  <c r="H15"/>
  <c r="G15"/>
  <c r="F15"/>
  <c r="E15"/>
  <c r="C15"/>
  <c r="B15"/>
  <c r="H14"/>
  <c r="G14"/>
  <c r="F14"/>
  <c r="E14"/>
  <c r="C14"/>
  <c r="B14"/>
  <c r="H13"/>
  <c r="G13"/>
  <c r="F13"/>
  <c r="E13"/>
  <c r="C13"/>
  <c r="B13"/>
  <c r="H12"/>
  <c r="G12"/>
  <c r="F12"/>
  <c r="E12"/>
  <c r="C12"/>
  <c r="B12"/>
  <c r="H11"/>
  <c r="G11"/>
  <c r="F11"/>
  <c r="E11"/>
  <c r="C11"/>
  <c r="B11"/>
  <c r="H10"/>
  <c r="G10"/>
  <c r="F10"/>
  <c r="E10"/>
  <c r="C10"/>
  <c r="B10"/>
  <c r="H9"/>
  <c r="G9"/>
  <c r="F9"/>
  <c r="E9"/>
  <c r="C9"/>
  <c r="B9"/>
  <c r="H8"/>
  <c r="G8"/>
  <c r="F8"/>
  <c r="E8"/>
  <c r="C8"/>
  <c r="B8"/>
  <c r="H7"/>
  <c r="G7"/>
  <c r="F7"/>
  <c r="E7"/>
  <c r="C7"/>
  <c r="B7"/>
  <c r="H6"/>
  <c r="G6"/>
  <c r="F6"/>
  <c r="E6"/>
  <c r="C6"/>
  <c r="B6"/>
  <c r="H5"/>
  <c r="G5"/>
  <c r="F5"/>
  <c r="E5"/>
  <c r="C5"/>
  <c r="B5"/>
  <c r="H4"/>
  <c r="G4"/>
  <c r="F4"/>
  <c r="E4"/>
  <c r="D4"/>
  <c r="C4"/>
  <c r="B4"/>
  <c r="H325" i="1"/>
  <c r="G325"/>
  <c r="F325"/>
  <c r="E325"/>
  <c r="D325"/>
  <c r="C325"/>
  <c r="B325"/>
  <c r="H324"/>
  <c r="G324"/>
  <c r="F324"/>
  <c r="E324"/>
  <c r="D324"/>
  <c r="C324"/>
  <c r="B324"/>
  <c r="H323"/>
  <c r="G323"/>
  <c r="F323"/>
  <c r="E323"/>
  <c r="C323"/>
  <c r="B323"/>
  <c r="H322"/>
  <c r="G322"/>
  <c r="F322"/>
  <c r="E322"/>
  <c r="C322"/>
  <c r="B322"/>
  <c r="H321"/>
  <c r="G321"/>
  <c r="F321"/>
  <c r="E321"/>
  <c r="C321"/>
  <c r="B321"/>
  <c r="H320"/>
  <c r="G320"/>
  <c r="F320"/>
  <c r="E320"/>
  <c r="C320"/>
  <c r="B320"/>
  <c r="H319"/>
  <c r="G319"/>
  <c r="F319"/>
  <c r="E319"/>
  <c r="C319"/>
  <c r="B319"/>
  <c r="H318"/>
  <c r="G318"/>
  <c r="F318"/>
  <c r="E318"/>
  <c r="C318"/>
  <c r="B318"/>
  <c r="H317"/>
  <c r="G317"/>
  <c r="F317"/>
  <c r="E317"/>
  <c r="C317"/>
  <c r="B317"/>
  <c r="H316"/>
  <c r="G316"/>
  <c r="F316"/>
  <c r="E316"/>
  <c r="C316"/>
  <c r="B316"/>
  <c r="H315"/>
  <c r="G315"/>
  <c r="F315"/>
  <c r="E315"/>
  <c r="C315"/>
  <c r="B315"/>
  <c r="H314"/>
  <c r="G314"/>
  <c r="F314"/>
  <c r="E314"/>
  <c r="C314"/>
  <c r="B314"/>
  <c r="H313"/>
  <c r="G313"/>
  <c r="F313"/>
  <c r="E313"/>
  <c r="C313"/>
  <c r="B313"/>
  <c r="H312"/>
  <c r="G312"/>
  <c r="F312"/>
  <c r="E312"/>
  <c r="C312"/>
  <c r="B312"/>
  <c r="H311"/>
  <c r="G311"/>
  <c r="F311"/>
  <c r="E311"/>
  <c r="C311"/>
  <c r="B311"/>
  <c r="H310"/>
  <c r="G310"/>
  <c r="F310"/>
  <c r="E310"/>
  <c r="C310"/>
  <c r="B310"/>
  <c r="H309"/>
  <c r="G309"/>
  <c r="F309"/>
  <c r="E309"/>
  <c r="C309"/>
  <c r="B309"/>
  <c r="H308"/>
  <c r="G308"/>
  <c r="F308"/>
  <c r="E308"/>
  <c r="C308"/>
  <c r="B308"/>
  <c r="H307"/>
  <c r="G307"/>
  <c r="F307"/>
  <c r="E307"/>
  <c r="C307"/>
  <c r="B307"/>
  <c r="H306"/>
  <c r="G306"/>
  <c r="F306"/>
  <c r="E306"/>
  <c r="C306"/>
  <c r="B306"/>
  <c r="H305"/>
  <c r="G305"/>
  <c r="F305"/>
  <c r="E305"/>
  <c r="C305"/>
  <c r="B305"/>
  <c r="H304"/>
  <c r="G304"/>
  <c r="F304"/>
  <c r="E304"/>
  <c r="C304"/>
  <c r="B304"/>
  <c r="H303"/>
  <c r="G303"/>
  <c r="F303"/>
  <c r="E303"/>
  <c r="C303"/>
  <c r="B303"/>
  <c r="D252"/>
  <c r="D249"/>
  <c r="D237"/>
  <c r="D236"/>
  <c r="D235"/>
  <c r="D234" i="3" s="1"/>
  <c r="D233" i="1"/>
  <c r="D232"/>
  <c r="D231"/>
  <c r="D230"/>
  <c r="D229"/>
  <c r="D229" i="2" s="1"/>
  <c r="D228" i="1"/>
  <c r="D227"/>
  <c r="D226"/>
  <c r="D225"/>
  <c r="D224"/>
  <c r="D223" i="3" s="1"/>
  <c r="D223" i="1"/>
  <c r="D222"/>
  <c r="D221"/>
  <c r="D220"/>
  <c r="D219" i="3" s="1"/>
  <c r="D219" i="1"/>
  <c r="D218"/>
  <c r="D217"/>
  <c r="D216"/>
  <c r="D215" i="3" s="1"/>
  <c r="D215" i="1"/>
  <c r="D214"/>
  <c r="D213"/>
  <c r="D212"/>
  <c r="D211" i="3" s="1"/>
  <c r="D211" i="1"/>
  <c r="D210"/>
  <c r="D209"/>
  <c r="D208"/>
  <c r="D207" i="3" s="1"/>
  <c r="D207" i="1"/>
  <c r="D206"/>
  <c r="D205"/>
  <c r="D204"/>
  <c r="D203" i="3" s="1"/>
  <c r="D203" i="1"/>
  <c r="D202"/>
  <c r="D201"/>
  <c r="D200"/>
  <c r="D199" i="3" s="1"/>
  <c r="D199" i="1"/>
  <c r="D198"/>
  <c r="D197"/>
  <c r="D196"/>
  <c r="D195" i="3" s="1"/>
  <c r="D195" i="1"/>
  <c r="D194"/>
  <c r="D193"/>
  <c r="D192"/>
  <c r="D191" i="3" s="1"/>
  <c r="D191" i="1"/>
  <c r="D190"/>
  <c r="D189"/>
  <c r="D188"/>
  <c r="D187" i="3" s="1"/>
  <c r="D187" i="1"/>
  <c r="D186"/>
  <c r="D185"/>
  <c r="D184"/>
  <c r="D183" i="3" s="1"/>
  <c r="D183" i="1"/>
  <c r="D182"/>
  <c r="D181"/>
  <c r="D180"/>
  <c r="D179" i="3" s="1"/>
  <c r="D179" i="1"/>
  <c r="D178"/>
  <c r="D177"/>
  <c r="D176"/>
  <c r="D175" i="3" s="1"/>
  <c r="D175" i="1"/>
  <c r="D174"/>
  <c r="D173"/>
  <c r="D172"/>
  <c r="D171" i="3" s="1"/>
  <c r="D171" i="1"/>
  <c r="D170"/>
  <c r="D169"/>
  <c r="D168"/>
  <c r="D167" i="3" s="1"/>
  <c r="D167" i="1"/>
  <c r="D166"/>
  <c r="D165"/>
  <c r="D164"/>
  <c r="D163" i="3" s="1"/>
  <c r="D163" i="1"/>
  <c r="D162"/>
  <c r="D161"/>
  <c r="D160"/>
  <c r="D159" i="3" s="1"/>
  <c r="D159" i="1"/>
  <c r="D158"/>
  <c r="D157"/>
  <c r="D156"/>
  <c r="D155" i="3" s="1"/>
  <c r="D155" i="1"/>
  <c r="D154"/>
  <c r="D153"/>
  <c r="D152"/>
  <c r="D151" i="3" s="1"/>
  <c r="D151" i="1"/>
  <c r="D150"/>
  <c r="D149"/>
  <c r="D148"/>
  <c r="D147" i="3" s="1"/>
  <c r="D147" i="1"/>
  <c r="D146"/>
  <c r="D145"/>
  <c r="D144"/>
  <c r="D143" i="3" s="1"/>
  <c r="D143" i="1"/>
  <c r="D142"/>
  <c r="D141"/>
  <c r="D140"/>
  <c r="D139" i="3" s="1"/>
  <c r="D139" i="1"/>
  <c r="D138"/>
  <c r="D137"/>
  <c r="D136"/>
  <c r="D135" i="3" s="1"/>
  <c r="D135" i="1"/>
  <c r="D134"/>
  <c r="D133"/>
  <c r="D132"/>
  <c r="D131" i="3" s="1"/>
  <c r="D131" i="1"/>
  <c r="D130"/>
  <c r="D129"/>
  <c r="D128"/>
  <c r="D127" i="3" s="1"/>
  <c r="D127" i="1"/>
  <c r="D126"/>
  <c r="D125"/>
  <c r="D124"/>
  <c r="D123" i="3" s="1"/>
  <c r="D123" i="1"/>
  <c r="D122"/>
  <c r="D121"/>
  <c r="D120"/>
  <c r="D119" i="3" s="1"/>
  <c r="D119" i="1"/>
  <c r="D118"/>
  <c r="D117"/>
  <c r="D116"/>
  <c r="D115" i="3" s="1"/>
  <c r="D115" i="1"/>
  <c r="D114"/>
  <c r="D113"/>
  <c r="D112"/>
  <c r="D111" i="3" s="1"/>
  <c r="D111" i="1"/>
  <c r="D110"/>
  <c r="D109"/>
  <c r="D108"/>
  <c r="D107" i="3" s="1"/>
  <c r="D107" i="1"/>
  <c r="D106"/>
  <c r="D105"/>
  <c r="D104"/>
  <c r="D103" i="3" s="1"/>
  <c r="D103" i="1"/>
  <c r="D102"/>
  <c r="D101"/>
  <c r="D100"/>
  <c r="D99" i="3" s="1"/>
  <c r="D99" i="1"/>
  <c r="D98"/>
  <c r="D97"/>
  <c r="D96"/>
  <c r="D95" i="3" s="1"/>
  <c r="D95" i="1"/>
  <c r="D94"/>
  <c r="D93"/>
  <c r="D92"/>
  <c r="D91" i="3" s="1"/>
  <c r="D91" i="1"/>
  <c r="D90"/>
  <c r="D89"/>
  <c r="D88"/>
  <c r="D87" i="3" s="1"/>
  <c r="D87" i="1"/>
  <c r="D86"/>
  <c r="D85"/>
  <c r="D84"/>
  <c r="D83" i="3" s="1"/>
  <c r="D83" i="1"/>
  <c r="D82"/>
  <c r="D81"/>
  <c r="D80"/>
  <c r="D79" i="3" s="1"/>
  <c r="D79" i="1"/>
  <c r="D78"/>
  <c r="D77"/>
  <c r="D76"/>
  <c r="D75" i="3" s="1"/>
  <c r="D75" i="1"/>
  <c r="D74"/>
  <c r="D73"/>
  <c r="D72"/>
  <c r="D71" i="3" s="1"/>
  <c r="D71" i="1"/>
  <c r="D70"/>
  <c r="D69"/>
  <c r="D68"/>
  <c r="D67" i="3" s="1"/>
  <c r="D67" i="1"/>
  <c r="D66"/>
  <c r="D65"/>
  <c r="D64"/>
  <c r="D63" i="3" s="1"/>
  <c r="D63" i="1"/>
  <c r="D62"/>
  <c r="D61"/>
  <c r="D60"/>
  <c r="D59" i="3" s="1"/>
  <c r="D59" i="1"/>
  <c r="D58"/>
  <c r="D57"/>
  <c r="D56"/>
  <c r="D55" i="3" s="1"/>
  <c r="D55" i="1"/>
  <c r="D54"/>
  <c r="D53"/>
  <c r="D52"/>
  <c r="D51" i="3" s="1"/>
  <c r="D51" i="1"/>
  <c r="D50"/>
  <c r="D49"/>
  <c r="D48"/>
  <c r="D47" i="3" s="1"/>
  <c r="D47" i="1"/>
  <c r="D46"/>
  <c r="D45"/>
  <c r="D44"/>
  <c r="D43" i="3" s="1"/>
  <c r="D43" i="1"/>
  <c r="D42"/>
  <c r="D41"/>
  <c r="D40"/>
  <c r="D39" i="3" s="1"/>
  <c r="D39" i="1"/>
  <c r="D38"/>
  <c r="D37"/>
  <c r="D36"/>
  <c r="D35" i="3" s="1"/>
  <c r="D35" i="1"/>
  <c r="D34"/>
  <c r="D33"/>
  <c r="D32"/>
  <c r="D31" i="3" s="1"/>
  <c r="D31" i="1"/>
  <c r="D30"/>
  <c r="D29"/>
  <c r="D28"/>
  <c r="D27" i="3" s="1"/>
  <c r="D27" i="1"/>
  <c r="D26"/>
  <c r="D25"/>
  <c r="D24"/>
  <c r="D23" i="3" s="1"/>
  <c r="D23" i="1"/>
  <c r="D22"/>
  <c r="D21"/>
  <c r="D20"/>
  <c r="D19" i="3" s="1"/>
  <c r="D19" i="1"/>
  <c r="D18"/>
  <c r="D17"/>
  <c r="D16"/>
  <c r="D15" i="3" s="1"/>
  <c r="D15" i="1"/>
  <c r="D14"/>
  <c r="D13"/>
  <c r="D12"/>
  <c r="D11" i="3" s="1"/>
  <c r="D11" i="1"/>
  <c r="D10"/>
  <c r="D9"/>
  <c r="D8"/>
  <c r="D7" i="3" s="1"/>
  <c r="D7" i="1"/>
  <c r="D6"/>
  <c r="D5"/>
  <c r="D249" i="3" l="1"/>
  <c r="D249" i="2"/>
  <c r="D252"/>
  <c r="D251" i="3"/>
  <c r="D252"/>
  <c r="F312" i="2"/>
  <c r="B312"/>
  <c r="D227" i="3"/>
  <c r="C312" i="2"/>
  <c r="E312"/>
  <c r="G312"/>
  <c r="D231" i="3"/>
  <c r="D67" i="2"/>
  <c r="D99"/>
  <c r="D27"/>
  <c r="D39"/>
  <c r="D123"/>
  <c r="D14"/>
  <c r="D34"/>
  <c r="D25"/>
  <c r="D75"/>
  <c r="D21"/>
  <c r="D53"/>
  <c r="D73"/>
  <c r="D77"/>
  <c r="D89"/>
  <c r="D109"/>
  <c r="D113"/>
  <c r="D121"/>
  <c r="D137"/>
  <c r="D157"/>
  <c r="D169"/>
  <c r="D177"/>
  <c r="D205"/>
  <c r="D221"/>
  <c r="D97"/>
  <c r="D61"/>
  <c r="D65"/>
  <c r="D6"/>
  <c r="D10"/>
  <c r="D206"/>
  <c r="D174"/>
  <c r="D214"/>
  <c r="D218"/>
  <c r="D6" i="3"/>
  <c r="D10"/>
  <c r="D14"/>
  <c r="D18"/>
  <c r="D22"/>
  <c r="D26"/>
  <c r="D30"/>
  <c r="D34"/>
  <c r="D38"/>
  <c r="D42"/>
  <c r="D46"/>
  <c r="D50"/>
  <c r="D54"/>
  <c r="D58"/>
  <c r="D62"/>
  <c r="D66"/>
  <c r="D70"/>
  <c r="D74"/>
  <c r="D78"/>
  <c r="D82"/>
  <c r="D86"/>
  <c r="D90"/>
  <c r="D94"/>
  <c r="D98"/>
  <c r="D102"/>
  <c r="D106"/>
  <c r="D110"/>
  <c r="D114"/>
  <c r="D118"/>
  <c r="D122"/>
  <c r="D126"/>
  <c r="D130"/>
  <c r="D134"/>
  <c r="D138"/>
  <c r="D142"/>
  <c r="D146"/>
  <c r="D150"/>
  <c r="D154"/>
  <c r="D158"/>
  <c r="D162"/>
  <c r="D166"/>
  <c r="D170"/>
  <c r="D174"/>
  <c r="D178"/>
  <c r="D182"/>
  <c r="D186"/>
  <c r="D190"/>
  <c r="D194"/>
  <c r="D198"/>
  <c r="D202"/>
  <c r="D206"/>
  <c r="D210"/>
  <c r="D214"/>
  <c r="D218"/>
  <c r="D222"/>
  <c r="D226"/>
  <c r="D230"/>
  <c r="D235"/>
  <c r="D70" i="2"/>
  <c r="D102"/>
  <c r="D106"/>
  <c r="D126"/>
  <c r="D130"/>
  <c r="D145"/>
  <c r="D149"/>
  <c r="D151"/>
  <c r="D153"/>
  <c r="D155"/>
  <c r="D179"/>
  <c r="D189"/>
  <c r="D191"/>
  <c r="D193"/>
  <c r="D195"/>
  <c r="D22"/>
  <c r="D54"/>
  <c r="D58"/>
  <c r="D90"/>
  <c r="D111"/>
  <c r="D139"/>
  <c r="D158"/>
  <c r="D162"/>
  <c r="D198"/>
  <c r="D209"/>
  <c r="D303" i="1"/>
  <c r="D29" i="2"/>
  <c r="D37"/>
  <c r="D41"/>
  <c r="D49"/>
  <c r="D310" i="1"/>
  <c r="D85" i="2"/>
  <c r="D93"/>
  <c r="D117"/>
  <c r="D314" i="1"/>
  <c r="D133" i="2"/>
  <c r="D165"/>
  <c r="D318" i="1"/>
  <c r="D185" i="2"/>
  <c r="D201"/>
  <c r="D322" i="1"/>
  <c r="D18" i="2"/>
  <c r="D46"/>
  <c r="D78"/>
  <c r="D82"/>
  <c r="D114"/>
  <c r="D142"/>
  <c r="D171"/>
  <c r="D182"/>
  <c r="D222"/>
  <c r="D235"/>
  <c r="D237" i="3"/>
  <c r="D236"/>
  <c r="D308" i="1"/>
  <c r="D316"/>
  <c r="D24" i="2"/>
  <c r="D48"/>
  <c r="D84"/>
  <c r="D92"/>
  <c r="D104"/>
  <c r="D132"/>
  <c r="D164"/>
  <c r="D200"/>
  <c r="D309" i="1"/>
  <c r="D317"/>
  <c r="B290" i="2"/>
  <c r="D11"/>
  <c r="B291"/>
  <c r="E292"/>
  <c r="E293"/>
  <c r="C294"/>
  <c r="C295"/>
  <c r="G296"/>
  <c r="G297"/>
  <c r="D95"/>
  <c r="D100"/>
  <c r="C299"/>
  <c r="B300"/>
  <c r="D135"/>
  <c r="H301"/>
  <c r="C302"/>
  <c r="F303"/>
  <c r="B304"/>
  <c r="E305"/>
  <c r="D187"/>
  <c r="B306"/>
  <c r="D203"/>
  <c r="H307"/>
  <c r="D212"/>
  <c r="D216"/>
  <c r="C308"/>
  <c r="D225"/>
  <c r="D232"/>
  <c r="F309"/>
  <c r="C310"/>
  <c r="B311"/>
  <c r="D5" i="3"/>
  <c r="D9"/>
  <c r="D13"/>
  <c r="D17"/>
  <c r="D21"/>
  <c r="D25"/>
  <c r="D29"/>
  <c r="D33"/>
  <c r="D37"/>
  <c r="D41"/>
  <c r="D45"/>
  <c r="D49"/>
  <c r="D53"/>
  <c r="D57"/>
  <c r="D61"/>
  <c r="D65"/>
  <c r="D69"/>
  <c r="D73"/>
  <c r="D77"/>
  <c r="D81"/>
  <c r="D85"/>
  <c r="D89"/>
  <c r="D93"/>
  <c r="D97"/>
  <c r="D101"/>
  <c r="D105"/>
  <c r="D109"/>
  <c r="D113"/>
  <c r="D117"/>
  <c r="D121"/>
  <c r="D125"/>
  <c r="D129"/>
  <c r="D133"/>
  <c r="D137"/>
  <c r="D141"/>
  <c r="D145"/>
  <c r="D149"/>
  <c r="D153"/>
  <c r="D157"/>
  <c r="D161"/>
  <c r="D165"/>
  <c r="D169"/>
  <c r="D173"/>
  <c r="D177"/>
  <c r="D181"/>
  <c r="D185"/>
  <c r="D189"/>
  <c r="D193"/>
  <c r="D197"/>
  <c r="D201"/>
  <c r="D205"/>
  <c r="D209"/>
  <c r="D213"/>
  <c r="D217"/>
  <c r="D221"/>
  <c r="D225"/>
  <c r="D229"/>
  <c r="D306" i="1"/>
  <c r="D8" i="2"/>
  <c r="D12"/>
  <c r="D16"/>
  <c r="D19"/>
  <c r="D26"/>
  <c r="D32"/>
  <c r="D44"/>
  <c r="D47"/>
  <c r="D52"/>
  <c r="D57"/>
  <c r="D59"/>
  <c r="D64"/>
  <c r="D66"/>
  <c r="D71"/>
  <c r="D74"/>
  <c r="D76"/>
  <c r="D81"/>
  <c r="D83"/>
  <c r="D88"/>
  <c r="D96"/>
  <c r="D98"/>
  <c r="D105"/>
  <c r="D107"/>
  <c r="D110"/>
  <c r="D112"/>
  <c r="D122"/>
  <c r="D131"/>
  <c r="D138"/>
  <c r="D143"/>
  <c r="D148"/>
  <c r="D150"/>
  <c r="D152"/>
  <c r="D154"/>
  <c r="D156"/>
  <c r="D163"/>
  <c r="D170"/>
  <c r="D175"/>
  <c r="D178"/>
  <c r="D180"/>
  <c r="D188"/>
  <c r="D190"/>
  <c r="D192"/>
  <c r="D194"/>
  <c r="D204"/>
  <c r="D207"/>
  <c r="D210"/>
  <c r="D217"/>
  <c r="D219"/>
  <c r="D226"/>
  <c r="D230"/>
  <c r="D236"/>
  <c r="D240"/>
  <c r="D233" i="3"/>
  <c r="D232"/>
  <c r="D248"/>
  <c r="D304" i="1"/>
  <c r="D312"/>
  <c r="D320"/>
  <c r="D36" i="2"/>
  <c r="D56"/>
  <c r="D80"/>
  <c r="D116"/>
  <c r="D144"/>
  <c r="D184"/>
  <c r="D224"/>
  <c r="D228"/>
  <c r="D305" i="1"/>
  <c r="D313"/>
  <c r="D321"/>
  <c r="F290" i="2"/>
  <c r="D7"/>
  <c r="D15"/>
  <c r="F291"/>
  <c r="D28"/>
  <c r="D31"/>
  <c r="D40"/>
  <c r="D43"/>
  <c r="D51"/>
  <c r="D63"/>
  <c r="H295"/>
  <c r="D68"/>
  <c r="C296"/>
  <c r="D87"/>
  <c r="C297"/>
  <c r="G299"/>
  <c r="D119"/>
  <c r="D124"/>
  <c r="G300"/>
  <c r="D128"/>
  <c r="D140"/>
  <c r="D147"/>
  <c r="H302"/>
  <c r="D160"/>
  <c r="B303"/>
  <c r="D167"/>
  <c r="D172"/>
  <c r="F304"/>
  <c r="D196"/>
  <c r="G306"/>
  <c r="C307"/>
  <c r="G308"/>
  <c r="B309"/>
  <c r="G310"/>
  <c r="F311"/>
  <c r="D8" i="3"/>
  <c r="D12"/>
  <c r="D16"/>
  <c r="D20"/>
  <c r="D24"/>
  <c r="D28"/>
  <c r="D32"/>
  <c r="D36"/>
  <c r="D40"/>
  <c r="D44"/>
  <c r="D48"/>
  <c r="D52"/>
  <c r="D56"/>
  <c r="D60"/>
  <c r="D64"/>
  <c r="D68"/>
  <c r="D72"/>
  <c r="D76"/>
  <c r="D80"/>
  <c r="D84"/>
  <c r="D88"/>
  <c r="D92"/>
  <c r="D96"/>
  <c r="D100"/>
  <c r="D104"/>
  <c r="D108"/>
  <c r="D112"/>
  <c r="D116"/>
  <c r="D120"/>
  <c r="D124"/>
  <c r="D128"/>
  <c r="D132"/>
  <c r="D136"/>
  <c r="D140"/>
  <c r="D144"/>
  <c r="D148"/>
  <c r="D152"/>
  <c r="D156"/>
  <c r="D160"/>
  <c r="D164"/>
  <c r="D168"/>
  <c r="D172"/>
  <c r="D176"/>
  <c r="D180"/>
  <c r="D184"/>
  <c r="D188"/>
  <c r="D192"/>
  <c r="D196"/>
  <c r="D200"/>
  <c r="D204"/>
  <c r="D208"/>
  <c r="D212"/>
  <c r="D216"/>
  <c r="D220"/>
  <c r="D224"/>
  <c r="D228"/>
  <c r="D307" i="1"/>
  <c r="D311"/>
  <c r="D315"/>
  <c r="D319"/>
  <c r="D323"/>
  <c r="D5" i="2"/>
  <c r="H290"/>
  <c r="D9"/>
  <c r="D13"/>
  <c r="D17"/>
  <c r="H291"/>
  <c r="D20"/>
  <c r="D23"/>
  <c r="C292"/>
  <c r="G292"/>
  <c r="D30"/>
  <c r="D33"/>
  <c r="D35"/>
  <c r="D38"/>
  <c r="C293"/>
  <c r="G293"/>
  <c r="D42"/>
  <c r="D45"/>
  <c r="D50"/>
  <c r="E294"/>
  <c r="D55"/>
  <c r="D60"/>
  <c r="D62"/>
  <c r="F295"/>
  <c r="D69"/>
  <c r="D72"/>
  <c r="E296"/>
  <c r="D79"/>
  <c r="D86"/>
  <c r="E297"/>
  <c r="D91"/>
  <c r="D94"/>
  <c r="D101"/>
  <c r="B298"/>
  <c r="G298"/>
  <c r="D103"/>
  <c r="D108"/>
  <c r="E299"/>
  <c r="D115"/>
  <c r="D118"/>
  <c r="D120"/>
  <c r="D125"/>
  <c r="D127"/>
  <c r="D129"/>
  <c r="D134"/>
  <c r="D136"/>
  <c r="B301"/>
  <c r="F301"/>
  <c r="D141"/>
  <c r="D146"/>
  <c r="F302"/>
  <c r="D159"/>
  <c r="D161"/>
  <c r="H303"/>
  <c r="D166"/>
  <c r="D168"/>
  <c r="D173"/>
  <c r="H304"/>
  <c r="D176"/>
  <c r="D181"/>
  <c r="D183"/>
  <c r="C305"/>
  <c r="G305"/>
  <c r="D186"/>
  <c r="D197"/>
  <c r="D199"/>
  <c r="D202"/>
  <c r="D208"/>
  <c r="F307"/>
  <c r="D211"/>
  <c r="D213"/>
  <c r="D215"/>
  <c r="D220"/>
  <c r="E308"/>
  <c r="D223"/>
  <c r="D227"/>
  <c r="D231"/>
  <c r="D233"/>
  <c r="H309"/>
  <c r="D237"/>
  <c r="E310"/>
  <c r="D311"/>
  <c r="H311"/>
  <c r="B302"/>
  <c r="G302"/>
  <c r="B308"/>
  <c r="F308"/>
  <c r="H308"/>
  <c r="C309"/>
  <c r="E309"/>
  <c r="G309"/>
  <c r="B310"/>
  <c r="F310"/>
  <c r="H310"/>
  <c r="C311"/>
  <c r="E311"/>
  <c r="G311"/>
  <c r="C290"/>
  <c r="E290"/>
  <c r="G290"/>
  <c r="C291"/>
  <c r="E291"/>
  <c r="G291"/>
  <c r="B292"/>
  <c r="F292"/>
  <c r="H292"/>
  <c r="B293"/>
  <c r="F293"/>
  <c r="H293"/>
  <c r="B294"/>
  <c r="F294"/>
  <c r="H294"/>
  <c r="B295"/>
  <c r="G295"/>
  <c r="B296"/>
  <c r="F296"/>
  <c r="H296"/>
  <c r="B297"/>
  <c r="F297"/>
  <c r="H297"/>
  <c r="C298"/>
  <c r="F298"/>
  <c r="H298"/>
  <c r="B299"/>
  <c r="F299"/>
  <c r="H299"/>
  <c r="C300"/>
  <c r="F300"/>
  <c r="H300"/>
  <c r="C301"/>
  <c r="E301"/>
  <c r="G301"/>
  <c r="C303"/>
  <c r="E303"/>
  <c r="G303"/>
  <c r="C304"/>
  <c r="E304"/>
  <c r="G304"/>
  <c r="B305"/>
  <c r="F305"/>
  <c r="H305"/>
  <c r="C306"/>
  <c r="F306"/>
  <c r="H306"/>
  <c r="B307"/>
  <c r="G294"/>
  <c r="G307"/>
  <c r="E298"/>
  <c r="E300"/>
  <c r="E307"/>
  <c r="E295"/>
  <c r="E302"/>
  <c r="E306"/>
  <c r="K295" i="4"/>
  <c r="J295"/>
  <c r="H295"/>
  <c r="G295"/>
  <c r="F295"/>
  <c r="E295"/>
  <c r="D295"/>
  <c r="C295"/>
  <c r="B295"/>
  <c r="D305" i="2" l="1"/>
  <c r="D297"/>
  <c r="D310"/>
  <c r="D308"/>
  <c r="D299"/>
  <c r="D295"/>
  <c r="D301"/>
  <c r="D298"/>
  <c r="D292"/>
  <c r="D316" i="3"/>
  <c r="D312"/>
  <c r="D308"/>
  <c r="D304"/>
  <c r="D307" i="2"/>
  <c r="D296"/>
  <c r="D294"/>
  <c r="D293"/>
  <c r="D321" i="3"/>
  <c r="D301"/>
  <c r="D306" i="2"/>
  <c r="D304"/>
  <c r="D290"/>
  <c r="D319" i="3"/>
  <c r="D311"/>
  <c r="D307"/>
  <c r="D302" i="2"/>
  <c r="D309"/>
  <c r="D300"/>
  <c r="D318" i="3"/>
  <c r="D314"/>
  <c r="D306"/>
  <c r="D302"/>
  <c r="D303" i="2"/>
  <c r="D291"/>
  <c r="D315" i="3"/>
  <c r="D303"/>
  <c r="D320"/>
  <c r="D317"/>
  <c r="D313"/>
  <c r="D309"/>
  <c r="D305"/>
  <c r="D310"/>
  <c r="K272" i="4"/>
  <c r="J272"/>
  <c r="I272"/>
  <c r="H272"/>
  <c r="G272"/>
  <c r="F272"/>
  <c r="E272"/>
  <c r="D272"/>
  <c r="C272"/>
  <c r="B272"/>
  <c r="D256" l="1"/>
  <c r="C256"/>
  <c r="B256"/>
  <c r="D255"/>
  <c r="C255"/>
  <c r="B255"/>
  <c r="D254" l="1"/>
  <c r="C254"/>
  <c r="B254"/>
  <c r="D253"/>
  <c r="C253"/>
  <c r="B253"/>
  <c r="D252"/>
  <c r="C252"/>
  <c r="B252"/>
  <c r="D251"/>
  <c r="C251"/>
  <c r="B251"/>
  <c r="D250"/>
  <c r="C250"/>
  <c r="B250"/>
  <c r="D249"/>
  <c r="C249"/>
  <c r="B249"/>
  <c r="D248"/>
  <c r="C248"/>
  <c r="B248"/>
  <c r="D233"/>
  <c r="C233"/>
  <c r="B233"/>
  <c r="D232"/>
  <c r="C232"/>
  <c r="B232"/>
  <c r="D231"/>
  <c r="C231"/>
  <c r="B231"/>
  <c r="D230"/>
  <c r="C230"/>
  <c r="B230"/>
  <c r="D229"/>
  <c r="C229"/>
  <c r="B229"/>
  <c r="D228"/>
  <c r="C228"/>
  <c r="B228"/>
  <c r="D227"/>
  <c r="C227"/>
  <c r="B227"/>
  <c r="D226"/>
  <c r="C226"/>
  <c r="B226"/>
  <c r="D225"/>
  <c r="C225"/>
  <c r="B225"/>
  <c r="D224"/>
  <c r="C224"/>
  <c r="B224"/>
  <c r="D223"/>
  <c r="C223"/>
  <c r="B223"/>
  <c r="D222"/>
  <c r="C222"/>
  <c r="B222"/>
  <c r="D221"/>
  <c r="C221"/>
  <c r="B221"/>
  <c r="A215"/>
  <c r="A295" s="1"/>
  <c r="A214" l="1"/>
  <c r="A213"/>
  <c r="J212" l="1"/>
  <c r="H294"/>
  <c r="D294"/>
  <c r="F294"/>
  <c r="K294"/>
  <c r="C294"/>
  <c r="I294"/>
  <c r="E294"/>
  <c r="J294"/>
  <c r="B294"/>
  <c r="A294" s="1"/>
  <c r="G294"/>
  <c r="J293"/>
  <c r="F293"/>
  <c r="B293"/>
  <c r="A293" s="1"/>
  <c r="H293"/>
  <c r="I293"/>
  <c r="K293"/>
  <c r="G293"/>
  <c r="C293"/>
  <c r="D293"/>
  <c r="E293"/>
  <c r="F211"/>
  <c r="G292" l="1"/>
  <c r="D292"/>
  <c r="J292"/>
  <c r="I292"/>
  <c r="E292"/>
  <c r="B292"/>
  <c r="C292"/>
  <c r="F292"/>
  <c r="K292"/>
  <c r="I212"/>
  <c r="H212"/>
  <c r="H292"/>
  <c r="K212"/>
  <c r="J291"/>
  <c r="F291"/>
  <c r="H291"/>
  <c r="E291"/>
  <c r="K291"/>
  <c r="G291"/>
  <c r="C291"/>
  <c r="D291"/>
  <c r="I291"/>
  <c r="B291"/>
  <c r="J211"/>
  <c r="H211"/>
  <c r="I211"/>
  <c r="K211"/>
  <c r="F210"/>
  <c r="H210" l="1"/>
  <c r="I290"/>
  <c r="E290"/>
  <c r="K290"/>
  <c r="G290"/>
  <c r="D290"/>
  <c r="J290"/>
  <c r="F290"/>
  <c r="B290"/>
  <c r="C290"/>
  <c r="H290"/>
  <c r="J210"/>
  <c r="I210"/>
  <c r="K210"/>
  <c r="F209"/>
  <c r="F208"/>
  <c r="F207"/>
  <c r="F204"/>
  <c r="F203"/>
  <c r="I203" s="1"/>
  <c r="F200"/>
  <c r="H200" s="1"/>
  <c r="F199"/>
  <c r="F197"/>
  <c r="H197" s="1"/>
  <c r="F195"/>
  <c r="F193"/>
  <c r="H193" s="1"/>
  <c r="K186"/>
  <c r="J186"/>
  <c r="I186"/>
  <c r="H186"/>
  <c r="G186"/>
  <c r="F186"/>
  <c r="E186"/>
  <c r="D186"/>
  <c r="C186"/>
  <c r="B186"/>
  <c r="A186"/>
  <c r="K185"/>
  <c r="J185"/>
  <c r="I185"/>
  <c r="H185"/>
  <c r="G185"/>
  <c r="F185"/>
  <c r="E185"/>
  <c r="D185"/>
  <c r="C185"/>
  <c r="B185"/>
  <c r="A185"/>
  <c r="K184"/>
  <c r="J184"/>
  <c r="I184"/>
  <c r="H184"/>
  <c r="G184"/>
  <c r="F184"/>
  <c r="E184"/>
  <c r="D184"/>
  <c r="C184"/>
  <c r="B184"/>
  <c r="A184"/>
  <c r="K183"/>
  <c r="J183"/>
  <c r="I183"/>
  <c r="H183"/>
  <c r="G183"/>
  <c r="F183"/>
  <c r="E183"/>
  <c r="D183"/>
  <c r="C183"/>
  <c r="B183"/>
  <c r="A183"/>
  <c r="K182"/>
  <c r="J182"/>
  <c r="I182"/>
  <c r="H182"/>
  <c r="G182"/>
  <c r="F182"/>
  <c r="E182"/>
  <c r="D182"/>
  <c r="C182"/>
  <c r="B182"/>
  <c r="A182"/>
  <c r="K181"/>
  <c r="J181"/>
  <c r="I181"/>
  <c r="H181"/>
  <c r="G181"/>
  <c r="F181"/>
  <c r="E181"/>
  <c r="D181"/>
  <c r="C181"/>
  <c r="B181"/>
  <c r="A181"/>
  <c r="K180"/>
  <c r="J180"/>
  <c r="I180"/>
  <c r="H180"/>
  <c r="G180"/>
  <c r="F180"/>
  <c r="E180"/>
  <c r="D180"/>
  <c r="C180"/>
  <c r="B180"/>
  <c r="A180"/>
  <c r="K179"/>
  <c r="J179"/>
  <c r="I179"/>
  <c r="H179"/>
  <c r="G179"/>
  <c r="F179"/>
  <c r="E179"/>
  <c r="D179"/>
  <c r="C179"/>
  <c r="B179"/>
  <c r="A179"/>
  <c r="K178"/>
  <c r="J178"/>
  <c r="I178"/>
  <c r="H178"/>
  <c r="G178"/>
  <c r="F178"/>
  <c r="E178"/>
  <c r="D178"/>
  <c r="C178"/>
  <c r="B178"/>
  <c r="A178"/>
  <c r="K177"/>
  <c r="J177"/>
  <c r="I177"/>
  <c r="H177"/>
  <c r="G177"/>
  <c r="F177"/>
  <c r="E177"/>
  <c r="D177"/>
  <c r="C177"/>
  <c r="B177"/>
  <c r="A177"/>
  <c r="K176"/>
  <c r="J176"/>
  <c r="I176"/>
  <c r="H176"/>
  <c r="G176"/>
  <c r="F176"/>
  <c r="E176"/>
  <c r="D176"/>
  <c r="C176"/>
  <c r="B176"/>
  <c r="A176"/>
  <c r="K175"/>
  <c r="J175"/>
  <c r="I175"/>
  <c r="H175"/>
  <c r="G175"/>
  <c r="F175"/>
  <c r="E175"/>
  <c r="D175"/>
  <c r="C175"/>
  <c r="B175"/>
  <c r="A175"/>
  <c r="K174"/>
  <c r="J174"/>
  <c r="I174"/>
  <c r="H174"/>
  <c r="G174"/>
  <c r="F174"/>
  <c r="E174"/>
  <c r="D174"/>
  <c r="C174"/>
  <c r="B174"/>
  <c r="A174"/>
  <c r="K173"/>
  <c r="J173"/>
  <c r="I173"/>
  <c r="H173"/>
  <c r="G173"/>
  <c r="F173"/>
  <c r="E173"/>
  <c r="D173"/>
  <c r="C173"/>
  <c r="B173"/>
  <c r="A173"/>
  <c r="K172"/>
  <c r="J172"/>
  <c r="I172"/>
  <c r="H172"/>
  <c r="G172"/>
  <c r="F172"/>
  <c r="E172"/>
  <c r="D172"/>
  <c r="C172"/>
  <c r="B172"/>
  <c r="A172"/>
  <c r="K171"/>
  <c r="J171"/>
  <c r="I171"/>
  <c r="H171"/>
  <c r="G171"/>
  <c r="F171"/>
  <c r="E171"/>
  <c r="D171"/>
  <c r="C171"/>
  <c r="B171"/>
  <c r="A171"/>
  <c r="K170"/>
  <c r="J170"/>
  <c r="I170"/>
  <c r="H170"/>
  <c r="G170"/>
  <c r="F170"/>
  <c r="E170"/>
  <c r="D170"/>
  <c r="C170"/>
  <c r="B170"/>
  <c r="A170"/>
  <c r="K169"/>
  <c r="J169"/>
  <c r="I169"/>
  <c r="H169"/>
  <c r="G169"/>
  <c r="F169"/>
  <c r="E169"/>
  <c r="D169"/>
  <c r="C169"/>
  <c r="B169"/>
  <c r="A169"/>
  <c r="K168"/>
  <c r="J168"/>
  <c r="I168"/>
  <c r="H168"/>
  <c r="G168"/>
  <c r="F168"/>
  <c r="E168"/>
  <c r="D168"/>
  <c r="C168"/>
  <c r="B168"/>
  <c r="A168"/>
  <c r="K162"/>
  <c r="J162"/>
  <c r="I162"/>
  <c r="H162"/>
  <c r="G162"/>
  <c r="F162"/>
  <c r="E162"/>
  <c r="D162"/>
  <c r="C162"/>
  <c r="B162"/>
  <c r="A162"/>
  <c r="K161"/>
  <c r="J161"/>
  <c r="I161"/>
  <c r="H161"/>
  <c r="G161"/>
  <c r="F161"/>
  <c r="E161"/>
  <c r="D161"/>
  <c r="C161"/>
  <c r="B161"/>
  <c r="A161"/>
  <c r="K160"/>
  <c r="J160"/>
  <c r="I160"/>
  <c r="H160"/>
  <c r="G160"/>
  <c r="F160"/>
  <c r="E160"/>
  <c r="D160"/>
  <c r="C160"/>
  <c r="B160"/>
  <c r="A160"/>
  <c r="K159"/>
  <c r="J159"/>
  <c r="I159"/>
  <c r="H159"/>
  <c r="G159"/>
  <c r="F159"/>
  <c r="E159"/>
  <c r="D159"/>
  <c r="C159"/>
  <c r="B159"/>
  <c r="A159"/>
  <c r="K158"/>
  <c r="J158"/>
  <c r="I158"/>
  <c r="H158"/>
  <c r="G158"/>
  <c r="F158"/>
  <c r="E158"/>
  <c r="D158"/>
  <c r="C158"/>
  <c r="B158"/>
  <c r="A158"/>
  <c r="K157"/>
  <c r="J157"/>
  <c r="I157"/>
  <c r="H157"/>
  <c r="G157"/>
  <c r="F157"/>
  <c r="E157"/>
  <c r="D157"/>
  <c r="C157"/>
  <c r="B157"/>
  <c r="A157"/>
  <c r="K156"/>
  <c r="J156"/>
  <c r="I156"/>
  <c r="H156"/>
  <c r="G156"/>
  <c r="F156"/>
  <c r="E156"/>
  <c r="D156"/>
  <c r="C156"/>
  <c r="B156"/>
  <c r="A156"/>
  <c r="K155"/>
  <c r="J155"/>
  <c r="I155"/>
  <c r="H155"/>
  <c r="G155"/>
  <c r="F155"/>
  <c r="E155"/>
  <c r="D155"/>
  <c r="C155"/>
  <c r="B155"/>
  <c r="A155"/>
  <c r="K154"/>
  <c r="J154"/>
  <c r="I154"/>
  <c r="H154"/>
  <c r="G154"/>
  <c r="F154"/>
  <c r="E154"/>
  <c r="D154"/>
  <c r="C154"/>
  <c r="B154"/>
  <c r="A154"/>
  <c r="K153"/>
  <c r="J153"/>
  <c r="I153"/>
  <c r="H153"/>
  <c r="G153"/>
  <c r="F153"/>
  <c r="E153"/>
  <c r="D153"/>
  <c r="C153"/>
  <c r="B153"/>
  <c r="A153"/>
  <c r="K152"/>
  <c r="J152"/>
  <c r="I152"/>
  <c r="H152"/>
  <c r="G152"/>
  <c r="F152"/>
  <c r="E152"/>
  <c r="D152"/>
  <c r="C152"/>
  <c r="B152"/>
  <c r="A152"/>
  <c r="K151"/>
  <c r="J151"/>
  <c r="I151"/>
  <c r="H151"/>
  <c r="G151"/>
  <c r="F151"/>
  <c r="E151"/>
  <c r="D151"/>
  <c r="C151"/>
  <c r="B151"/>
  <c r="A151"/>
  <c r="K150"/>
  <c r="J150"/>
  <c r="I150"/>
  <c r="H150"/>
  <c r="G150"/>
  <c r="F150"/>
  <c r="E150"/>
  <c r="D150"/>
  <c r="C150"/>
  <c r="B150"/>
  <c r="A150"/>
  <c r="K149"/>
  <c r="J149"/>
  <c r="I149"/>
  <c r="H149"/>
  <c r="G149"/>
  <c r="F149"/>
  <c r="E149"/>
  <c r="D149"/>
  <c r="C149"/>
  <c r="B149"/>
  <c r="A149"/>
  <c r="K148"/>
  <c r="J148"/>
  <c r="I148"/>
  <c r="H148"/>
  <c r="G148"/>
  <c r="F148"/>
  <c r="E148"/>
  <c r="D148"/>
  <c r="C148"/>
  <c r="B148"/>
  <c r="A148"/>
  <c r="K147"/>
  <c r="J147"/>
  <c r="I147"/>
  <c r="H147"/>
  <c r="G147"/>
  <c r="F147"/>
  <c r="E147"/>
  <c r="D147"/>
  <c r="C147"/>
  <c r="B147"/>
  <c r="A147"/>
  <c r="K146"/>
  <c r="J146"/>
  <c r="I146"/>
  <c r="H146"/>
  <c r="G146"/>
  <c r="F146"/>
  <c r="E146"/>
  <c r="D146"/>
  <c r="C146"/>
  <c r="B146"/>
  <c r="A146"/>
  <c r="K145"/>
  <c r="J145"/>
  <c r="I145"/>
  <c r="H145"/>
  <c r="G145"/>
  <c r="F145"/>
  <c r="E145"/>
  <c r="D145"/>
  <c r="C145"/>
  <c r="B145"/>
  <c r="A145"/>
  <c r="K144"/>
  <c r="J144"/>
  <c r="I144"/>
  <c r="H144"/>
  <c r="G144"/>
  <c r="F144"/>
  <c r="E144"/>
  <c r="D144"/>
  <c r="C144"/>
  <c r="B144"/>
  <c r="A144"/>
  <c r="K143"/>
  <c r="J143"/>
  <c r="I143"/>
  <c r="H143"/>
  <c r="G143"/>
  <c r="F143"/>
  <c r="E143"/>
  <c r="D143"/>
  <c r="C143"/>
  <c r="B143"/>
  <c r="A143"/>
  <c r="K142"/>
  <c r="J142"/>
  <c r="I142"/>
  <c r="H142"/>
  <c r="G142"/>
  <c r="F142"/>
  <c r="E142"/>
  <c r="D142"/>
  <c r="C142"/>
  <c r="B142"/>
  <c r="A142"/>
  <c r="K141"/>
  <c r="J141"/>
  <c r="I141"/>
  <c r="H141"/>
  <c r="G141"/>
  <c r="F141"/>
  <c r="E141"/>
  <c r="D141"/>
  <c r="C141"/>
  <c r="B141"/>
  <c r="A141"/>
  <c r="A102"/>
  <c r="A101"/>
  <c r="A100"/>
  <c r="A99"/>
  <c r="F98"/>
  <c r="B98"/>
  <c r="A98"/>
  <c r="F97"/>
  <c r="B97"/>
  <c r="A97"/>
  <c r="F96"/>
  <c r="D96"/>
  <c r="C96"/>
  <c r="B96"/>
  <c r="A96"/>
  <c r="F95"/>
  <c r="D95"/>
  <c r="C95"/>
  <c r="B95"/>
  <c r="A95"/>
  <c r="F94"/>
  <c r="D94"/>
  <c r="C94"/>
  <c r="B94"/>
  <c r="A94"/>
  <c r="F93"/>
  <c r="D93"/>
  <c r="C93"/>
  <c r="B93"/>
  <c r="A93"/>
  <c r="F92"/>
  <c r="D92"/>
  <c r="C92"/>
  <c r="B92"/>
  <c r="A92"/>
  <c r="F91"/>
  <c r="D91"/>
  <c r="C91"/>
  <c r="B91"/>
  <c r="A91"/>
  <c r="F90"/>
  <c r="D90"/>
  <c r="C90"/>
  <c r="B90"/>
  <c r="A90"/>
  <c r="F89"/>
  <c r="D89"/>
  <c r="C89"/>
  <c r="B89"/>
  <c r="A89"/>
  <c r="F88"/>
  <c r="D88"/>
  <c r="C88"/>
  <c r="B88"/>
  <c r="A88"/>
  <c r="F87"/>
  <c r="D87"/>
  <c r="C87"/>
  <c r="B87"/>
  <c r="A87"/>
  <c r="F86"/>
  <c r="D86"/>
  <c r="C86"/>
  <c r="B86"/>
  <c r="A86"/>
  <c r="C85"/>
  <c r="A85"/>
  <c r="C84"/>
  <c r="A84"/>
  <c r="C83"/>
  <c r="A83"/>
  <c r="G76"/>
  <c r="F76"/>
  <c r="E76"/>
  <c r="D76"/>
  <c r="C76"/>
  <c r="B76"/>
  <c r="G75"/>
  <c r="F75"/>
  <c r="E75"/>
  <c r="D75"/>
  <c r="C75"/>
  <c r="B75"/>
  <c r="G74"/>
  <c r="E74"/>
  <c r="D74"/>
  <c r="C74"/>
  <c r="B74"/>
  <c r="G73"/>
  <c r="J208" l="1"/>
  <c r="H208"/>
  <c r="J195"/>
  <c r="H195"/>
  <c r="J204"/>
  <c r="H204"/>
  <c r="A132"/>
  <c r="K289"/>
  <c r="G289"/>
  <c r="C289"/>
  <c r="I289"/>
  <c r="E289"/>
  <c r="F289"/>
  <c r="H289"/>
  <c r="D289"/>
  <c r="J289"/>
  <c r="B289"/>
  <c r="J209"/>
  <c r="H209"/>
  <c r="I209"/>
  <c r="E223"/>
  <c r="E225"/>
  <c r="E249"/>
  <c r="K279"/>
  <c r="G279"/>
  <c r="C279"/>
  <c r="I279"/>
  <c r="J279"/>
  <c r="B279"/>
  <c r="H279"/>
  <c r="D279"/>
  <c r="E279"/>
  <c r="F279"/>
  <c r="F250"/>
  <c r="E233"/>
  <c r="K287"/>
  <c r="G287"/>
  <c r="C287"/>
  <c r="I287"/>
  <c r="J287"/>
  <c r="B287"/>
  <c r="H287"/>
  <c r="D287"/>
  <c r="E287"/>
  <c r="F287"/>
  <c r="A131"/>
  <c r="A212"/>
  <c r="A292" s="1"/>
  <c r="K273"/>
  <c r="G273"/>
  <c r="C273"/>
  <c r="E273"/>
  <c r="F273"/>
  <c r="H273"/>
  <c r="D273"/>
  <c r="I273"/>
  <c r="J273"/>
  <c r="B273"/>
  <c r="K277"/>
  <c r="G277"/>
  <c r="C277"/>
  <c r="E277"/>
  <c r="F277"/>
  <c r="H277"/>
  <c r="D277"/>
  <c r="I277"/>
  <c r="J277"/>
  <c r="B277"/>
  <c r="F248"/>
  <c r="I280"/>
  <c r="E280"/>
  <c r="G280"/>
  <c r="H280"/>
  <c r="J280"/>
  <c r="F280"/>
  <c r="B280"/>
  <c r="K280"/>
  <c r="C280"/>
  <c r="D280"/>
  <c r="F227"/>
  <c r="E222"/>
  <c r="E224"/>
  <c r="E248"/>
  <c r="E251"/>
  <c r="E227"/>
  <c r="E255"/>
  <c r="E231"/>
  <c r="K203"/>
  <c r="K207"/>
  <c r="K195"/>
  <c r="J203"/>
  <c r="K204"/>
  <c r="J207"/>
  <c r="K208"/>
  <c r="J193"/>
  <c r="J197"/>
  <c r="I199"/>
  <c r="J200"/>
  <c r="F201"/>
  <c r="K201" s="1"/>
  <c r="F205"/>
  <c r="I207"/>
  <c r="E221"/>
  <c r="E229"/>
  <c r="E253"/>
  <c r="K283"/>
  <c r="G283"/>
  <c r="C283"/>
  <c r="I283"/>
  <c r="J283"/>
  <c r="B283"/>
  <c r="H283"/>
  <c r="D283"/>
  <c r="E283"/>
  <c r="F283"/>
  <c r="F254"/>
  <c r="K275"/>
  <c r="G275"/>
  <c r="C275"/>
  <c r="I275"/>
  <c r="J275"/>
  <c r="B275"/>
  <c r="H275"/>
  <c r="D275"/>
  <c r="E275"/>
  <c r="F275"/>
  <c r="E226"/>
  <c r="E250"/>
  <c r="E230"/>
  <c r="E254"/>
  <c r="I284"/>
  <c r="E284"/>
  <c r="G284"/>
  <c r="H284"/>
  <c r="J284"/>
  <c r="F284"/>
  <c r="B284"/>
  <c r="K284"/>
  <c r="C284"/>
  <c r="D284"/>
  <c r="F255"/>
  <c r="F231"/>
  <c r="I288"/>
  <c r="E288"/>
  <c r="G288"/>
  <c r="H288"/>
  <c r="J288"/>
  <c r="F288"/>
  <c r="B288"/>
  <c r="K288"/>
  <c r="C288"/>
  <c r="D288"/>
  <c r="E228"/>
  <c r="E252"/>
  <c r="E256"/>
  <c r="E232"/>
  <c r="K209"/>
  <c r="K199"/>
  <c r="K193"/>
  <c r="K197"/>
  <c r="J199"/>
  <c r="K200"/>
  <c r="I193"/>
  <c r="F194"/>
  <c r="I195"/>
  <c r="F196"/>
  <c r="F251" s="1"/>
  <c r="I197"/>
  <c r="F198"/>
  <c r="H199"/>
  <c r="I200"/>
  <c r="F202"/>
  <c r="K202" s="1"/>
  <c r="H203"/>
  <c r="I204"/>
  <c r="F206"/>
  <c r="H207"/>
  <c r="I208"/>
  <c r="E73"/>
  <c r="D73"/>
  <c r="C73"/>
  <c r="B73"/>
  <c r="G72"/>
  <c r="D300" l="1"/>
  <c r="G300"/>
  <c r="K196"/>
  <c r="F230"/>
  <c r="F224"/>
  <c r="K205"/>
  <c r="I274"/>
  <c r="I300" s="1"/>
  <c r="E274"/>
  <c r="E300" s="1"/>
  <c r="K274"/>
  <c r="K300" s="1"/>
  <c r="C274"/>
  <c r="C300" s="1"/>
  <c r="D274"/>
  <c r="J274"/>
  <c r="F274"/>
  <c r="B274"/>
  <c r="B300" s="1"/>
  <c r="G274"/>
  <c r="H274"/>
  <c r="F221"/>
  <c r="H194"/>
  <c r="I194"/>
  <c r="J194"/>
  <c r="I286"/>
  <c r="E286"/>
  <c r="K286"/>
  <c r="C286"/>
  <c r="D286"/>
  <c r="J286"/>
  <c r="F286"/>
  <c r="B286"/>
  <c r="G286"/>
  <c r="H286"/>
  <c r="F233"/>
  <c r="I206"/>
  <c r="J206"/>
  <c r="H206"/>
  <c r="I278"/>
  <c r="E278"/>
  <c r="K278"/>
  <c r="C278"/>
  <c r="D278"/>
  <c r="J278"/>
  <c r="F278"/>
  <c r="B278"/>
  <c r="G278"/>
  <c r="H278"/>
  <c r="F249"/>
  <c r="F225"/>
  <c r="J198"/>
  <c r="H198"/>
  <c r="I198"/>
  <c r="I276"/>
  <c r="E276"/>
  <c r="G276"/>
  <c r="H276"/>
  <c r="H300" s="1"/>
  <c r="J276"/>
  <c r="J300" s="1"/>
  <c r="F276"/>
  <c r="B276"/>
  <c r="K276"/>
  <c r="C276"/>
  <c r="D276"/>
  <c r="F223"/>
  <c r="I196"/>
  <c r="H196"/>
  <c r="J196"/>
  <c r="K285"/>
  <c r="G285"/>
  <c r="C285"/>
  <c r="E285"/>
  <c r="F285"/>
  <c r="H285"/>
  <c r="D285"/>
  <c r="I285"/>
  <c r="J285"/>
  <c r="B285"/>
  <c r="F256"/>
  <c r="F232"/>
  <c r="J205"/>
  <c r="H205"/>
  <c r="I205"/>
  <c r="K206"/>
  <c r="K198"/>
  <c r="F222"/>
  <c r="I282"/>
  <c r="E282"/>
  <c r="K282"/>
  <c r="C282"/>
  <c r="D282"/>
  <c r="J282"/>
  <c r="F282"/>
  <c r="F300" s="1"/>
  <c r="B282"/>
  <c r="G282"/>
  <c r="H282"/>
  <c r="F253"/>
  <c r="F229"/>
  <c r="H202"/>
  <c r="I202"/>
  <c r="J202"/>
  <c r="K281"/>
  <c r="G281"/>
  <c r="C281"/>
  <c r="E281"/>
  <c r="F281"/>
  <c r="H281"/>
  <c r="D281"/>
  <c r="I281"/>
  <c r="J281"/>
  <c r="B281"/>
  <c r="F228"/>
  <c r="F252"/>
  <c r="J201"/>
  <c r="H201"/>
  <c r="I201"/>
  <c r="A130"/>
  <c r="A211"/>
  <c r="A291" s="1"/>
  <c r="K194"/>
  <c r="F226"/>
  <c r="E72"/>
  <c r="D72"/>
  <c r="C72"/>
  <c r="B72"/>
  <c r="G71"/>
  <c r="E71"/>
  <c r="D71"/>
  <c r="C71"/>
  <c r="B71"/>
  <c r="G70"/>
  <c r="E70"/>
  <c r="D70"/>
  <c r="C70"/>
  <c r="B70"/>
  <c r="G69"/>
  <c r="E69"/>
  <c r="D69"/>
  <c r="C69"/>
  <c r="B69"/>
  <c r="G68"/>
  <c r="E68"/>
  <c r="D68"/>
  <c r="C68"/>
  <c r="B68"/>
  <c r="G67"/>
  <c r="E67"/>
  <c r="D67"/>
  <c r="C67"/>
  <c r="B67"/>
  <c r="G66"/>
  <c r="E66"/>
  <c r="D66"/>
  <c r="C66"/>
  <c r="B66"/>
  <c r="G65"/>
  <c r="E65"/>
  <c r="D65"/>
  <c r="C65"/>
  <c r="B65"/>
  <c r="G64"/>
  <c r="E64"/>
  <c r="D64"/>
  <c r="C64"/>
  <c r="B64"/>
  <c r="G63"/>
  <c r="E63"/>
  <c r="D63"/>
  <c r="C63"/>
  <c r="B63"/>
  <c r="G62"/>
  <c r="E62"/>
  <c r="D62"/>
  <c r="C62"/>
  <c r="B62"/>
  <c r="G61"/>
  <c r="E61"/>
  <c r="D61"/>
  <c r="C61"/>
  <c r="B61"/>
  <c r="G60"/>
  <c r="E60"/>
  <c r="D60"/>
  <c r="B60"/>
  <c r="G59"/>
  <c r="E59"/>
  <c r="D59"/>
  <c r="B59"/>
  <c r="G58"/>
  <c r="E58"/>
  <c r="D58"/>
  <c r="B58"/>
  <c r="G52"/>
  <c r="F52"/>
  <c r="E52"/>
  <c r="D52"/>
  <c r="C52"/>
  <c r="B52"/>
  <c r="G51"/>
  <c r="F51"/>
  <c r="E51"/>
  <c r="D51"/>
  <c r="C51"/>
  <c r="B51"/>
  <c r="G50"/>
  <c r="F50"/>
  <c r="E50"/>
  <c r="D50"/>
  <c r="C50"/>
  <c r="B50"/>
  <c r="G49"/>
  <c r="F49"/>
  <c r="E49"/>
  <c r="D49"/>
  <c r="C49"/>
  <c r="B49"/>
  <c r="G48"/>
  <c r="F48"/>
  <c r="E48"/>
  <c r="D48"/>
  <c r="C48"/>
  <c r="B48"/>
  <c r="G47"/>
  <c r="E47"/>
  <c r="D47"/>
  <c r="C47"/>
  <c r="B47"/>
  <c r="G46"/>
  <c r="E46"/>
  <c r="D46"/>
  <c r="C46"/>
  <c r="B46"/>
  <c r="G45"/>
  <c r="E45"/>
  <c r="D45"/>
  <c r="C45"/>
  <c r="B45"/>
  <c r="G44"/>
  <c r="E44"/>
  <c r="D44"/>
  <c r="C44"/>
  <c r="B44"/>
  <c r="G43"/>
  <c r="E43"/>
  <c r="D43"/>
  <c r="C43"/>
  <c r="B43"/>
  <c r="G42"/>
  <c r="E42"/>
  <c r="D42"/>
  <c r="C42"/>
  <c r="B42"/>
  <c r="G41"/>
  <c r="E41"/>
  <c r="D41"/>
  <c r="C41"/>
  <c r="B41"/>
  <c r="G40"/>
  <c r="E40"/>
  <c r="D40"/>
  <c r="C40"/>
  <c r="B40"/>
  <c r="G39"/>
  <c r="E39"/>
  <c r="D39"/>
  <c r="C39"/>
  <c r="B39"/>
  <c r="G38"/>
  <c r="E38"/>
  <c r="D38"/>
  <c r="C38"/>
  <c r="B38"/>
  <c r="G37"/>
  <c r="E37"/>
  <c r="D37"/>
  <c r="C37"/>
  <c r="B37"/>
  <c r="G36"/>
  <c r="E36"/>
  <c r="D36"/>
  <c r="C36"/>
  <c r="B36"/>
  <c r="G35"/>
  <c r="E35"/>
  <c r="D35"/>
  <c r="B35"/>
  <c r="G34"/>
  <c r="E34"/>
  <c r="D34"/>
  <c r="B34"/>
  <c r="G33"/>
  <c r="E33"/>
  <c r="D33"/>
  <c r="B33"/>
  <c r="G32"/>
  <c r="E32"/>
  <c r="D32"/>
  <c r="B32"/>
  <c r="G31"/>
  <c r="E31"/>
  <c r="D31"/>
  <c r="B31"/>
  <c r="F47"/>
  <c r="F71"/>
  <c r="C59"/>
  <c r="K64" i="16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E53"/>
  <c r="N14" s="1"/>
  <c r="K49"/>
  <c r="H49"/>
  <c r="F60" i="4" l="1"/>
  <c r="F33"/>
  <c r="F41"/>
  <c r="F45"/>
  <c r="F64"/>
  <c r="F35"/>
  <c r="F31"/>
  <c r="F58"/>
  <c r="F63"/>
  <c r="F61"/>
  <c r="F32"/>
  <c r="F36"/>
  <c r="F40"/>
  <c r="F37"/>
  <c r="F68"/>
  <c r="F34"/>
  <c r="F62"/>
  <c r="F42"/>
  <c r="D83"/>
  <c r="B83"/>
  <c r="F83"/>
  <c r="F74"/>
  <c r="F84"/>
  <c r="B84"/>
  <c r="D84"/>
  <c r="F73"/>
  <c r="F39"/>
  <c r="F43"/>
  <c r="F67"/>
  <c r="F38"/>
  <c r="F44"/>
  <c r="F46"/>
  <c r="F59"/>
  <c r="F66"/>
  <c r="F70"/>
  <c r="D85"/>
  <c r="B85"/>
  <c r="F85"/>
  <c r="A129"/>
  <c r="A210"/>
  <c r="A290" s="1"/>
  <c r="C60"/>
  <c r="C58"/>
  <c r="F65"/>
  <c r="F69"/>
  <c r="F72"/>
  <c r="E49" i="16"/>
  <c r="K48"/>
  <c r="H48"/>
  <c r="E48"/>
  <c r="K47"/>
  <c r="H47"/>
  <c r="E47"/>
  <c r="K46"/>
  <c r="H46"/>
  <c r="E46"/>
  <c r="K45"/>
  <c r="H45"/>
  <c r="E45"/>
  <c r="K44"/>
  <c r="H44"/>
  <c r="E44"/>
  <c r="K43"/>
  <c r="H43"/>
  <c r="E43"/>
  <c r="K42"/>
  <c r="H42"/>
  <c r="E42"/>
  <c r="K41"/>
  <c r="H41"/>
  <c r="E41"/>
  <c r="K40"/>
  <c r="H40"/>
  <c r="E40"/>
  <c r="K39"/>
  <c r="H39"/>
  <c r="E39"/>
  <c r="K38"/>
  <c r="H38"/>
  <c r="E38"/>
  <c r="K33"/>
  <c r="H33"/>
  <c r="E33"/>
  <c r="K32"/>
  <c r="H32"/>
  <c r="E32"/>
  <c r="K31"/>
  <c r="H31"/>
  <c r="E31"/>
  <c r="K30"/>
  <c r="H30"/>
  <c r="E30"/>
  <c r="K29"/>
  <c r="H29"/>
  <c r="E29"/>
  <c r="K28"/>
  <c r="H28"/>
  <c r="E28"/>
  <c r="K27"/>
  <c r="H27"/>
  <c r="E27"/>
  <c r="K26"/>
  <c r="H26"/>
  <c r="E26"/>
  <c r="K25"/>
  <c r="H25"/>
  <c r="E25"/>
  <c r="K24"/>
  <c r="H24"/>
  <c r="E24"/>
  <c r="K23"/>
  <c r="H23"/>
  <c r="E23"/>
  <c r="K22"/>
  <c r="H22"/>
  <c r="E22"/>
  <c r="K17"/>
  <c r="H17"/>
  <c r="E17"/>
  <c r="K16"/>
  <c r="H16"/>
  <c r="E16"/>
  <c r="K15"/>
  <c r="H15"/>
  <c r="E15"/>
  <c r="K14"/>
  <c r="H14"/>
  <c r="E14"/>
  <c r="K13"/>
  <c r="H13"/>
  <c r="E13"/>
  <c r="K12"/>
  <c r="H12"/>
  <c r="E12"/>
  <c r="N12" l="1"/>
  <c r="N13"/>
  <c r="A128" i="4"/>
  <c r="A209"/>
  <c r="A289" s="1"/>
  <c r="N11" i="16"/>
  <c r="K11"/>
  <c r="H11"/>
  <c r="E11"/>
  <c r="N10"/>
  <c r="K10"/>
  <c r="H10"/>
  <c r="E10"/>
  <c r="N9"/>
  <c r="K9"/>
  <c r="H9"/>
  <c r="E9"/>
  <c r="N8"/>
  <c r="K8"/>
  <c r="H8"/>
  <c r="E8"/>
  <c r="K7"/>
  <c r="H7"/>
  <c r="E7"/>
  <c r="M6"/>
  <c r="K6"/>
  <c r="H6"/>
  <c r="E6"/>
  <c r="D463" i="14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E222"/>
  <c r="E240" s="1"/>
  <c r="C222"/>
  <c r="C240" s="1"/>
  <c r="B222"/>
  <c r="B240" s="1"/>
  <c r="E221"/>
  <c r="C221"/>
  <c r="B221"/>
  <c r="E220"/>
  <c r="C220"/>
  <c r="B220"/>
  <c r="E219"/>
  <c r="C219"/>
  <c r="B219"/>
  <c r="E218"/>
  <c r="C218"/>
  <c r="B218"/>
  <c r="E217"/>
  <c r="C217"/>
  <c r="B217"/>
  <c r="E216"/>
  <c r="C216"/>
  <c r="B216"/>
  <c r="E215"/>
  <c r="C215"/>
  <c r="B215"/>
  <c r="E214"/>
  <c r="C214"/>
  <c r="B214"/>
  <c r="E213"/>
  <c r="C213"/>
  <c r="B213"/>
  <c r="E212"/>
  <c r="C212"/>
  <c r="B212"/>
  <c r="E211"/>
  <c r="C211"/>
  <c r="B211"/>
  <c r="E210"/>
  <c r="C210"/>
  <c r="B210"/>
  <c r="E209"/>
  <c r="C209"/>
  <c r="B209"/>
  <c r="E208"/>
  <c r="C208"/>
  <c r="B208"/>
  <c r="N7" i="16" l="1"/>
  <c r="M7"/>
  <c r="M8" s="1"/>
  <c r="M9" s="1"/>
  <c r="M10" s="1"/>
  <c r="M11" s="1"/>
  <c r="M12" s="1"/>
  <c r="M13" s="1"/>
  <c r="M14" s="1"/>
  <c r="C227" i="14"/>
  <c r="C231"/>
  <c r="C235"/>
  <c r="B230"/>
  <c r="E232"/>
  <c r="B238"/>
  <c r="B227"/>
  <c r="C228"/>
  <c r="E229"/>
  <c r="B231"/>
  <c r="C232"/>
  <c r="E233"/>
  <c r="B235"/>
  <c r="C236"/>
  <c r="E237"/>
  <c r="N5" i="16"/>
  <c r="B226" i="14"/>
  <c r="E228"/>
  <c r="B234"/>
  <c r="E236"/>
  <c r="N6" i="16"/>
  <c r="C226" i="14"/>
  <c r="C229"/>
  <c r="C233"/>
  <c r="E226"/>
  <c r="B232"/>
  <c r="B236"/>
  <c r="B228"/>
  <c r="E230"/>
  <c r="E234"/>
  <c r="C237"/>
  <c r="B237" s="1"/>
  <c r="C230"/>
  <c r="C234"/>
  <c r="E227"/>
  <c r="B229"/>
  <c r="E231"/>
  <c r="B233"/>
  <c r="E235"/>
  <c r="A127" i="4"/>
  <c r="A208"/>
  <c r="A288" s="1"/>
  <c r="D222" i="14"/>
  <c r="D240" s="1"/>
  <c r="E239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217" l="1"/>
  <c r="A126" i="4"/>
  <c r="A207"/>
  <c r="A287" s="1"/>
  <c r="D208" i="14"/>
  <c r="D209"/>
  <c r="D214"/>
  <c r="D215"/>
  <c r="D216"/>
  <c r="D219"/>
  <c r="D221"/>
  <c r="D239" s="1"/>
  <c r="C239" s="1"/>
  <c r="B239" s="1"/>
  <c r="E238" s="1"/>
  <c r="D210"/>
  <c r="D211"/>
  <c r="D212"/>
  <c r="D213"/>
  <c r="D218"/>
  <c r="D220"/>
  <c r="C221" i="12"/>
  <c r="B221"/>
  <c r="B239" s="1"/>
  <c r="D220"/>
  <c r="C220"/>
  <c r="B220"/>
  <c r="D219"/>
  <c r="C219"/>
  <c r="B219"/>
  <c r="D218"/>
  <c r="C218"/>
  <c r="B218"/>
  <c r="D217"/>
  <c r="C217"/>
  <c r="B217"/>
  <c r="D216"/>
  <c r="C216"/>
  <c r="B216"/>
  <c r="D215"/>
  <c r="C215"/>
  <c r="B215"/>
  <c r="D214"/>
  <c r="C214"/>
  <c r="B214"/>
  <c r="D213"/>
  <c r="C213"/>
  <c r="B213"/>
  <c r="D212"/>
  <c r="C212"/>
  <c r="B212"/>
  <c r="D211"/>
  <c r="C211"/>
  <c r="B211"/>
  <c r="D210"/>
  <c r="C210"/>
  <c r="B210"/>
  <c r="D209"/>
  <c r="C209"/>
  <c r="B209"/>
  <c r="D208"/>
  <c r="C208"/>
  <c r="B208"/>
  <c r="D207"/>
  <c r="C207"/>
  <c r="B207"/>
  <c r="D236" i="14" l="1"/>
  <c r="D237"/>
  <c r="D228"/>
  <c r="D233"/>
  <c r="B225" i="12"/>
  <c r="D226"/>
  <c r="D227"/>
  <c r="B229"/>
  <c r="C230"/>
  <c r="D231"/>
  <c r="B233"/>
  <c r="C234"/>
  <c r="D225"/>
  <c r="B237"/>
  <c r="B235"/>
  <c r="D234" i="14"/>
  <c r="C225" i="12"/>
  <c r="C229"/>
  <c r="D230"/>
  <c r="C233"/>
  <c r="D234"/>
  <c r="B236"/>
  <c r="C232"/>
  <c r="B232" s="1"/>
  <c r="C227"/>
  <c r="B227" s="1"/>
  <c r="B226"/>
  <c r="B230"/>
  <c r="D235"/>
  <c r="D235" i="14"/>
  <c r="B234" i="12"/>
  <c r="D228"/>
  <c r="C231"/>
  <c r="B231" s="1"/>
  <c r="D232"/>
  <c r="D236"/>
  <c r="D233"/>
  <c r="D226" i="14"/>
  <c r="C228" i="12"/>
  <c r="B228" s="1"/>
  <c r="D229"/>
  <c r="C236"/>
  <c r="D238" i="14"/>
  <c r="C238" s="1"/>
  <c r="D231"/>
  <c r="A125" i="4"/>
  <c r="A206"/>
  <c r="A286" s="1"/>
  <c r="C235" i="12"/>
  <c r="D229" i="14"/>
  <c r="C226" i="12"/>
  <c r="D230" i="14"/>
  <c r="D232"/>
  <c r="C239" i="12"/>
  <c r="C238"/>
  <c r="B238" s="1"/>
  <c r="D237" s="1"/>
  <c r="C237" s="1"/>
  <c r="D239"/>
  <c r="D238"/>
  <c r="D227" i="14"/>
  <c r="C221" i="13"/>
  <c r="B221"/>
  <c r="B239" s="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492" i="22"/>
  <c r="C491"/>
  <c r="D492" l="1"/>
  <c r="D493"/>
  <c r="B225" i="13"/>
  <c r="B227"/>
  <c r="B229"/>
  <c r="B231"/>
  <c r="B233"/>
  <c r="B235"/>
  <c r="C225"/>
  <c r="C227"/>
  <c r="C229"/>
  <c r="C231"/>
  <c r="C233"/>
  <c r="C235"/>
  <c r="C237"/>
  <c r="B237" s="1"/>
  <c r="C226"/>
  <c r="C228"/>
  <c r="C230"/>
  <c r="C232"/>
  <c r="B226"/>
  <c r="B228"/>
  <c r="B230"/>
  <c r="B232"/>
  <c r="C239"/>
  <c r="C238"/>
  <c r="B238" s="1"/>
  <c r="C234"/>
  <c r="C236"/>
  <c r="B236" s="1"/>
  <c r="A124" i="4"/>
  <c r="A205"/>
  <c r="A285" s="1"/>
  <c r="B234" i="13"/>
  <c r="C490" i="22"/>
  <c r="B489"/>
  <c r="C482"/>
  <c r="C481"/>
  <c r="C480"/>
  <c r="C479"/>
  <c r="C478"/>
  <c r="C477"/>
  <c r="C476"/>
  <c r="C475"/>
  <c r="C474"/>
  <c r="C473"/>
  <c r="C472"/>
  <c r="C471"/>
  <c r="E444"/>
  <c r="D444"/>
  <c r="E443"/>
  <c r="D443"/>
  <c r="E442"/>
  <c r="D442"/>
  <c r="E441"/>
  <c r="D441"/>
  <c r="E440"/>
  <c r="D440"/>
  <c r="E439"/>
  <c r="D439"/>
  <c r="E438"/>
  <c r="D438"/>
  <c r="E437"/>
  <c r="D437"/>
  <c r="E436"/>
  <c r="D436"/>
  <c r="E435"/>
  <c r="D435"/>
  <c r="E434"/>
  <c r="D434"/>
  <c r="E433"/>
  <c r="D433"/>
  <c r="E432"/>
  <c r="D432"/>
  <c r="E431"/>
  <c r="D431"/>
  <c r="E430"/>
  <c r="D430"/>
  <c r="E429"/>
  <c r="D429"/>
  <c r="E428"/>
  <c r="D428"/>
  <c r="E427"/>
  <c r="D427"/>
  <c r="E426"/>
  <c r="D426"/>
  <c r="E425"/>
  <c r="D425"/>
  <c r="E424"/>
  <c r="D424"/>
  <c r="E423"/>
  <c r="D423"/>
  <c r="E422"/>
  <c r="D422"/>
  <c r="E421"/>
  <c r="D421"/>
  <c r="E420"/>
  <c r="D420"/>
  <c r="E419"/>
  <c r="D419"/>
  <c r="E418"/>
  <c r="D418"/>
  <c r="E417"/>
  <c r="D417"/>
  <c r="E416"/>
  <c r="D416"/>
  <c r="E415"/>
  <c r="D415"/>
  <c r="E414"/>
  <c r="D414"/>
  <c r="E413"/>
  <c r="D413"/>
  <c r="E412"/>
  <c r="D412"/>
  <c r="E411"/>
  <c r="D411"/>
  <c r="E410"/>
  <c r="D410"/>
  <c r="E409"/>
  <c r="D409"/>
  <c r="E408"/>
  <c r="D408"/>
  <c r="E407"/>
  <c r="D407"/>
  <c r="E406"/>
  <c r="D406"/>
  <c r="E405"/>
  <c r="D405"/>
  <c r="E404"/>
  <c r="D404"/>
  <c r="E403"/>
  <c r="D403"/>
  <c r="E402"/>
  <c r="D402"/>
  <c r="E401"/>
  <c r="D401"/>
  <c r="E400"/>
  <c r="D400"/>
  <c r="E399"/>
  <c r="D399"/>
  <c r="E398"/>
  <c r="D398"/>
  <c r="E397"/>
  <c r="D397"/>
  <c r="E396"/>
  <c r="D396"/>
  <c r="E395"/>
  <c r="D395"/>
  <c r="E394"/>
  <c r="D394"/>
  <c r="E393"/>
  <c r="D393"/>
  <c r="E392"/>
  <c r="D392"/>
  <c r="E391"/>
  <c r="D391"/>
  <c r="E390"/>
  <c r="D390"/>
  <c r="E389"/>
  <c r="D389"/>
  <c r="E388"/>
  <c r="D388"/>
  <c r="E387"/>
  <c r="D387"/>
  <c r="E386"/>
  <c r="D386"/>
  <c r="E385"/>
  <c r="D385"/>
  <c r="E384"/>
  <c r="D384"/>
  <c r="E383"/>
  <c r="D383"/>
  <c r="E382"/>
  <c r="D382"/>
  <c r="E381"/>
  <c r="D381"/>
  <c r="E380"/>
  <c r="D380"/>
  <c r="E379"/>
  <c r="D379"/>
  <c r="E378"/>
  <c r="D378"/>
  <c r="E377"/>
  <c r="D377"/>
  <c r="E376"/>
  <c r="D376"/>
  <c r="E375"/>
  <c r="D375"/>
  <c r="E374"/>
  <c r="D374"/>
  <c r="E373"/>
  <c r="D373"/>
  <c r="E372"/>
  <c r="D372"/>
  <c r="E371"/>
  <c r="D371"/>
  <c r="E370"/>
  <c r="D370"/>
  <c r="E369"/>
  <c r="D369"/>
  <c r="E368"/>
  <c r="D368"/>
  <c r="E367"/>
  <c r="D367"/>
  <c r="E366"/>
  <c r="D366"/>
  <c r="E365"/>
  <c r="D365"/>
  <c r="E364"/>
  <c r="D364"/>
  <c r="E363"/>
  <c r="D363"/>
  <c r="E362"/>
  <c r="D362"/>
  <c r="E361"/>
  <c r="D361"/>
  <c r="E360"/>
  <c r="D360"/>
  <c r="E359"/>
  <c r="D359"/>
  <c r="E358"/>
  <c r="D358"/>
  <c r="E357"/>
  <c r="D357"/>
  <c r="E356"/>
  <c r="D356"/>
  <c r="E355"/>
  <c r="D355"/>
  <c r="E354"/>
  <c r="D354"/>
  <c r="E353"/>
  <c r="D353"/>
  <c r="E352"/>
  <c r="D352"/>
  <c r="E351"/>
  <c r="D351"/>
  <c r="E350"/>
  <c r="D350"/>
  <c r="E349"/>
  <c r="D349"/>
  <c r="E348"/>
  <c r="D348"/>
  <c r="E347"/>
  <c r="D347"/>
  <c r="E346"/>
  <c r="D346"/>
  <c r="E345"/>
  <c r="D345"/>
  <c r="E344"/>
  <c r="D344"/>
  <c r="E343"/>
  <c r="D343"/>
  <c r="E342"/>
  <c r="D342"/>
  <c r="E341"/>
  <c r="D341"/>
  <c r="E340"/>
  <c r="D340"/>
  <c r="E339"/>
  <c r="D339"/>
  <c r="E338"/>
  <c r="D338"/>
  <c r="E337"/>
  <c r="D337"/>
  <c r="E336"/>
  <c r="D336"/>
  <c r="E335"/>
  <c r="D335"/>
  <c r="E334"/>
  <c r="D334"/>
  <c r="E333"/>
  <c r="D333"/>
  <c r="E332"/>
  <c r="D332"/>
  <c r="E331"/>
  <c r="D331"/>
  <c r="E330"/>
  <c r="D330"/>
  <c r="E329"/>
  <c r="D329"/>
  <c r="E328"/>
  <c r="D328"/>
  <c r="E327"/>
  <c r="D327"/>
  <c r="E326"/>
  <c r="D326"/>
  <c r="E325"/>
  <c r="D325"/>
  <c r="E324"/>
  <c r="D324"/>
  <c r="E323"/>
  <c r="D323"/>
  <c r="E322"/>
  <c r="D322"/>
  <c r="E321"/>
  <c r="D321"/>
  <c r="E320"/>
  <c r="D320"/>
  <c r="E319"/>
  <c r="D319"/>
  <c r="E318"/>
  <c r="D318"/>
  <c r="E317"/>
  <c r="D317"/>
  <c r="E316"/>
  <c r="D316"/>
  <c r="E315"/>
  <c r="D315"/>
  <c r="E314"/>
  <c r="D314"/>
  <c r="E313"/>
  <c r="D313"/>
  <c r="E312"/>
  <c r="D312"/>
  <c r="E311"/>
  <c r="D311"/>
  <c r="E310"/>
  <c r="D310"/>
  <c r="E309"/>
  <c r="D309"/>
  <c r="D308"/>
  <c r="D307"/>
  <c r="D306"/>
  <c r="D305"/>
  <c r="D304"/>
  <c r="D303"/>
  <c r="D302"/>
  <c r="D301"/>
  <c r="D300"/>
  <c r="D299"/>
  <c r="D298"/>
  <c r="B273"/>
  <c r="S220"/>
  <c r="Q220"/>
  <c r="P220"/>
  <c r="M220"/>
  <c r="L220"/>
  <c r="K220"/>
  <c r="J220"/>
  <c r="I220"/>
  <c r="H220"/>
  <c r="G220"/>
  <c r="F220"/>
  <c r="E220"/>
  <c r="D220"/>
  <c r="R218"/>
  <c r="W218" s="1"/>
  <c r="W216"/>
  <c r="R214"/>
  <c r="W214" s="1"/>
  <c r="R212"/>
  <c r="W212" s="1"/>
  <c r="T265" l="1"/>
  <c r="E475"/>
  <c r="E476"/>
  <c r="E477"/>
  <c r="E479"/>
  <c r="E480"/>
  <c r="E481"/>
  <c r="E472"/>
  <c r="D483"/>
  <c r="E474"/>
  <c r="E473"/>
  <c r="E483"/>
  <c r="D472"/>
  <c r="D475"/>
  <c r="D476"/>
  <c r="D479"/>
  <c r="D480"/>
  <c r="E478"/>
  <c r="E482"/>
  <c r="D473"/>
  <c r="D474"/>
  <c r="D477"/>
  <c r="D478"/>
  <c r="D481"/>
  <c r="D482"/>
  <c r="D490"/>
  <c r="D491"/>
  <c r="E471"/>
  <c r="A123" i="4"/>
  <c r="A204"/>
  <c r="A284" s="1"/>
  <c r="D471" i="22"/>
  <c r="R220"/>
  <c r="R205"/>
  <c r="R203"/>
  <c r="R197"/>
  <c r="R195"/>
  <c r="W194" s="1"/>
  <c r="R194"/>
  <c r="S192"/>
  <c r="S188" s="1"/>
  <c r="S201" s="1"/>
  <c r="S207" s="1"/>
  <c r="M192"/>
  <c r="L192"/>
  <c r="L188" s="1"/>
  <c r="K192"/>
  <c r="J192"/>
  <c r="I192"/>
  <c r="H192"/>
  <c r="H188" s="1"/>
  <c r="G192"/>
  <c r="F192"/>
  <c r="E192"/>
  <c r="D192"/>
  <c r="R190"/>
  <c r="T184"/>
  <c r="T237" l="1"/>
  <c r="W220"/>
  <c r="C226"/>
  <c r="W187"/>
  <c r="W192"/>
  <c r="W195"/>
  <c r="A122" i="4"/>
  <c r="A203"/>
  <c r="A283" s="1"/>
  <c r="G188" i="22"/>
  <c r="F188" s="1"/>
  <c r="M188"/>
  <c r="R192"/>
  <c r="W185"/>
  <c r="K188"/>
  <c r="J188" s="1"/>
  <c r="I188" s="1"/>
  <c r="S175"/>
  <c r="Q175"/>
  <c r="P175"/>
  <c r="O175"/>
  <c r="N175"/>
  <c r="M175"/>
  <c r="L175"/>
  <c r="K175"/>
  <c r="J175"/>
  <c r="I175"/>
  <c r="H175"/>
  <c r="G175"/>
  <c r="F175"/>
  <c r="E175"/>
  <c r="D175"/>
  <c r="T173"/>
  <c r="R173"/>
  <c r="W173" s="1"/>
  <c r="T171"/>
  <c r="R171"/>
  <c r="W171" s="1"/>
  <c r="T169"/>
  <c r="R169"/>
  <c r="W169" s="1"/>
  <c r="T167"/>
  <c r="R167"/>
  <c r="W167" s="1"/>
  <c r="T220" l="1"/>
  <c r="T233"/>
  <c r="W234" s="1"/>
  <c r="E188"/>
  <c r="F201"/>
  <c r="A121" i="4"/>
  <c r="A202"/>
  <c r="A282" s="1"/>
  <c r="R175" i="22"/>
  <c r="C181" s="1"/>
  <c r="R188"/>
  <c r="W175" l="1"/>
  <c r="C277"/>
  <c r="A120" i="4"/>
  <c r="A201"/>
  <c r="A281" s="1"/>
  <c r="D188" i="22"/>
  <c r="E201"/>
  <c r="T160"/>
  <c r="R160"/>
  <c r="T158"/>
  <c r="R158"/>
  <c r="A119" i="4" l="1"/>
  <c r="A200"/>
  <c r="A280" s="1"/>
  <c r="D201" i="22"/>
  <c r="T152"/>
  <c r="R152"/>
  <c r="T151"/>
  <c r="R151"/>
  <c r="T150"/>
  <c r="R150"/>
  <c r="W149" s="1"/>
  <c r="W150" s="1"/>
  <c r="T149"/>
  <c r="R149"/>
  <c r="S147"/>
  <c r="Q147"/>
  <c r="P147"/>
  <c r="O147"/>
  <c r="O143" s="1"/>
  <c r="N147"/>
  <c r="M147"/>
  <c r="L147"/>
  <c r="K147"/>
  <c r="J147"/>
  <c r="I147"/>
  <c r="H147"/>
  <c r="G147"/>
  <c r="F147"/>
  <c r="E147"/>
  <c r="D147"/>
  <c r="T145"/>
  <c r="R145"/>
  <c r="T141"/>
  <c r="R141"/>
  <c r="T139"/>
  <c r="B132"/>
  <c r="T130"/>
  <c r="S130"/>
  <c r="Q130"/>
  <c r="P130"/>
  <c r="O130"/>
  <c r="N130"/>
  <c r="M130"/>
  <c r="L130"/>
  <c r="K130"/>
  <c r="J130"/>
  <c r="I130"/>
  <c r="H130"/>
  <c r="G130"/>
  <c r="F130"/>
  <c r="E130"/>
  <c r="D130"/>
  <c r="R128"/>
  <c r="R126"/>
  <c r="R124"/>
  <c r="R122"/>
  <c r="T192" l="1"/>
  <c r="F143"/>
  <c r="W126"/>
  <c r="N143"/>
  <c r="M143" s="1"/>
  <c r="L143" s="1"/>
  <c r="K143" s="1"/>
  <c r="J143" s="1"/>
  <c r="I143" s="1"/>
  <c r="H143" s="1"/>
  <c r="G143" s="1"/>
  <c r="W124"/>
  <c r="W140"/>
  <c r="R147"/>
  <c r="A118" i="4"/>
  <c r="A199"/>
  <c r="A279" s="1"/>
  <c r="E143" i="22"/>
  <c r="D143" s="1"/>
  <c r="W122"/>
  <c r="W147"/>
  <c r="T175"/>
  <c r="R130"/>
  <c r="W128"/>
  <c r="R115"/>
  <c r="R113"/>
  <c r="R107"/>
  <c r="R106"/>
  <c r="R105"/>
  <c r="W104" s="1"/>
  <c r="R104"/>
  <c r="T102"/>
  <c r="S102"/>
  <c r="Q102"/>
  <c r="P102"/>
  <c r="O102"/>
  <c r="N102"/>
  <c r="M102"/>
  <c r="L102"/>
  <c r="K102"/>
  <c r="J102"/>
  <c r="I102"/>
  <c r="H102"/>
  <c r="G102"/>
  <c r="F102"/>
  <c r="F98" s="1"/>
  <c r="E102"/>
  <c r="D102"/>
  <c r="R100"/>
  <c r="R96"/>
  <c r="W95" s="1"/>
  <c r="T94"/>
  <c r="S93"/>
  <c r="B87"/>
  <c r="T85"/>
  <c r="S85"/>
  <c r="Q85"/>
  <c r="P85"/>
  <c r="O85"/>
  <c r="N85"/>
  <c r="M85"/>
  <c r="L85"/>
  <c r="K85"/>
  <c r="J85"/>
  <c r="I85"/>
  <c r="H85"/>
  <c r="G85"/>
  <c r="F85"/>
  <c r="E85"/>
  <c r="D85"/>
  <c r="R83"/>
  <c r="W83" s="1"/>
  <c r="R81"/>
  <c r="W81" s="1"/>
  <c r="R79"/>
  <c r="W79" s="1"/>
  <c r="R77"/>
  <c r="W77" s="1"/>
  <c r="F156" l="1"/>
  <c r="E156"/>
  <c r="D156" s="1"/>
  <c r="R85"/>
  <c r="C91" s="1"/>
  <c r="E98"/>
  <c r="D98" s="1"/>
  <c r="F111"/>
  <c r="A117" i="4"/>
  <c r="A198"/>
  <c r="A278" s="1"/>
  <c r="W102" i="22"/>
  <c r="C136"/>
  <c r="W130"/>
  <c r="T147"/>
  <c r="R102"/>
  <c r="W105"/>
  <c r="R70"/>
  <c r="R68"/>
  <c r="R62"/>
  <c r="R61"/>
  <c r="R60"/>
  <c r="W59" s="1"/>
  <c r="W60" s="1"/>
  <c r="R59"/>
  <c r="T57"/>
  <c r="S57"/>
  <c r="Q57"/>
  <c r="P57"/>
  <c r="O57"/>
  <c r="N57"/>
  <c r="M57"/>
  <c r="L57"/>
  <c r="K57"/>
  <c r="J57"/>
  <c r="I57"/>
  <c r="H57"/>
  <c r="G57"/>
  <c r="F57"/>
  <c r="F53" s="1"/>
  <c r="E57"/>
  <c r="D57"/>
  <c r="R55"/>
  <c r="R51"/>
  <c r="W50" s="1"/>
  <c r="T49"/>
  <c r="S48"/>
  <c r="B42"/>
  <c r="T40"/>
  <c r="S40"/>
  <c r="Q40"/>
  <c r="P40"/>
  <c r="O40"/>
  <c r="N40"/>
  <c r="M40"/>
  <c r="L40"/>
  <c r="K40"/>
  <c r="J40"/>
  <c r="I40"/>
  <c r="H40"/>
  <c r="G40"/>
  <c r="F40"/>
  <c r="E40"/>
  <c r="D40"/>
  <c r="R38"/>
  <c r="R36"/>
  <c r="R34"/>
  <c r="R32"/>
  <c r="W32" s="1"/>
  <c r="F162" l="1"/>
  <c r="E162"/>
  <c r="D162" s="1"/>
  <c r="W57"/>
  <c r="W38"/>
  <c r="W85"/>
  <c r="W34"/>
  <c r="E53"/>
  <c r="D53" s="1"/>
  <c r="E111"/>
  <c r="F117"/>
  <c r="R40"/>
  <c r="C46" s="1"/>
  <c r="R57"/>
  <c r="D111"/>
  <c r="A116" i="4"/>
  <c r="A197"/>
  <c r="A277" s="1"/>
  <c r="W36" i="22"/>
  <c r="R25"/>
  <c r="R23"/>
  <c r="R17"/>
  <c r="R16"/>
  <c r="R15"/>
  <c r="W14" s="1"/>
  <c r="R14"/>
  <c r="T12"/>
  <c r="S12"/>
  <c r="S8" s="1"/>
  <c r="S21" s="1"/>
  <c r="Q12"/>
  <c r="P12"/>
  <c r="O12"/>
  <c r="N12"/>
  <c r="M12"/>
  <c r="L12"/>
  <c r="K12"/>
  <c r="J12"/>
  <c r="I12"/>
  <c r="H12"/>
  <c r="G12"/>
  <c r="F12"/>
  <c r="F8" s="1"/>
  <c r="E12"/>
  <c r="D12"/>
  <c r="R10"/>
  <c r="R6"/>
  <c r="W5" s="1"/>
  <c r="T4"/>
  <c r="W40" l="1"/>
  <c r="E8"/>
  <c r="D8" s="1"/>
  <c r="W12"/>
  <c r="E117"/>
  <c r="D117" s="1"/>
  <c r="A115" i="4"/>
  <c r="A196"/>
  <c r="A276" s="1"/>
  <c r="R12" i="22"/>
  <c r="W15"/>
  <c r="J19" i="17"/>
  <c r="D21" i="22" l="1"/>
  <c r="A114" i="4"/>
  <c r="A195"/>
  <c r="A275" s="1"/>
  <c r="J18" i="17"/>
  <c r="J17"/>
  <c r="J16"/>
  <c r="J15"/>
  <c r="C15"/>
  <c r="D16" s="1"/>
  <c r="J14"/>
  <c r="C14"/>
  <c r="J13"/>
  <c r="C13"/>
  <c r="J12"/>
  <c r="C12"/>
  <c r="J11"/>
  <c r="C11"/>
  <c r="J10"/>
  <c r="C10"/>
  <c r="J9"/>
  <c r="C9"/>
  <c r="J8"/>
  <c r="C8"/>
  <c r="J7"/>
  <c r="D11" l="1"/>
  <c r="D15"/>
  <c r="D13"/>
  <c r="D9"/>
  <c r="D12"/>
  <c r="D10"/>
  <c r="D14"/>
  <c r="A113" i="4"/>
  <c r="A193" s="1"/>
  <c r="A273" s="1"/>
  <c r="A194"/>
  <c r="A274" s="1"/>
  <c r="C7" i="17"/>
  <c r="D8" s="1"/>
  <c r="J6"/>
  <c r="C6"/>
  <c r="J5"/>
  <c r="C5"/>
  <c r="J4"/>
  <c r="C4"/>
  <c r="J3"/>
  <c r="J399" i="18"/>
  <c r="I399"/>
  <c r="G399"/>
  <c r="F399"/>
  <c r="E399"/>
  <c r="D399"/>
  <c r="C399"/>
  <c r="H397"/>
  <c r="H395"/>
  <c r="H393"/>
  <c r="H391"/>
  <c r="J386"/>
  <c r="H384"/>
  <c r="H382"/>
  <c r="J380"/>
  <c r="H376"/>
  <c r="H374"/>
  <c r="H373"/>
  <c r="I371"/>
  <c r="G371"/>
  <c r="F371"/>
  <c r="E371"/>
  <c r="D371"/>
  <c r="D367" s="1"/>
  <c r="C371"/>
  <c r="H369"/>
  <c r="H365"/>
  <c r="J363"/>
  <c r="A360"/>
  <c r="F118"/>
  <c r="F117"/>
  <c r="F116"/>
  <c r="C116"/>
  <c r="F115"/>
  <c r="C115"/>
  <c r="F114"/>
  <c r="C114"/>
  <c r="K114" i="20"/>
  <c r="J114"/>
  <c r="I114"/>
  <c r="H114"/>
  <c r="G114"/>
  <c r="F114"/>
  <c r="E114"/>
  <c r="D114"/>
  <c r="C114"/>
  <c r="K201" i="22"/>
  <c r="Q207"/>
  <c r="P201"/>
  <c r="P207" s="1"/>
  <c r="O201"/>
  <c r="O207" s="1"/>
  <c r="N207"/>
  <c r="M201"/>
  <c r="M207" s="1"/>
  <c r="J201"/>
  <c r="J207" s="1"/>
  <c r="I201"/>
  <c r="I207" s="1"/>
  <c r="H201"/>
  <c r="G201"/>
  <c r="C21" i="17" l="1"/>
  <c r="C18"/>
  <c r="C19"/>
  <c r="C20"/>
  <c r="T246" i="22"/>
  <c r="H399" i="18"/>
  <c r="C367"/>
  <c r="D380"/>
  <c r="I367"/>
  <c r="I380" s="1"/>
  <c r="D6" i="17"/>
  <c r="H371" i="18"/>
  <c r="H367" s="1"/>
  <c r="G367" s="1"/>
  <c r="D5" i="17"/>
  <c r="H207" i="22"/>
  <c r="G207" s="1"/>
  <c r="F207" s="1"/>
  <c r="T252" s="1"/>
  <c r="D7" i="17"/>
  <c r="D386" i="18"/>
  <c r="R201" i="22"/>
  <c r="K207"/>
  <c r="D21" i="17" l="1"/>
  <c r="D18"/>
  <c r="D19"/>
  <c r="D20"/>
  <c r="I386" i="18"/>
  <c r="E207" i="22"/>
  <c r="D207" s="1"/>
  <c r="W251"/>
  <c r="C380" i="18"/>
  <c r="C386"/>
  <c r="R207" i="22"/>
  <c r="W208" s="1"/>
  <c r="F367" i="18"/>
  <c r="G386"/>
  <c r="G380"/>
  <c r="W207" i="22" l="1"/>
  <c r="W209"/>
  <c r="E367" i="18"/>
  <c r="F380"/>
  <c r="F386"/>
  <c r="E380" l="1"/>
  <c r="H380" s="1"/>
  <c r="E386"/>
  <c r="H386" s="1"/>
  <c r="G156" i="22"/>
  <c r="H156"/>
  <c r="I156"/>
  <c r="I162" s="1"/>
  <c r="J156"/>
  <c r="J162" s="1"/>
  <c r="K156"/>
  <c r="K162" s="1"/>
  <c r="L156"/>
  <c r="L162" s="1"/>
  <c r="M156"/>
  <c r="M162" s="1"/>
  <c r="W6"/>
  <c r="W7" s="1"/>
  <c r="G8"/>
  <c r="H8"/>
  <c r="H21" s="1"/>
  <c r="H27" s="1"/>
  <c r="I8"/>
  <c r="I21" s="1"/>
  <c r="I27" s="1"/>
  <c r="J8"/>
  <c r="J21" s="1"/>
  <c r="J27" s="1"/>
  <c r="K8"/>
  <c r="K21" s="1"/>
  <c r="K27" s="1"/>
  <c r="L8"/>
  <c r="L21" s="1"/>
  <c r="L27" s="1"/>
  <c r="M8"/>
  <c r="M21" s="1"/>
  <c r="M27" s="1"/>
  <c r="N8"/>
  <c r="N21" s="1"/>
  <c r="N27" s="1"/>
  <c r="O8"/>
  <c r="O21" s="1"/>
  <c r="O27" s="1"/>
  <c r="P8"/>
  <c r="P21" s="1"/>
  <c r="P27" s="1"/>
  <c r="Q8"/>
  <c r="Q21" s="1"/>
  <c r="Q27" s="1"/>
  <c r="T8"/>
  <c r="T27" s="1"/>
  <c r="G98"/>
  <c r="G111" s="1"/>
  <c r="G117" s="1"/>
  <c r="H98"/>
  <c r="H111" s="1"/>
  <c r="H117" s="1"/>
  <c r="I98"/>
  <c r="J98"/>
  <c r="J111" s="1"/>
  <c r="J117" s="1"/>
  <c r="K98"/>
  <c r="K111" s="1"/>
  <c r="K117" s="1"/>
  <c r="L98"/>
  <c r="L111" s="1"/>
  <c r="L117" s="1"/>
  <c r="M98"/>
  <c r="M111" s="1"/>
  <c r="M117" s="1"/>
  <c r="N98"/>
  <c r="N111" s="1"/>
  <c r="N117" s="1"/>
  <c r="O98"/>
  <c r="O111" s="1"/>
  <c r="O117" s="1"/>
  <c r="P98"/>
  <c r="P111" s="1"/>
  <c r="P117" s="1"/>
  <c r="Q98"/>
  <c r="Q111" s="1"/>
  <c r="Q117" s="1"/>
  <c r="W96"/>
  <c r="W97" s="1"/>
  <c r="S27"/>
  <c r="F21"/>
  <c r="F27" s="1"/>
  <c r="D27"/>
  <c r="E21"/>
  <c r="E27" s="1"/>
  <c r="T53"/>
  <c r="T66" s="1"/>
  <c r="T72" s="1"/>
  <c r="S53"/>
  <c r="S66" s="1"/>
  <c r="S72" s="1"/>
  <c r="S143"/>
  <c r="S156" s="1"/>
  <c r="S162" s="1"/>
  <c r="G53"/>
  <c r="G66" s="1"/>
  <c r="G72" s="1"/>
  <c r="H53"/>
  <c r="H66" s="1"/>
  <c r="H72" s="1"/>
  <c r="I53"/>
  <c r="I66" s="1"/>
  <c r="I72" s="1"/>
  <c r="J53"/>
  <c r="J66" s="1"/>
  <c r="J72" s="1"/>
  <c r="K53"/>
  <c r="K66" s="1"/>
  <c r="K72" s="1"/>
  <c r="L53"/>
  <c r="L66" s="1"/>
  <c r="L72" s="1"/>
  <c r="M53"/>
  <c r="M66" s="1"/>
  <c r="M72" s="1"/>
  <c r="N53"/>
  <c r="O53"/>
  <c r="O66" s="1"/>
  <c r="O72" s="1"/>
  <c r="P53"/>
  <c r="P66" s="1"/>
  <c r="P72" s="1"/>
  <c r="Q53"/>
  <c r="Q66" s="1"/>
  <c r="Q72" s="1"/>
  <c r="T98"/>
  <c r="T111" s="1"/>
  <c r="T117" s="1"/>
  <c r="S98"/>
  <c r="S111" s="1"/>
  <c r="S117" s="1"/>
  <c r="F66"/>
  <c r="N66"/>
  <c r="N72" s="1"/>
  <c r="E66"/>
  <c r="E72" s="1"/>
  <c r="D66"/>
  <c r="D72" s="1"/>
  <c r="W51"/>
  <c r="W52" s="1"/>
  <c r="N156"/>
  <c r="N162" s="1"/>
  <c r="O156"/>
  <c r="O162" s="1"/>
  <c r="P143"/>
  <c r="Q143"/>
  <c r="Q156" s="1"/>
  <c r="Q162" s="1"/>
  <c r="W141"/>
  <c r="W142" s="1"/>
  <c r="F308" i="5"/>
  <c r="E308"/>
  <c r="J308"/>
  <c r="I308"/>
  <c r="K308"/>
  <c r="D308"/>
  <c r="G308"/>
  <c r="L308"/>
  <c r="C308"/>
  <c r="B308"/>
  <c r="H308"/>
  <c r="T188" i="22" l="1"/>
  <c r="W189" s="1"/>
  <c r="G162"/>
  <c r="R143"/>
  <c r="P156"/>
  <c r="P162" s="1"/>
  <c r="R98"/>
  <c r="W99" s="1"/>
  <c r="R66"/>
  <c r="R53"/>
  <c r="W54" s="1"/>
  <c r="R8"/>
  <c r="W9" s="1"/>
  <c r="T143"/>
  <c r="F72"/>
  <c r="R72" s="1"/>
  <c r="I111"/>
  <c r="H162"/>
  <c r="T21"/>
  <c r="G21"/>
  <c r="T201" l="1"/>
  <c r="T207"/>
  <c r="W206" s="1"/>
  <c r="W144"/>
  <c r="R156"/>
  <c r="R21"/>
  <c r="G27"/>
  <c r="R27" s="1"/>
  <c r="T156"/>
  <c r="I117"/>
  <c r="R111"/>
  <c r="R162"/>
  <c r="W71"/>
  <c r="W72"/>
  <c r="W73"/>
  <c r="W74" s="1"/>
  <c r="R117" l="1"/>
  <c r="T162"/>
  <c r="W161" s="1"/>
  <c r="W163"/>
  <c r="W164" s="1"/>
  <c r="W162"/>
  <c r="W27"/>
  <c r="W28"/>
  <c r="W29" s="1"/>
  <c r="W26"/>
  <c r="W118" l="1"/>
  <c r="W119" s="1"/>
  <c r="W116"/>
  <c r="W117"/>
  <c r="U154" i="10"/>
  <c r="U155" s="1"/>
  <c r="U156" s="1"/>
  <c r="U157" s="1"/>
  <c r="U158" s="1"/>
  <c r="U159" s="1"/>
  <c r="U160" s="1"/>
  <c r="U161" s="1"/>
  <c r="U162" s="1"/>
  <c r="U163" s="1"/>
  <c r="U164" s="1"/>
  <c r="U165" s="1"/>
  <c r="U166" s="1"/>
  <c r="U167" s="1"/>
  <c r="U168" s="1"/>
  <c r="U169" s="1"/>
  <c r="U170" s="1"/>
  <c r="U171" s="1"/>
  <c r="U172" s="1"/>
  <c r="U173" s="1"/>
  <c r="U174" s="1"/>
  <c r="U175" s="1"/>
  <c r="U176" s="1"/>
  <c r="U177" s="1"/>
  <c r="U178" s="1"/>
  <c r="U179" s="1"/>
  <c r="U180" s="1"/>
  <c r="U181" s="1"/>
  <c r="U182" s="1"/>
  <c r="U183" s="1"/>
  <c r="U184" s="1"/>
  <c r="U185" s="1"/>
  <c r="U186" s="1"/>
  <c r="U187" s="1"/>
  <c r="U188" s="1"/>
  <c r="U189" s="1"/>
  <c r="U190" s="1"/>
  <c r="U191" s="1"/>
  <c r="U192" s="1"/>
  <c r="U193" s="1"/>
  <c r="U194" s="1"/>
  <c r="U195" s="1"/>
  <c r="U196" s="1"/>
  <c r="U197" s="1"/>
  <c r="U198" s="1"/>
  <c r="U199" s="1"/>
  <c r="U200" s="1"/>
  <c r="U201" s="1"/>
  <c r="U202" s="1"/>
  <c r="U203" s="1"/>
  <c r="U204" s="1"/>
  <c r="U205" s="1"/>
  <c r="U206" s="1"/>
  <c r="U207" s="1"/>
  <c r="U208" s="1"/>
  <c r="U209" s="1"/>
  <c r="U210" s="1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296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<sst xmlns="http://schemas.openxmlformats.org/spreadsheetml/2006/main" count="1448" uniqueCount="571">
  <si>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</si>
  <si>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</si>
  <si>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</si>
  <si>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</si>
  <si>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</si>
  <si>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</si>
  <si>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</si>
  <si>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</si>
  <si>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</si>
  <si>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</si>
  <si>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</si>
  <si>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</si>
  <si>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</si>
  <si>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</si>
  <si>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</si>
  <si>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</si>
  <si>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</si>
  <si>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</si>
  <si>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</si>
  <si>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</si>
  <si>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</si>
  <si>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</si>
  <si>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</si>
  <si>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</si>
  <si>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</si>
  <si>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</si>
  <si>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</si>
  <si>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</si>
  <si>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</si>
  <si>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</si>
  <si>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</si>
  <si>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</si>
  <si>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</si>
  <si>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</si>
  <si>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</si>
  <si>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</si>
  <si>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</si>
  <si>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</si>
  <si>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</si>
  <si>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</si>
  <si>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</si>
  <si>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</si>
  <si>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</si>
  <si>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</si>
  <si>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</si>
  <si>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</si>
  <si>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</si>
  <si>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</si>
  <si>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</si>
  <si>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</si>
  <si>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</si>
  <si>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</si>
  <si>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</si>
  <si>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</si>
  <si>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</si>
  <si>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</si>
  <si>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</si>
  <si>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</si>
  <si>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</si>
  <si>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</si>
  <si>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</si>
  <si>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</si>
  <si>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</si>
  <si>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</si>
  <si>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</si>
  <si>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</si>
  <si>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</si>
  <si>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</si>
  <si>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</si>
  <si>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</si>
  <si>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</si>
  <si>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</si>
  <si>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</si>
  <si>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</si>
  <si>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</si>
  <si>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</si>
  <si>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</si>
  <si>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</si>
  <si>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</si>
  <si>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</si>
  <si>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</si>
  <si>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</si>
  <si>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</si>
  <si>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</si>
  <si>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</si>
  <si>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</si>
  <si>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</si>
  <si>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</si>
  <si>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</si>
  <si>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</si>
  <si>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</si>
  <si>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</si>
  <si>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</si>
  <si>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</si>
  <si>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</si>
  <si>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</si>
  <si>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</si>
  <si>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</si>
  <si>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</si>
  <si>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</si>
  <si>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</si>
  <si>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</si>
  <si>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</si>
  <si>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</si>
  <si>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</si>
  <si>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</si>
  <si>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</si>
  <si>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</si>
  <si>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</si>
  <si>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</si>
  <si>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</si>
  <si>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</si>
  <si>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</si>
  <si>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</si>
  <si>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</si>
  <si>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</si>
  <si>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</si>
  <si>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</si>
  <si>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</si>
  <si>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</si>
  <si>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</si>
  <si>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</si>
  <si>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</si>
  <si>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</si>
  <si>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</si>
  <si>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</si>
  <si>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</si>
  <si>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</si>
  <si>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</si>
  <si>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</si>
  <si>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</si>
  <si>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</si>
  <si>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</si>
  <si>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</si>
  <si>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</si>
  <si>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</si>
  <si>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</si>
  <si>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</si>
  <si>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</si>
  <si>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</si>
  <si>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</si>
  <si>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</si>
  <si>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</si>
  <si>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</si>
  <si>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</si>
  <si>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</si>
  <si>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</si>
  <si>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</si>
  <si>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</si>
  <si>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</si>
  <si>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</si>
  <si>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</si>
  <si>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</si>
  <si>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</si>
  <si>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</si>
  <si>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</si>
  <si>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</si>
  <si>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</si>
  <si>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</si>
  <si>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</si>
  <si>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</si>
  <si>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</si>
  <si>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</si>
  <si>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</si>
  <si>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</si>
  <si>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</si>
  <si>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</si>
  <si>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</si>
  <si>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</si>
  <si>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</si>
  <si>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</si>
  <si>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</si>
  <si>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</si>
  <si>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</si>
  <si>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</si>
  <si>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</si>
  <si>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</si>
  <si>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</si>
  <si>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</si>
  <si>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</si>
  <si>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</si>
  <si>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</si>
  <si>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</si>
  <si>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</si>
  <si>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</si>
  <si>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</si>
  <si>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</si>
  <si>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</si>
  <si>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</si>
  <si>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</si>
  <si>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</si>
  <si>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</si>
  <si>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</si>
  <si>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</si>
  <si>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</si>
  <si>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</si>
  <si>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</si>
  <si>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</si>
  <si>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</si>
  <si>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</si>
  <si>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</si>
  <si>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</si>
  <si>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</si>
  <si>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</si>
  <si>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</si>
  <si>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</si>
  <si>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</si>
  <si>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</si>
  <si>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</si>
  <si>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</si>
  <si>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</si>
  <si>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</si>
  <si>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</si>
  <si>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</si>
  <si>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</si>
  <si>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</si>
  <si>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</si>
  <si>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</si>
  <si>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</si>
  <si>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</si>
  <si>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</si>
  <si>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</si>
  <si>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Retail and Trade</t>
  </si>
  <si>
    <t>Seasonally adjus, R1000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</si>
  <si>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</si>
  <si>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</si>
  <si>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</si>
  <si>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</si>
  <si>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</si>
  <si>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</si>
  <si>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</si>
  <si>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</si>
  <si>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</si>
  <si>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</si>
  <si>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</si>
  <si>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</si>
  <si>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</si>
  <si>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</si>
  <si>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</si>
  <si>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</si>
  <si>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</si>
  <si>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</si>
  <si>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</si>
  <si>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</si>
  <si>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</si>
  <si>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</si>
  <si>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</si>
  <si>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</si>
  <si>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</si>
  <si>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</si>
  <si>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</si>
  <si>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</si>
  <si>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</si>
  <si>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</si>
  <si>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</si>
  <si>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</si>
  <si>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</si>
  <si>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</si>
  <si>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</si>
  <si>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</si>
  <si>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</si>
  <si>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</si>
  <si>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</si>
  <si>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</si>
  <si>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</si>
  <si>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</si>
  <si>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</si>
  <si>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</si>
  <si>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</si>
  <si>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</si>
  <si>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</si>
  <si>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</si>
  <si>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</si>
  <si>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</si>
  <si>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</si>
  <si>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</si>
  <si>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</si>
  <si>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</si>
  <si>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</si>
  <si>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</si>
  <si>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</si>
  <si>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</si>
  <si>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</si>
  <si>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</si>
  <si>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</si>
  <si>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</si>
  <si>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</si>
  <si>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</si>
  <si>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</si>
  <si>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</si>
  <si>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</si>
  <si>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</si>
  <si>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</si>
  <si>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</si>
  <si>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</si>
  <si>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</si>
  <si>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</si>
  <si>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</si>
  <si>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</si>
  <si>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Medium mid-year population estimates by year</t>
  </si>
  <si>
    <t>St Dev</t>
  </si>
  <si>
    <t>Range</t>
  </si>
  <si>
    <t>Median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</si>
  <si>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</si>
  <si>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</si>
  <si>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</si>
  <si>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</si>
  <si>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</si>
  <si>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</si>
  <si>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</si>
  <si>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</si>
  <si>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</si>
  <si>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</si>
  <si>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</si>
  <si>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</si>
  <si>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</si>
  <si>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</si>
  <si>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</si>
  <si>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</si>
  <si>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</si>
  <si>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</si>
  <si>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</si>
  <si>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</si>
  <si>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</si>
  <si>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</si>
  <si>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</si>
  <si>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</si>
  <si>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</si>
  <si>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</si>
  <si>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</si>
  <si>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</si>
  <si>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</si>
  <si>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</si>
  <si>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</si>
  <si>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</si>
  <si>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</si>
  <si>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</si>
  <si>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</si>
  <si>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</si>
  <si>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</si>
  <si>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</si>
  <si>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</si>
  <si>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</si>
  <si>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</si>
  <si>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</si>
  <si>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</si>
  <si>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</si>
  <si>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</si>
  <si>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</si>
  <si>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</si>
  <si>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</si>
  <si>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</si>
  <si>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</si>
  <si>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</si>
  <si>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</si>
  <si>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</si>
  <si>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</si>
  <si>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</si>
  <si>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</si>
  <si>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</si>
  <si>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</si>
  <si>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</si>
  <si>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</si>
  <si>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</si>
  <si>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</si>
  <si>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</si>
  <si>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</si>
  <si>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</si>
  <si>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</si>
  <si>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</si>
  <si>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</si>
  <si>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</si>
  <si>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</si>
  <si>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</si>
  <si>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</si>
  <si>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</si>
  <si>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</si>
  <si>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</si>
  <si>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</si>
  <si>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</si>
  <si>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</si>
  <si>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</si>
  <si>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</t>
  </si>
  <si>
    <t>Oct</t>
  </si>
  <si>
    <t>Revised Estimate</t>
  </si>
  <si>
    <t>Budget Estimate</t>
  </si>
  <si>
    <t>Nov</t>
  </si>
  <si>
    <t>Dec</t>
  </si>
  <si>
    <t>Change in Total Expenditure</t>
  </si>
  <si>
    <t>Change in Equitable Share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</si>
  <si>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</si>
  <si>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</si>
  <si>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</si>
  <si>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</si>
  <si>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</si>
  <si>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</si>
  <si>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</si>
  <si>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</si>
  <si>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</si>
  <si>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</si>
  <si>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</si>
  <si>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</si>
  <si>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</si>
  <si>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</si>
  <si>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</si>
  <si>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</si>
  <si>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</si>
  <si>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</si>
  <si>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</si>
  <si>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</si>
  <si>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</si>
  <si>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</si>
  <si>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</si>
  <si>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</si>
  <si>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</si>
  <si>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</si>
  <si>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</si>
  <si>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</si>
  <si>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</si>
  <si>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</si>
  <si>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</si>
  <si>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</si>
  <si>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</si>
  <si>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</si>
  <si>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</si>
  <si>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</si>
  <si>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</si>
  <si>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</si>
  <si>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</si>
  <si>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</si>
  <si>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</si>
  <si>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 xml:space="preserve">                                                                   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</si>
  <si>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</si>
  <si>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</si>
  <si>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</si>
  <si>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</si>
  <si>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</si>
  <si>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</si>
  <si>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</si>
  <si>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</si>
  <si>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</si>
  <si>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</si>
  <si>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</si>
  <si>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</si>
  <si>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</si>
  <si>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</si>
  <si>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</si>
  <si>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</si>
  <si>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Year-on-Year2011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</si>
  <si>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</si>
  <si>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</si>
  <si>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</si>
  <si>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</si>
  <si>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</si>
  <si>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</si>
  <si>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</si>
  <si>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</si>
  <si>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</si>
  <si>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</si>
  <si>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</si>
  <si>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</si>
  <si>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</si>
  <si>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</si>
  <si>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</si>
  <si>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</si>
  <si>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</si>
  <si>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</si>
  <si>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</si>
  <si>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</si>
  <si>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</si>
  <si>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</si>
  <si>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</si>
  <si>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</si>
  <si>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</si>
  <si>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</si>
  <si>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</si>
  <si>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</si>
  <si>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</si>
  <si>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</si>
  <si>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</si>
  <si>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</si>
  <si>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</si>
  <si>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</si>
  <si>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</si>
  <si>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</si>
  <si>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</si>
  <si>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Year-on-Year2012</t>
  </si>
  <si>
    <t>Average Year-on-Year 2012</t>
  </si>
  <si>
    <t>Q1 2012</t>
  </si>
  <si>
    <t>Quarterly % Change Q1 2012</t>
  </si>
  <si>
    <t>Q1 2012 Year-on-Year %</t>
  </si>
  <si>
    <t>Q1 2012 Quarter-on-Quarter</t>
  </si>
  <si>
    <t>Q1 2012 Year-on-Year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</si>
  <si>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</si>
  <si>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</si>
  <si>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</si>
  <si>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</si>
  <si>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</si>
  <si>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</si>
  <si>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</si>
  <si>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</si>
  <si>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</si>
  <si>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</si>
  <si>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</si>
  <si>
    <t>Q4 2012</t>
  </si>
  <si>
    <t>Quarterly % Change Q4 2012</t>
  </si>
  <si>
    <t>Q4 2012 Year-on-Year %</t>
  </si>
  <si>
    <t>Q4 2012 Quarter-on-Quarter</t>
  </si>
  <si>
    <t>Q4 2012 Year-on-Year</t>
  </si>
  <si>
    <t>Average 2013</t>
  </si>
  <si>
    <t>Year-on-Year 2013</t>
  </si>
  <si>
    <t>Year-on-Year2013</t>
  </si>
  <si>
    <t>Year-on Year 2013</t>
  </si>
  <si>
    <t>Average Year-on-Year 2013</t>
  </si>
  <si>
    <t>Q1 2013</t>
  </si>
  <si>
    <t>Quarterly % Change Q1 2013</t>
  </si>
  <si>
    <t>Q1 2013 Year-on-Year %</t>
  </si>
  <si>
    <t>Q1 2013 Year-on-Year</t>
  </si>
  <si>
    <t>Q1 2013 Quarter-on-Quarter</t>
  </si>
  <si>
    <t>Non-alcoholic beverages</t>
  </si>
  <si>
    <t>Hot beverages</t>
  </si>
  <si>
    <t>Cold beverages</t>
  </si>
  <si>
    <t>Tobacco</t>
  </si>
  <si>
    <t>Package holidays</t>
  </si>
  <si>
    <t xml:space="preserve">KZN - CONSUMER PRICE INDEX RECLASSIFIED (BASE 2012 = 100) </t>
  </si>
  <si>
    <t xml:space="preserve">Manufacturing </t>
  </si>
  <si>
    <t>2013/14.</t>
  </si>
  <si>
    <t>2012/13</t>
  </si>
  <si>
    <t>Q2 2013</t>
  </si>
  <si>
    <t>Quarterly % Change Q2 2013</t>
  </si>
  <si>
    <t>Q2 2013 Year-on-Year %</t>
  </si>
  <si>
    <t>Q2 2013 Quarter-on-Quarter</t>
  </si>
  <si>
    <t>Q2 2013 Year-on-Year</t>
  </si>
  <si>
    <t>`YEAR ON YEAR TRADE BALANCE IN RANDS MILLION   2004-2013</t>
  </si>
  <si>
    <t>Q3 2013</t>
  </si>
  <si>
    <t>Quarterly % Change Q3 2013</t>
  </si>
  <si>
    <t>Q3 2013 Year-on-Year %</t>
  </si>
  <si>
    <t>Q3 2013 Quarter-on-Quarter</t>
  </si>
  <si>
    <t>Q3 2013 Year-on-Year</t>
  </si>
  <si>
    <t>Average 2014</t>
  </si>
  <si>
    <t>Year-on-Year 2014</t>
  </si>
  <si>
    <t>2010=100</t>
  </si>
  <si>
    <t>2013/14</t>
  </si>
  <si>
    <t>Q1 2014</t>
  </si>
  <si>
    <t>Q4 2013</t>
  </si>
  <si>
    <t>Quarterly % Change Q4 2013</t>
  </si>
  <si>
    <t>Quarterly % Change Q1 2014</t>
  </si>
  <si>
    <t>Q4 2013 Year-on-Year %</t>
  </si>
  <si>
    <t>Q1 2014 Year-on-Year %</t>
  </si>
  <si>
    <t>Q4 2013 Quarter-on-Quarter</t>
  </si>
  <si>
    <t>Q1 2014 Quarter-on-Quarter</t>
  </si>
  <si>
    <t>Q4 2013 Year-on-Year</t>
  </si>
  <si>
    <t>Q1 2014 Year-on-Year</t>
  </si>
  <si>
    <t>Average2014</t>
  </si>
  <si>
    <t>Year-on-Year2014</t>
  </si>
  <si>
    <t>as a % Total</t>
  </si>
  <si>
    <t>Average Year-on-Year 2014</t>
  </si>
  <si>
    <t>2014/15.</t>
  </si>
  <si>
    <t>Q2 2014</t>
  </si>
  <si>
    <t>Quarterly % Change Q2 2014</t>
  </si>
  <si>
    <t>Q2 2014 Year-on-Year %</t>
  </si>
  <si>
    <t>Q2 2014 Quarter-on-Quarter</t>
  </si>
  <si>
    <t>Q2 2014 Year-on-Year</t>
  </si>
  <si>
    <t>Gap</t>
  </si>
  <si>
    <t>Gap as a %</t>
  </si>
  <si>
    <t>R204 Yields</t>
  </si>
  <si>
    <t>Q3 2014</t>
  </si>
  <si>
    <t>Q3 2014 Year-on-Year %</t>
  </si>
  <si>
    <t>Quarterly % Change Q3 2014</t>
  </si>
  <si>
    <t>Q3 2014 Quarter-on-Quarter</t>
  </si>
  <si>
    <t>Q3 2014 Year-on-Year</t>
  </si>
</sst>
</file>

<file path=xl/styles.xml><?xml version="1.0" encoding="utf-8"?>
<styleSheet xmlns="http://schemas.openxmlformats.org/spreadsheetml/2006/main">
  <numFmts count="11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&quot;R&quot;\ #,##0"/>
    <numFmt numFmtId="171" formatCode="[$-409]d\-mmm\-yyyy;@"/>
    <numFmt numFmtId="172" formatCode="[$-10409]#,##0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2"/>
      <color rgb="FF002288"/>
      <name val="Arial"/>
      <family val="2"/>
    </font>
    <font>
      <sz val="8"/>
      <color rgb="FF333333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</fonts>
  <fills count="3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E8E8E7"/>
      </left>
      <right style="thin">
        <color rgb="FFE8E8E7"/>
      </right>
      <top style="thin">
        <color rgb="FFE8E8E7"/>
      </top>
      <bottom style="thin">
        <color rgb="FFE8E8E7"/>
      </bottom>
      <diagonal/>
    </border>
  </borders>
  <cellStyleXfs count="15439">
    <xf numFmtId="0" fontId="0" fillId="0" borderId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2" fillId="0" borderId="0"/>
    <xf numFmtId="0" fontId="5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0" fillId="0" borderId="0"/>
    <xf numFmtId="0" fontId="58" fillId="0" borderId="0"/>
    <xf numFmtId="43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3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 wrapText="1"/>
    </xf>
    <xf numFmtId="1" fontId="18" fillId="2" borderId="2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2" borderId="1" xfId="0" applyNumberFormat="1" applyFont="1" applyFill="1" applyBorder="1" applyAlignment="1">
      <alignment horizontal="center" wrapText="1"/>
    </xf>
    <xf numFmtId="1" fontId="19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21" fillId="4" borderId="0" xfId="0" applyFont="1" applyFill="1" applyBorder="1" applyAlignment="1">
      <alignment horizontal="center" vertical="center"/>
    </xf>
    <xf numFmtId="17" fontId="21" fillId="4" borderId="0" xfId="0" applyNumberFormat="1" applyFont="1" applyFill="1" applyBorder="1" applyAlignment="1">
      <alignment horizontal="center" vertical="center"/>
    </xf>
    <xf numFmtId="3" fontId="22" fillId="4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9" borderId="0" xfId="0" applyFont="1" applyFill="1" applyBorder="1" applyAlignment="1">
      <alignment horizontal="center" vertical="center" wrapText="1"/>
    </xf>
    <xf numFmtId="3" fontId="21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2" fontId="21" fillId="4" borderId="0" xfId="0" applyNumberFormat="1" applyFont="1" applyFill="1" applyBorder="1" applyAlignment="1">
      <alignment horizontal="center" vertical="center"/>
    </xf>
    <xf numFmtId="0" fontId="29" fillId="4" borderId="0" xfId="0" applyFont="1" applyFill="1"/>
    <xf numFmtId="0" fontId="29" fillId="4" borderId="0" xfId="0" applyFont="1" applyFill="1" applyBorder="1" applyAlignment="1">
      <alignment horizontal="center"/>
    </xf>
    <xf numFmtId="0" fontId="29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3" fillId="11" borderId="7" xfId="0" applyFont="1" applyFill="1" applyBorder="1"/>
    <xf numFmtId="0" fontId="33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21" fillId="4" borderId="0" xfId="0" applyFont="1" applyFill="1" applyBorder="1" applyAlignment="1">
      <alignment horizontal="center"/>
    </xf>
    <xf numFmtId="17" fontId="21" fillId="4" borderId="0" xfId="0" applyNumberFormat="1" applyFont="1" applyFill="1" applyBorder="1" applyAlignment="1">
      <alignment horizontal="center"/>
    </xf>
    <xf numFmtId="3" fontId="21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21" fillId="4" borderId="0" xfId="0" applyNumberFormat="1" applyFont="1" applyFill="1" applyBorder="1" applyAlignment="1">
      <alignment horizontal="center"/>
    </xf>
    <xf numFmtId="0" fontId="35" fillId="4" borderId="0" xfId="0" applyFont="1" applyFill="1" applyBorder="1" applyAlignment="1">
      <alignment horizontal="left"/>
    </xf>
    <xf numFmtId="0" fontId="37" fillId="6" borderId="0" xfId="0" applyFont="1" applyFill="1" applyBorder="1" applyAlignment="1">
      <alignment horizontal="center" vertical="center" wrapText="1"/>
    </xf>
    <xf numFmtId="2" fontId="35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21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20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1" fillId="12" borderId="0" xfId="0" applyNumberFormat="1" applyFont="1" applyFill="1" applyAlignment="1">
      <alignment horizontal="center" vertical="center"/>
    </xf>
    <xf numFmtId="0" fontId="34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11" xfId="0" quotePrefix="1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43" fontId="26" fillId="0" borderId="0" xfId="1" applyFont="1" applyBorder="1" applyAlignment="1">
      <alignment horizontal="center"/>
    </xf>
    <xf numFmtId="43" fontId="41" fillId="0" borderId="12" xfId="1" applyFont="1" applyBorder="1" applyAlignment="1">
      <alignment horizontal="center" wrapText="1" shrinkToFit="1"/>
    </xf>
    <xf numFmtId="43" fontId="41" fillId="0" borderId="0" xfId="1" applyFont="1" applyBorder="1" applyAlignment="1">
      <alignment horizontal="center" wrapText="1" shrinkToFit="1"/>
    </xf>
    <xf numFmtId="0" fontId="41" fillId="0" borderId="0" xfId="1" applyNumberFormat="1" applyFont="1" applyBorder="1" applyAlignment="1">
      <alignment horizontal="center" wrapText="1" shrinkToFit="1"/>
    </xf>
    <xf numFmtId="2" fontId="41" fillId="0" borderId="0" xfId="1" applyNumberFormat="1" applyFont="1" applyBorder="1" applyAlignment="1">
      <alignment horizontal="center" wrapText="1" shrinkToFit="1"/>
    </xf>
    <xf numFmtId="0" fontId="4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9" fillId="0" borderId="0" xfId="0" applyFont="1" applyAlignment="1">
      <alignment horizontal="center"/>
    </xf>
    <xf numFmtId="0" fontId="20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20" fillId="0" borderId="0" xfId="1" applyNumberFormat="1" applyFont="1" applyBorder="1" applyAlignment="1">
      <alignment horizontal="center" wrapText="1" shrinkToFit="1"/>
    </xf>
    <xf numFmtId="0" fontId="18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6" fillId="0" borderId="0" xfId="0" applyFont="1"/>
    <xf numFmtId="0" fontId="52" fillId="0" borderId="26" xfId="0" applyFont="1" applyBorder="1"/>
    <xf numFmtId="0" fontId="18" fillId="2" borderId="10" xfId="0" applyFont="1" applyFill="1" applyBorder="1" applyAlignment="1">
      <alignment horizontal="center"/>
    </xf>
    <xf numFmtId="0" fontId="26" fillId="0" borderId="8" xfId="0" applyFont="1" applyBorder="1" applyAlignment="1">
      <alignment horizontal="center" wrapText="1"/>
    </xf>
    <xf numFmtId="0" fontId="20" fillId="6" borderId="9" xfId="0" applyFont="1" applyFill="1" applyBorder="1" applyAlignment="1">
      <alignment horizontal="center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6" fillId="3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3" fontId="21" fillId="4" borderId="0" xfId="0" applyNumberFormat="1" applyFont="1" applyFill="1" applyBorder="1" applyAlignment="1">
      <alignment horizontal="center" vertical="top" wrapText="1"/>
    </xf>
    <xf numFmtId="17" fontId="20" fillId="0" borderId="0" xfId="0" applyNumberFormat="1" applyFont="1" applyFill="1" applyBorder="1" applyAlignment="1">
      <alignment horizontal="center"/>
    </xf>
    <xf numFmtId="0" fontId="33" fillId="11" borderId="11" xfId="0" applyFont="1" applyFill="1" applyBorder="1"/>
    <xf numFmtId="0" fontId="0" fillId="19" borderId="0" xfId="0" applyFill="1"/>
    <xf numFmtId="0" fontId="26" fillId="13" borderId="0" xfId="0" applyFont="1" applyFill="1" applyAlignment="1">
      <alignment horizontal="center" vertical="center"/>
    </xf>
    <xf numFmtId="168" fontId="26" fillId="19" borderId="0" xfId="0" applyNumberFormat="1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6" fillId="0" borderId="0" xfId="0" applyFont="1" applyFill="1" applyAlignment="1">
      <alignment horizontal="center"/>
    </xf>
    <xf numFmtId="2" fontId="16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8" fillId="21" borderId="9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3" fillId="0" borderId="0" xfId="0" applyNumberFormat="1" applyFont="1" applyBorder="1" applyAlignment="1">
      <alignment horizontal="center"/>
    </xf>
    <xf numFmtId="0" fontId="13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2" fontId="18" fillId="12" borderId="0" xfId="0" applyNumberFormat="1" applyFont="1" applyFill="1" applyAlignment="1">
      <alignment horizontal="center" vertical="center"/>
    </xf>
    <xf numFmtId="0" fontId="18" fillId="0" borderId="0" xfId="4" applyFont="1" applyFill="1" applyBorder="1" applyAlignment="1">
      <alignment horizontal="center"/>
    </xf>
    <xf numFmtId="0" fontId="13" fillId="0" borderId="0" xfId="4" applyFill="1" applyBorder="1" applyAlignment="1">
      <alignment horizontal="left"/>
    </xf>
    <xf numFmtId="0" fontId="13" fillId="0" borderId="0" xfId="4" applyFill="1" applyBorder="1" applyAlignment="1">
      <alignment horizontal="center"/>
    </xf>
    <xf numFmtId="2" fontId="13" fillId="0" borderId="0" xfId="4" applyNumberFormat="1" applyFill="1" applyBorder="1" applyAlignment="1">
      <alignment horizontal="center"/>
    </xf>
    <xf numFmtId="0" fontId="13" fillId="0" borderId="0" xfId="3" applyFill="1" applyBorder="1" applyAlignment="1">
      <alignment horizontal="left"/>
    </xf>
    <xf numFmtId="0" fontId="13" fillId="0" borderId="0" xfId="3" applyFill="1" applyBorder="1" applyAlignment="1">
      <alignment horizontal="center"/>
    </xf>
    <xf numFmtId="2" fontId="13" fillId="0" borderId="0" xfId="3" applyNumberFormat="1" applyFill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18" fillId="0" borderId="0" xfId="4" applyFont="1" applyFill="1" applyBorder="1" applyAlignment="1">
      <alignment horizontal="center"/>
    </xf>
    <xf numFmtId="43" fontId="13" fillId="0" borderId="0" xfId="1" applyFont="1" applyBorder="1" applyAlignment="1">
      <alignment horizontal="center"/>
    </xf>
    <xf numFmtId="0" fontId="18" fillId="26" borderId="7" xfId="0" applyFont="1" applyFill="1" applyBorder="1" applyAlignment="1">
      <alignment horizontal="center"/>
    </xf>
    <xf numFmtId="0" fontId="18" fillId="26" borderId="8" xfId="0" applyFont="1" applyFill="1" applyBorder="1" applyAlignment="1">
      <alignment horizontal="center"/>
    </xf>
    <xf numFmtId="0" fontId="18" fillId="26" borderId="11" xfId="0" applyFont="1" applyFill="1" applyBorder="1" applyAlignment="1">
      <alignment horizontal="center"/>
    </xf>
    <xf numFmtId="169" fontId="18" fillId="26" borderId="10" xfId="0" applyNumberFormat="1" applyFont="1" applyFill="1" applyBorder="1" applyAlignment="1">
      <alignment horizontal="center"/>
    </xf>
    <xf numFmtId="169" fontId="18" fillId="26" borderId="4" xfId="0" applyNumberFormat="1" applyFont="1" applyFill="1" applyBorder="1" applyAlignment="1">
      <alignment horizontal="center"/>
    </xf>
    <xf numFmtId="169" fontId="18" fillId="26" borderId="6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3" fontId="13" fillId="0" borderId="11" xfId="0" applyNumberFormat="1" applyFont="1" applyBorder="1" applyAlignment="1">
      <alignment horizontal="center"/>
    </xf>
    <xf numFmtId="0" fontId="13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3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3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2" fontId="35" fillId="27" borderId="9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69" fontId="0" fillId="19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21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7" fillId="0" borderId="0" xfId="0" applyFont="1"/>
    <xf numFmtId="17" fontId="18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59" fillId="4" borderId="0" xfId="0" applyFont="1" applyFill="1" applyBorder="1" applyAlignment="1">
      <alignment horizontal="center" vertical="center"/>
    </xf>
    <xf numFmtId="3" fontId="10" fillId="0" borderId="0" xfId="17" applyNumberFormat="1" applyAlignment="1">
      <alignment horizontal="center"/>
    </xf>
    <xf numFmtId="3" fontId="10" fillId="0" borderId="0" xfId="17" applyNumberFormat="1" applyAlignment="1">
      <alignment horizontal="center"/>
    </xf>
    <xf numFmtId="3" fontId="21" fillId="19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43" fontId="13" fillId="0" borderId="0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57" fillId="4" borderId="0" xfId="0" applyFont="1" applyFill="1"/>
    <xf numFmtId="3" fontId="13" fillId="0" borderId="0" xfId="0" applyNumberFormat="1" applyFont="1" applyFill="1" applyBorder="1" applyAlignment="1">
      <alignment horizontal="center"/>
    </xf>
    <xf numFmtId="0" fontId="13" fillId="0" borderId="0" xfId="0" applyFont="1"/>
    <xf numFmtId="0" fontId="13" fillId="4" borderId="0" xfId="0" applyFont="1" applyFill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3" fillId="11" borderId="0" xfId="0" applyFont="1" applyFill="1" applyAlignment="1">
      <alignment horizontal="right"/>
    </xf>
    <xf numFmtId="3" fontId="13" fillId="0" borderId="4" xfId="0" applyNumberFormat="1" applyFont="1" applyBorder="1" applyAlignment="1">
      <alignment horizontal="center"/>
    </xf>
    <xf numFmtId="17" fontId="13" fillId="0" borderId="0" xfId="0" applyNumberFormat="1" applyFont="1" applyAlignment="1">
      <alignment horizontal="left"/>
    </xf>
    <xf numFmtId="3" fontId="13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3" fontId="54" fillId="4" borderId="0" xfId="0" applyNumberFormat="1" applyFont="1" applyFill="1" applyBorder="1" applyAlignment="1">
      <alignment horizontal="center"/>
    </xf>
    <xf numFmtId="0" fontId="13" fillId="23" borderId="0" xfId="0" applyFont="1" applyFill="1" applyBorder="1"/>
    <xf numFmtId="0" fontId="13" fillId="23" borderId="0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21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 wrapText="1"/>
    </xf>
    <xf numFmtId="43" fontId="13" fillId="0" borderId="12" xfId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6" fontId="18" fillId="0" borderId="0" xfId="1" applyNumberFormat="1" applyFont="1" applyBorder="1" applyAlignment="1">
      <alignment horizontal="center" wrapText="1" shrinkToFit="1"/>
    </xf>
    <xf numFmtId="165" fontId="13" fillId="0" borderId="0" xfId="1" applyNumberFormat="1" applyFont="1" applyBorder="1" applyAlignment="1">
      <alignment horizontal="right"/>
    </xf>
    <xf numFmtId="43" fontId="13" fillId="0" borderId="0" xfId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" fontId="13" fillId="4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0" fontId="13" fillId="30" borderId="0" xfId="0" applyFont="1" applyFill="1" applyAlignment="1">
      <alignment horizontal="center"/>
    </xf>
    <xf numFmtId="0" fontId="13" fillId="31" borderId="0" xfId="0" applyFont="1" applyFill="1" applyAlignment="1">
      <alignment horizontal="center"/>
    </xf>
    <xf numFmtId="171" fontId="0" fillId="19" borderId="0" xfId="0" applyNumberFormat="1" applyFill="1" applyAlignment="1">
      <alignment horizontal="center"/>
    </xf>
    <xf numFmtId="3" fontId="0" fillId="19" borderId="0" xfId="0" applyNumberFormat="1" applyFill="1" applyAlignment="1">
      <alignment horizontal="center"/>
    </xf>
    <xf numFmtId="3" fontId="53" fillId="19" borderId="0" xfId="0" applyNumberFormat="1" applyFont="1" applyFill="1" applyBorder="1" applyAlignment="1">
      <alignment horizontal="center"/>
    </xf>
    <xf numFmtId="0" fontId="18" fillId="12" borderId="16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43" fontId="13" fillId="0" borderId="12" xfId="1" applyFont="1" applyFill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18" fillId="15" borderId="1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166" fontId="61" fillId="0" borderId="0" xfId="1" applyNumberFormat="1" applyFont="1" applyFill="1" applyBorder="1" applyAlignment="1">
      <alignment horizontal="center" wrapText="1" shrinkToFit="1"/>
    </xf>
    <xf numFmtId="166" fontId="18" fillId="0" borderId="0" xfId="1" applyNumberFormat="1" applyFont="1" applyFill="1" applyBorder="1" applyAlignment="1">
      <alignment horizontal="center" wrapText="1" shrinkToFit="1"/>
    </xf>
    <xf numFmtId="17" fontId="20" fillId="12" borderId="13" xfId="0" applyNumberFormat="1" applyFont="1" applyFill="1" applyBorder="1" applyAlignment="1">
      <alignment horizontal="center" vertical="center" wrapText="1"/>
    </xf>
    <xf numFmtId="17" fontId="20" fillId="12" borderId="14" xfId="0" applyNumberFormat="1" applyFont="1" applyFill="1" applyBorder="1" applyAlignment="1">
      <alignment horizontal="center" vertical="center" wrapText="1"/>
    </xf>
    <xf numFmtId="3" fontId="0" fillId="19" borderId="0" xfId="0" applyNumberFormat="1" applyFill="1"/>
    <xf numFmtId="43" fontId="26" fillId="0" borderId="0" xfId="1" applyNumberFormat="1" applyFont="1" applyBorder="1" applyAlignment="1">
      <alignment horizontal="center"/>
    </xf>
    <xf numFmtId="166" fontId="13" fillId="0" borderId="0" xfId="1" applyNumberFormat="1" applyFont="1" applyBorder="1" applyAlignment="1">
      <alignment horizontal="right" wrapText="1" shrinkToFit="1"/>
    </xf>
    <xf numFmtId="0" fontId="0" fillId="32" borderId="0" xfId="0" applyFill="1" applyAlignment="1">
      <alignment horizontal="center"/>
    </xf>
    <xf numFmtId="17" fontId="20" fillId="0" borderId="0" xfId="0" applyNumberFormat="1" applyFont="1" applyFill="1" applyBorder="1" applyAlignment="1">
      <alignment horizontal="center" vertical="center" wrapText="1"/>
    </xf>
    <xf numFmtId="2" fontId="41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43" fontId="13" fillId="0" borderId="0" xfId="1" applyFont="1" applyBorder="1" applyAlignment="1">
      <alignment horizontal="right"/>
    </xf>
    <xf numFmtId="0" fontId="61" fillId="4" borderId="0" xfId="0" applyFont="1" applyFill="1"/>
    <xf numFmtId="2" fontId="0" fillId="23" borderId="5" xfId="0" applyNumberFormat="1" applyFill="1" applyBorder="1" applyAlignment="1">
      <alignment horizontal="center"/>
    </xf>
    <xf numFmtId="0" fontId="18" fillId="2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7" fontId="13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/>
    </xf>
    <xf numFmtId="0" fontId="0" fillId="33" borderId="0" xfId="0" applyFill="1"/>
    <xf numFmtId="3" fontId="13" fillId="0" borderId="0" xfId="0" applyNumberFormat="1" applyFont="1" applyBorder="1" applyAlignment="1">
      <alignment horizontal="center" wrapText="1"/>
    </xf>
    <xf numFmtId="0" fontId="13" fillId="19" borderId="0" xfId="0" applyFont="1" applyFill="1"/>
    <xf numFmtId="172" fontId="62" fillId="0" borderId="3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Font="1" applyFill="1" applyBorder="1" applyAlignment="1">
      <alignment horizontal="center"/>
    </xf>
    <xf numFmtId="3" fontId="62" fillId="34" borderId="0" xfId="0" applyNumberFormat="1" applyFont="1" applyFill="1" applyBorder="1" applyAlignment="1">
      <alignment horizontal="center" vertical="center"/>
    </xf>
    <xf numFmtId="17" fontId="20" fillId="12" borderId="4" xfId="0" applyNumberFormat="1" applyFont="1" applyFill="1" applyBorder="1" applyAlignment="1">
      <alignment horizontal="center" vertical="center" wrapText="1"/>
    </xf>
    <xf numFmtId="0" fontId="0" fillId="29" borderId="0" xfId="0" applyFill="1" applyAlignment="1">
      <alignment horizontal="center"/>
    </xf>
    <xf numFmtId="0" fontId="54" fillId="19" borderId="0" xfId="0" applyFont="1" applyFill="1"/>
    <xf numFmtId="43" fontId="13" fillId="0" borderId="0" xfId="1" applyFont="1" applyBorder="1" applyAlignment="1"/>
    <xf numFmtId="0" fontId="29" fillId="4" borderId="0" xfId="0" applyFont="1" applyFill="1" applyBorder="1" applyAlignment="1">
      <alignment horizontal="left" indent="2"/>
    </xf>
    <xf numFmtId="0" fontId="29" fillId="4" borderId="0" xfId="0" applyFont="1" applyFill="1" applyAlignment="1">
      <alignment horizontal="left" indent="2"/>
    </xf>
    <xf numFmtId="0" fontId="57" fillId="4" borderId="0" xfId="0" applyFont="1" applyFill="1" applyAlignment="1">
      <alignment horizontal="left" indent="2"/>
    </xf>
    <xf numFmtId="0" fontId="63" fillId="19" borderId="0" xfId="0" applyFont="1" applyFill="1" applyBorder="1" applyAlignment="1">
      <alignment vertical="top" wrapText="1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3" fontId="13" fillId="19" borderId="0" xfId="0" applyNumberFormat="1" applyFont="1" applyFill="1" applyBorder="1" applyAlignment="1">
      <alignment horizontal="center" vertical="center"/>
    </xf>
    <xf numFmtId="0" fontId="62" fillId="34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2" fontId="54" fillId="0" borderId="0" xfId="0" applyNumberFormat="1" applyFont="1" applyFill="1" applyAlignment="1">
      <alignment horizontal="center"/>
    </xf>
    <xf numFmtId="0" fontId="54" fillId="0" borderId="0" xfId="0" applyFont="1"/>
    <xf numFmtId="17" fontId="18" fillId="0" borderId="0" xfId="0" applyNumberFormat="1" applyFont="1" applyFill="1" applyBorder="1"/>
    <xf numFmtId="4" fontId="18" fillId="0" borderId="0" xfId="0" applyNumberFormat="1" applyFont="1" applyFill="1" applyBorder="1" applyAlignment="1">
      <alignment horizontal="center"/>
    </xf>
    <xf numFmtId="5" fontId="13" fillId="0" borderId="0" xfId="0" applyNumberFormat="1" applyFont="1" applyFill="1" applyBorder="1" applyAlignment="1">
      <alignment horizontal="center" vertical="top"/>
    </xf>
    <xf numFmtId="172" fontId="13" fillId="0" borderId="0" xfId="0" applyNumberFormat="1" applyFont="1" applyFill="1" applyBorder="1" applyAlignment="1">
      <alignment horizontal="center"/>
    </xf>
    <xf numFmtId="2" fontId="35" fillId="26" borderId="9" xfId="0" applyNumberFormat="1" applyFont="1" applyFill="1" applyBorder="1" applyAlignment="1">
      <alignment horizontal="center"/>
    </xf>
    <xf numFmtId="2" fontId="35" fillId="35" borderId="9" xfId="0" applyNumberFormat="1" applyFont="1" applyFill="1" applyBorder="1" applyAlignment="1">
      <alignment horizontal="center"/>
    </xf>
    <xf numFmtId="2" fontId="13" fillId="32" borderId="0" xfId="5176" applyNumberFormat="1" applyFont="1" applyFill="1" applyAlignment="1">
      <alignment horizontal="center" vertical="center"/>
    </xf>
    <xf numFmtId="3" fontId="0" fillId="0" borderId="0" xfId="0" applyNumberFormat="1" applyBorder="1"/>
    <xf numFmtId="0" fontId="0" fillId="0" borderId="4" xfId="0" applyBorder="1"/>
    <xf numFmtId="0" fontId="0" fillId="0" borderId="4" xfId="0" applyBorder="1" applyAlignment="1">
      <alignment horizontal="right"/>
    </xf>
    <xf numFmtId="43" fontId="13" fillId="0" borderId="0" xfId="0" applyNumberFormat="1" applyFont="1"/>
    <xf numFmtId="4" fontId="13" fillId="0" borderId="12" xfId="1" applyNumberFormat="1" applyFont="1" applyBorder="1" applyAlignment="1"/>
    <xf numFmtId="4" fontId="13" fillId="0" borderId="0" xfId="1" applyNumberFormat="1" applyFont="1" applyBorder="1" applyAlignment="1"/>
    <xf numFmtId="165" fontId="13" fillId="0" borderId="0" xfId="1" applyNumberFormat="1" applyFont="1" applyBorder="1" applyAlignment="1"/>
    <xf numFmtId="43" fontId="13" fillId="0" borderId="12" xfId="1" applyFont="1" applyBorder="1" applyAlignment="1">
      <alignment horizontal="center" wrapText="1"/>
    </xf>
    <xf numFmtId="0" fontId="0" fillId="19" borderId="0" xfId="0" applyFill="1" applyAlignment="1">
      <alignment horizontal="center"/>
    </xf>
    <xf numFmtId="3" fontId="13" fillId="0" borderId="0" xfId="0" applyNumberFormat="1" applyFont="1"/>
    <xf numFmtId="0" fontId="13" fillId="32" borderId="0" xfId="2123" applyFill="1" applyBorder="1" applyAlignment="1">
      <alignment horizontal="center" vertical="center" wrapText="1"/>
    </xf>
    <xf numFmtId="0" fontId="13" fillId="32" borderId="0" xfId="2123" applyFont="1" applyFill="1" applyBorder="1" applyAlignment="1">
      <alignment horizontal="center" vertical="center" wrapText="1"/>
    </xf>
    <xf numFmtId="3" fontId="13" fillId="4" borderId="0" xfId="0" applyNumberFormat="1" applyFont="1" applyFill="1" applyAlignment="1">
      <alignment horizontal="center"/>
    </xf>
    <xf numFmtId="3" fontId="0" fillId="19" borderId="0" xfId="0" applyNumberFormat="1" applyFill="1" applyBorder="1" applyAlignment="1">
      <alignment horizontal="center"/>
    </xf>
    <xf numFmtId="0" fontId="45" fillId="7" borderId="1" xfId="0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1" fillId="32" borderId="0" xfId="5207" applyFill="1"/>
    <xf numFmtId="0" fontId="0" fillId="36" borderId="0" xfId="0" applyFill="1" applyAlignment="1">
      <alignment horizontal="center"/>
    </xf>
    <xf numFmtId="2" fontId="0" fillId="32" borderId="0" xfId="0" applyNumberFormat="1" applyFill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0" fontId="0" fillId="32" borderId="0" xfId="0" applyFill="1" applyBorder="1" applyAlignment="1">
      <alignment horizontal="center" vertical="center"/>
    </xf>
    <xf numFmtId="0" fontId="13" fillId="32" borderId="0" xfId="0" applyFont="1" applyFill="1" applyBorder="1" applyAlignment="1">
      <alignment horizontal="center" vertical="center"/>
    </xf>
    <xf numFmtId="3" fontId="64" fillId="0" borderId="0" xfId="0" applyNumberFormat="1" applyFont="1"/>
    <xf numFmtId="5" fontId="13" fillId="0" borderId="0" xfId="0" applyNumberFormat="1" applyFont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57" fillId="19" borderId="0" xfId="0" applyFont="1" applyFill="1"/>
    <xf numFmtId="0" fontId="65" fillId="19" borderId="0" xfId="0" applyFont="1" applyFill="1"/>
    <xf numFmtId="0" fontId="57" fillId="19" borderId="0" xfId="0" applyFont="1" applyFill="1" applyAlignment="1">
      <alignment horizontal="left" indent="2"/>
    </xf>
    <xf numFmtId="0" fontId="54" fillId="19" borderId="0" xfId="0" applyFont="1" applyFill="1" applyBorder="1"/>
    <xf numFmtId="0" fontId="66" fillId="19" borderId="0" xfId="0" applyFont="1" applyFill="1" applyBorder="1"/>
    <xf numFmtId="0" fontId="66" fillId="19" borderId="0" xfId="0" applyFont="1" applyFill="1" applyBorder="1" applyAlignment="1">
      <alignment horizontal="center" wrapText="1"/>
    </xf>
    <xf numFmtId="0" fontId="66" fillId="19" borderId="0" xfId="0" applyFont="1" applyFill="1" applyBorder="1" applyAlignment="1">
      <alignment horizontal="center"/>
    </xf>
    <xf numFmtId="17" fontId="66" fillId="19" borderId="0" xfId="0" applyNumberFormat="1" applyFont="1" applyFill="1" applyBorder="1" applyAlignment="1">
      <alignment horizontal="center"/>
    </xf>
    <xf numFmtId="1" fontId="66" fillId="19" borderId="0" xfId="0" applyNumberFormat="1" applyFont="1" applyFill="1" applyBorder="1" applyAlignment="1">
      <alignment horizontal="center"/>
    </xf>
    <xf numFmtId="0" fontId="66" fillId="19" borderId="0" xfId="0" applyFont="1" applyFill="1" applyAlignment="1">
      <alignment horizontal="center"/>
    </xf>
    <xf numFmtId="17" fontId="67" fillId="19" borderId="0" xfId="0" applyNumberFormat="1" applyFont="1" applyFill="1" applyBorder="1" applyAlignment="1">
      <alignment horizontal="center"/>
    </xf>
    <xf numFmtId="2" fontId="66" fillId="19" borderId="0" xfId="0" applyNumberFormat="1" applyFont="1" applyFill="1" applyBorder="1" applyAlignment="1">
      <alignment horizontal="center"/>
    </xf>
    <xf numFmtId="16" fontId="66" fillId="19" borderId="0" xfId="0" quotePrefix="1" applyNumberFormat="1" applyFont="1" applyFill="1" applyBorder="1" applyAlignment="1">
      <alignment horizontal="center"/>
    </xf>
    <xf numFmtId="0" fontId="66" fillId="19" borderId="0" xfId="0" quotePrefix="1" applyNumberFormat="1" applyFont="1" applyFill="1" applyBorder="1" applyAlignment="1">
      <alignment horizontal="center"/>
    </xf>
    <xf numFmtId="0" fontId="66" fillId="19" borderId="0" xfId="0" applyFont="1" applyFill="1"/>
    <xf numFmtId="2" fontId="66" fillId="19" borderId="0" xfId="0" applyNumberFormat="1" applyFont="1" applyFill="1" applyAlignment="1">
      <alignment horizontal="center"/>
    </xf>
    <xf numFmtId="0" fontId="54" fillId="19" borderId="0" xfId="0" applyFont="1" applyFill="1" applyBorder="1" applyAlignment="1">
      <alignment horizontal="left" indent="2"/>
    </xf>
    <xf numFmtId="0" fontId="54" fillId="19" borderId="0" xfId="0" applyFont="1" applyFill="1" applyAlignment="1">
      <alignment horizontal="left" indent="2"/>
    </xf>
    <xf numFmtId="2" fontId="66" fillId="19" borderId="0" xfId="0" applyNumberFormat="1" applyFont="1" applyFill="1" applyAlignment="1">
      <alignment horizontal="center" vertical="center"/>
    </xf>
    <xf numFmtId="0" fontId="34" fillId="11" borderId="5" xfId="2" applyFont="1" applyFill="1" applyBorder="1" applyAlignment="1" applyProtection="1"/>
    <xf numFmtId="0" fontId="34" fillId="11" borderId="6" xfId="2" applyFont="1" applyFill="1" applyBorder="1" applyAlignment="1" applyProtection="1"/>
    <xf numFmtId="0" fontId="34" fillId="11" borderId="0" xfId="2" applyFont="1" applyFill="1" applyBorder="1" applyAlignment="1" applyProtection="1"/>
    <xf numFmtId="0" fontId="34" fillId="11" borderId="4" xfId="2" applyFont="1" applyFill="1" applyBorder="1" applyAlignment="1" applyProtection="1"/>
    <xf numFmtId="0" fontId="34" fillId="0" borderId="0" xfId="2" applyFont="1" applyAlignment="1" applyProtection="1"/>
    <xf numFmtId="0" fontId="34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9" fillId="12" borderId="12" xfId="0" applyFont="1" applyFill="1" applyBorder="1" applyAlignment="1">
      <alignment horizontal="center" vertical="center"/>
    </xf>
    <xf numFmtId="0" fontId="39" fillId="12" borderId="10" xfId="0" applyFont="1" applyFill="1" applyBorder="1" applyAlignment="1">
      <alignment horizontal="center" vertical="center"/>
    </xf>
    <xf numFmtId="0" fontId="39" fillId="12" borderId="0" xfId="0" applyFont="1" applyFill="1" applyBorder="1" applyAlignment="1">
      <alignment horizontal="center" vertical="center"/>
    </xf>
    <xf numFmtId="0" fontId="39" fillId="12" borderId="4" xfId="0" applyFont="1" applyFill="1" applyBorder="1" applyAlignment="1">
      <alignment horizontal="center" vertical="center"/>
    </xf>
    <xf numFmtId="0" fontId="39" fillId="12" borderId="5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8" fillId="11" borderId="0" xfId="2" applyFont="1" applyFill="1" applyBorder="1" applyAlignment="1" applyProtection="1"/>
    <xf numFmtId="0" fontId="38" fillId="0" borderId="0" xfId="2" applyFont="1" applyAlignment="1" applyProtection="1"/>
    <xf numFmtId="0" fontId="38" fillId="0" borderId="4" xfId="2" applyFont="1" applyBorder="1" applyAlignment="1" applyProtection="1"/>
    <xf numFmtId="0" fontId="34" fillId="11" borderId="12" xfId="2" applyFont="1" applyFill="1" applyBorder="1" applyAlignment="1" applyProtection="1"/>
    <xf numFmtId="0" fontId="34" fillId="11" borderId="10" xfId="2" applyFont="1" applyFill="1" applyBorder="1" applyAlignment="1" applyProtection="1"/>
    <xf numFmtId="17" fontId="20" fillId="5" borderId="7" xfId="0" applyNumberFormat="1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18" fillId="5" borderId="7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40" fillId="2" borderId="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7" fillId="17" borderId="7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/>
    </xf>
    <xf numFmtId="0" fontId="17" fillId="17" borderId="10" xfId="0" applyFont="1" applyFill="1" applyBorder="1" applyAlignment="1">
      <alignment horizontal="center" vertical="center"/>
    </xf>
    <xf numFmtId="0" fontId="17" fillId="17" borderId="11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17" fillId="17" borderId="6" xfId="0" applyFont="1" applyFill="1" applyBorder="1" applyAlignment="1">
      <alignment horizontal="center" vertical="center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30" fillId="17" borderId="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32" fillId="17" borderId="7" xfId="0" applyFont="1" applyFill="1" applyBorder="1" applyAlignment="1">
      <alignment horizontal="center" vertical="center"/>
    </xf>
    <xf numFmtId="0" fontId="32" fillId="17" borderId="12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/>
    </xf>
    <xf numFmtId="0" fontId="32" fillId="17" borderId="11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6" xfId="0" applyFont="1" applyFill="1" applyBorder="1" applyAlignment="1">
      <alignment horizontal="center" vertical="center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horizontal="center" vertical="top" wrapText="1"/>
    </xf>
    <xf numFmtId="0" fontId="36" fillId="12" borderId="2" xfId="0" applyFont="1" applyFill="1" applyBorder="1" applyAlignment="1">
      <alignment horizontal="center" vertical="top" wrapText="1"/>
    </xf>
    <xf numFmtId="0" fontId="18" fillId="0" borderId="0" xfId="4" applyFont="1" applyFill="1" applyBorder="1" applyAlignment="1">
      <alignment horizontal="center"/>
    </xf>
    <xf numFmtId="0" fontId="36" fillId="2" borderId="3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 vertical="center"/>
    </xf>
    <xf numFmtId="0" fontId="40" fillId="18" borderId="3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 wrapText="1"/>
    </xf>
  </cellXfs>
  <cellStyles count="15439">
    <cellStyle name="Comma" xfId="1" builtinId="3"/>
    <cellStyle name="Comma 2" xfId="15"/>
    <cellStyle name="Comma 2 2" xfId="1058"/>
    <cellStyle name="Comma 2 3" xfId="2086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10" xfId="5224"/>
    <cellStyle name="Normal 11 11" xfId="7260"/>
    <cellStyle name="Normal 11 2" xfId="115"/>
    <cellStyle name="Normal 11 2 10" xfId="10410"/>
    <cellStyle name="Normal 11 2 2" xfId="245"/>
    <cellStyle name="Normal 11 2 2 2" xfId="503"/>
    <cellStyle name="Normal 11 2 2 2 2" xfId="1017"/>
    <cellStyle name="Normal 11 2 2 2 2 2" xfId="2049"/>
    <cellStyle name="Normal 11 2 2 2 2 2 2" xfId="7224"/>
    <cellStyle name="Normal 11 2 2 2 2 2 3" xfId="12331"/>
    <cellStyle name="Normal 11 2 2 2 2 3" xfId="3083"/>
    <cellStyle name="Normal 11 2 2 2 2 3 2" xfId="8256"/>
    <cellStyle name="Normal 11 2 2 2 2 3 3" xfId="13355"/>
    <cellStyle name="Normal 11 2 2 2 2 4" xfId="4123"/>
    <cellStyle name="Normal 11 2 2 2 2 4 2" xfId="9292"/>
    <cellStyle name="Normal 11 2 2 2 2 4 3" xfId="14386"/>
    <cellStyle name="Normal 11 2 2 2 2 5" xfId="5144"/>
    <cellStyle name="Normal 11 2 2 2 2 5 2" xfId="10312"/>
    <cellStyle name="Normal 11 2 2 2 2 5 3" xfId="15405"/>
    <cellStyle name="Normal 11 2 2 2 2 6" xfId="6194"/>
    <cellStyle name="Normal 11 2 2 2 2 7" xfId="11306"/>
    <cellStyle name="Normal 11 2 2 2 3" xfId="1537"/>
    <cellStyle name="Normal 11 2 2 2 3 2" xfId="6712"/>
    <cellStyle name="Normal 11 2 2 2 3 3" xfId="11819"/>
    <cellStyle name="Normal 11 2 2 2 4" xfId="2571"/>
    <cellStyle name="Normal 11 2 2 2 4 2" xfId="7744"/>
    <cellStyle name="Normal 11 2 2 2 4 3" xfId="12843"/>
    <cellStyle name="Normal 11 2 2 2 5" xfId="3610"/>
    <cellStyle name="Normal 11 2 2 2 5 2" xfId="8779"/>
    <cellStyle name="Normal 11 2 2 2 5 3" xfId="13873"/>
    <cellStyle name="Normal 11 2 2 2 6" xfId="4632"/>
    <cellStyle name="Normal 11 2 2 2 6 2" xfId="9800"/>
    <cellStyle name="Normal 11 2 2 2 6 3" xfId="14893"/>
    <cellStyle name="Normal 11 2 2 2 7" xfId="5680"/>
    <cellStyle name="Normal 11 2 2 2 8" xfId="10794"/>
    <cellStyle name="Normal 11 2 2 3" xfId="761"/>
    <cellStyle name="Normal 11 2 2 3 2" xfId="1793"/>
    <cellStyle name="Normal 11 2 2 3 2 2" xfId="6968"/>
    <cellStyle name="Normal 11 2 2 3 2 3" xfId="12075"/>
    <cellStyle name="Normal 11 2 2 3 3" xfId="2827"/>
    <cellStyle name="Normal 11 2 2 3 3 2" xfId="8000"/>
    <cellStyle name="Normal 11 2 2 3 3 3" xfId="13099"/>
    <cellStyle name="Normal 11 2 2 3 4" xfId="3867"/>
    <cellStyle name="Normal 11 2 2 3 4 2" xfId="9036"/>
    <cellStyle name="Normal 11 2 2 3 4 3" xfId="14130"/>
    <cellStyle name="Normal 11 2 2 3 5" xfId="4888"/>
    <cellStyle name="Normal 11 2 2 3 5 2" xfId="10056"/>
    <cellStyle name="Normal 11 2 2 3 5 3" xfId="15149"/>
    <cellStyle name="Normal 11 2 2 3 6" xfId="5938"/>
    <cellStyle name="Normal 11 2 2 3 7" xfId="11050"/>
    <cellStyle name="Normal 11 2 2 4" xfId="1281"/>
    <cellStyle name="Normal 11 2 2 4 2" xfId="6456"/>
    <cellStyle name="Normal 11 2 2 4 3" xfId="11563"/>
    <cellStyle name="Normal 11 2 2 5" xfId="2315"/>
    <cellStyle name="Normal 11 2 2 5 2" xfId="7488"/>
    <cellStyle name="Normal 11 2 2 5 3" xfId="12587"/>
    <cellStyle name="Normal 11 2 2 6" xfId="3353"/>
    <cellStyle name="Normal 11 2 2 6 2" xfId="8522"/>
    <cellStyle name="Normal 11 2 2 6 3" xfId="13617"/>
    <cellStyle name="Normal 11 2 2 7" xfId="4376"/>
    <cellStyle name="Normal 11 2 2 7 2" xfId="9544"/>
    <cellStyle name="Normal 11 2 2 7 3" xfId="14637"/>
    <cellStyle name="Normal 11 2 2 8" xfId="5422"/>
    <cellStyle name="Normal 11 2 2 9" xfId="10538"/>
    <cellStyle name="Normal 11 2 3" xfId="375"/>
    <cellStyle name="Normal 11 2 3 2" xfId="889"/>
    <cellStyle name="Normal 11 2 3 2 2" xfId="1921"/>
    <cellStyle name="Normal 11 2 3 2 2 2" xfId="7096"/>
    <cellStyle name="Normal 11 2 3 2 2 3" xfId="12203"/>
    <cellStyle name="Normal 11 2 3 2 3" xfId="2955"/>
    <cellStyle name="Normal 11 2 3 2 3 2" xfId="8128"/>
    <cellStyle name="Normal 11 2 3 2 3 3" xfId="13227"/>
    <cellStyle name="Normal 11 2 3 2 4" xfId="3995"/>
    <cellStyle name="Normal 11 2 3 2 4 2" xfId="9164"/>
    <cellStyle name="Normal 11 2 3 2 4 3" xfId="14258"/>
    <cellStyle name="Normal 11 2 3 2 5" xfId="5016"/>
    <cellStyle name="Normal 11 2 3 2 5 2" xfId="10184"/>
    <cellStyle name="Normal 11 2 3 2 5 3" xfId="15277"/>
    <cellStyle name="Normal 11 2 3 2 6" xfId="6066"/>
    <cellStyle name="Normal 11 2 3 2 7" xfId="11178"/>
    <cellStyle name="Normal 11 2 3 3" xfId="1409"/>
    <cellStyle name="Normal 11 2 3 3 2" xfId="6584"/>
    <cellStyle name="Normal 11 2 3 3 3" xfId="11691"/>
    <cellStyle name="Normal 11 2 3 4" xfId="2443"/>
    <cellStyle name="Normal 11 2 3 4 2" xfId="7616"/>
    <cellStyle name="Normal 11 2 3 4 3" xfId="12715"/>
    <cellStyle name="Normal 11 2 3 5" xfId="3482"/>
    <cellStyle name="Normal 11 2 3 5 2" xfId="8651"/>
    <cellStyle name="Normal 11 2 3 5 3" xfId="13745"/>
    <cellStyle name="Normal 11 2 3 6" xfId="4504"/>
    <cellStyle name="Normal 11 2 3 6 2" xfId="9672"/>
    <cellStyle name="Normal 11 2 3 6 3" xfId="14765"/>
    <cellStyle name="Normal 11 2 3 7" xfId="5552"/>
    <cellStyle name="Normal 11 2 3 8" xfId="10666"/>
    <cellStyle name="Normal 11 2 4" xfId="633"/>
    <cellStyle name="Normal 11 2 4 2" xfId="1665"/>
    <cellStyle name="Normal 11 2 4 2 2" xfId="6840"/>
    <cellStyle name="Normal 11 2 4 2 3" xfId="11947"/>
    <cellStyle name="Normal 11 2 4 3" xfId="2699"/>
    <cellStyle name="Normal 11 2 4 3 2" xfId="7872"/>
    <cellStyle name="Normal 11 2 4 3 3" xfId="12971"/>
    <cellStyle name="Normal 11 2 4 4" xfId="3739"/>
    <cellStyle name="Normal 11 2 4 4 2" xfId="8908"/>
    <cellStyle name="Normal 11 2 4 4 3" xfId="14002"/>
    <cellStyle name="Normal 11 2 4 5" xfId="4760"/>
    <cellStyle name="Normal 11 2 4 5 2" xfId="9928"/>
    <cellStyle name="Normal 11 2 4 5 3" xfId="15021"/>
    <cellStyle name="Normal 11 2 4 6" xfId="5810"/>
    <cellStyle name="Normal 11 2 4 7" xfId="10922"/>
    <cellStyle name="Normal 11 2 5" xfId="1153"/>
    <cellStyle name="Normal 11 2 5 2" xfId="6328"/>
    <cellStyle name="Normal 11 2 5 3" xfId="11435"/>
    <cellStyle name="Normal 11 2 6" xfId="2187"/>
    <cellStyle name="Normal 11 2 6 2" xfId="7360"/>
    <cellStyle name="Normal 11 2 6 3" xfId="12459"/>
    <cellStyle name="Normal 11 2 7" xfId="3223"/>
    <cellStyle name="Normal 11 2 7 2" xfId="8392"/>
    <cellStyle name="Normal 11 2 7 3" xfId="13488"/>
    <cellStyle name="Normal 11 2 8" xfId="4248"/>
    <cellStyle name="Normal 11 2 8 2" xfId="9416"/>
    <cellStyle name="Normal 11 2 8 3" xfId="14509"/>
    <cellStyle name="Normal 11 2 9" xfId="5292"/>
    <cellStyle name="Normal 11 3" xfId="181"/>
    <cellStyle name="Normal 11 3 2" xfId="439"/>
    <cellStyle name="Normal 11 3 2 2" xfId="953"/>
    <cellStyle name="Normal 11 3 2 2 2" xfId="1985"/>
    <cellStyle name="Normal 11 3 2 2 2 2" xfId="7160"/>
    <cellStyle name="Normal 11 3 2 2 2 3" xfId="12267"/>
    <cellStyle name="Normal 11 3 2 2 3" xfId="3019"/>
    <cellStyle name="Normal 11 3 2 2 3 2" xfId="8192"/>
    <cellStyle name="Normal 11 3 2 2 3 3" xfId="13291"/>
    <cellStyle name="Normal 11 3 2 2 4" xfId="4059"/>
    <cellStyle name="Normal 11 3 2 2 4 2" xfId="9228"/>
    <cellStyle name="Normal 11 3 2 2 4 3" xfId="14322"/>
    <cellStyle name="Normal 11 3 2 2 5" xfId="5080"/>
    <cellStyle name="Normal 11 3 2 2 5 2" xfId="10248"/>
    <cellStyle name="Normal 11 3 2 2 5 3" xfId="15341"/>
    <cellStyle name="Normal 11 3 2 2 6" xfId="6130"/>
    <cellStyle name="Normal 11 3 2 2 7" xfId="11242"/>
    <cellStyle name="Normal 11 3 2 3" xfId="1473"/>
    <cellStyle name="Normal 11 3 2 3 2" xfId="6648"/>
    <cellStyle name="Normal 11 3 2 3 3" xfId="11755"/>
    <cellStyle name="Normal 11 3 2 4" xfId="2507"/>
    <cellStyle name="Normal 11 3 2 4 2" xfId="7680"/>
    <cellStyle name="Normal 11 3 2 4 3" xfId="12779"/>
    <cellStyle name="Normal 11 3 2 5" xfId="3546"/>
    <cellStyle name="Normal 11 3 2 5 2" xfId="8715"/>
    <cellStyle name="Normal 11 3 2 5 3" xfId="13809"/>
    <cellStyle name="Normal 11 3 2 6" xfId="4568"/>
    <cellStyle name="Normal 11 3 2 6 2" xfId="9736"/>
    <cellStyle name="Normal 11 3 2 6 3" xfId="14829"/>
    <cellStyle name="Normal 11 3 2 7" xfId="5616"/>
    <cellStyle name="Normal 11 3 2 8" xfId="10730"/>
    <cellStyle name="Normal 11 3 3" xfId="697"/>
    <cellStyle name="Normal 11 3 3 2" xfId="1729"/>
    <cellStyle name="Normal 11 3 3 2 2" xfId="6904"/>
    <cellStyle name="Normal 11 3 3 2 3" xfId="12011"/>
    <cellStyle name="Normal 11 3 3 3" xfId="2763"/>
    <cellStyle name="Normal 11 3 3 3 2" xfId="7936"/>
    <cellStyle name="Normal 11 3 3 3 3" xfId="13035"/>
    <cellStyle name="Normal 11 3 3 4" xfId="3803"/>
    <cellStyle name="Normal 11 3 3 4 2" xfId="8972"/>
    <cellStyle name="Normal 11 3 3 4 3" xfId="14066"/>
    <cellStyle name="Normal 11 3 3 5" xfId="4824"/>
    <cellStyle name="Normal 11 3 3 5 2" xfId="9992"/>
    <cellStyle name="Normal 11 3 3 5 3" xfId="15085"/>
    <cellStyle name="Normal 11 3 3 6" xfId="5874"/>
    <cellStyle name="Normal 11 3 3 7" xfId="10986"/>
    <cellStyle name="Normal 11 3 4" xfId="1217"/>
    <cellStyle name="Normal 11 3 4 2" xfId="6392"/>
    <cellStyle name="Normal 11 3 4 3" xfId="11499"/>
    <cellStyle name="Normal 11 3 5" xfId="2251"/>
    <cellStyle name="Normal 11 3 5 2" xfId="7424"/>
    <cellStyle name="Normal 11 3 5 3" xfId="12523"/>
    <cellStyle name="Normal 11 3 6" xfId="3289"/>
    <cellStyle name="Normal 11 3 6 2" xfId="8458"/>
    <cellStyle name="Normal 11 3 6 3" xfId="13553"/>
    <cellStyle name="Normal 11 3 7" xfId="4312"/>
    <cellStyle name="Normal 11 3 7 2" xfId="9480"/>
    <cellStyle name="Normal 11 3 7 3" xfId="14573"/>
    <cellStyle name="Normal 11 3 8" xfId="5358"/>
    <cellStyle name="Normal 11 3 9" xfId="10474"/>
    <cellStyle name="Normal 11 4" xfId="311"/>
    <cellStyle name="Normal 11 4 2" xfId="825"/>
    <cellStyle name="Normal 11 4 2 2" xfId="1857"/>
    <cellStyle name="Normal 11 4 2 2 2" xfId="7032"/>
    <cellStyle name="Normal 11 4 2 2 3" xfId="12139"/>
    <cellStyle name="Normal 11 4 2 3" xfId="2891"/>
    <cellStyle name="Normal 11 4 2 3 2" xfId="8064"/>
    <cellStyle name="Normal 11 4 2 3 3" xfId="13163"/>
    <cellStyle name="Normal 11 4 2 4" xfId="3931"/>
    <cellStyle name="Normal 11 4 2 4 2" xfId="9100"/>
    <cellStyle name="Normal 11 4 2 4 3" xfId="14194"/>
    <cellStyle name="Normal 11 4 2 5" xfId="4952"/>
    <cellStyle name="Normal 11 4 2 5 2" xfId="10120"/>
    <cellStyle name="Normal 11 4 2 5 3" xfId="15213"/>
    <cellStyle name="Normal 11 4 2 6" xfId="6002"/>
    <cellStyle name="Normal 11 4 2 7" xfId="11114"/>
    <cellStyle name="Normal 11 4 3" xfId="1345"/>
    <cellStyle name="Normal 11 4 3 2" xfId="6520"/>
    <cellStyle name="Normal 11 4 3 3" xfId="11627"/>
    <cellStyle name="Normal 11 4 4" xfId="2379"/>
    <cellStyle name="Normal 11 4 4 2" xfId="7552"/>
    <cellStyle name="Normal 11 4 4 3" xfId="12651"/>
    <cellStyle name="Normal 11 4 5" xfId="3418"/>
    <cellStyle name="Normal 11 4 5 2" xfId="8587"/>
    <cellStyle name="Normal 11 4 5 3" xfId="13681"/>
    <cellStyle name="Normal 11 4 6" xfId="4440"/>
    <cellStyle name="Normal 11 4 6 2" xfId="9608"/>
    <cellStyle name="Normal 11 4 6 3" xfId="14701"/>
    <cellStyle name="Normal 11 4 7" xfId="5488"/>
    <cellStyle name="Normal 11 4 8" xfId="10602"/>
    <cellStyle name="Normal 11 5" xfId="569"/>
    <cellStyle name="Normal 11 5 2" xfId="1601"/>
    <cellStyle name="Normal 11 5 2 2" xfId="6776"/>
    <cellStyle name="Normal 11 5 2 3" xfId="11883"/>
    <cellStyle name="Normal 11 5 3" xfId="2635"/>
    <cellStyle name="Normal 11 5 3 2" xfId="7808"/>
    <cellStyle name="Normal 11 5 3 3" xfId="12907"/>
    <cellStyle name="Normal 11 5 4" xfId="3675"/>
    <cellStyle name="Normal 11 5 4 2" xfId="8844"/>
    <cellStyle name="Normal 11 5 4 3" xfId="13938"/>
    <cellStyle name="Normal 11 5 5" xfId="4696"/>
    <cellStyle name="Normal 11 5 5 2" xfId="9864"/>
    <cellStyle name="Normal 11 5 5 3" xfId="14957"/>
    <cellStyle name="Normal 11 5 6" xfId="5746"/>
    <cellStyle name="Normal 11 5 7" xfId="10858"/>
    <cellStyle name="Normal 11 6" xfId="1087"/>
    <cellStyle name="Normal 11 6 2" xfId="6262"/>
    <cellStyle name="Normal 11 6 3" xfId="11371"/>
    <cellStyle name="Normal 11 7" xfId="2122"/>
    <cellStyle name="Normal 11 7 2" xfId="7295"/>
    <cellStyle name="Normal 11 7 3" xfId="12395"/>
    <cellStyle name="Normal 11 8" xfId="3156"/>
    <cellStyle name="Normal 11 8 2" xfId="8325"/>
    <cellStyle name="Normal 11 8 3" xfId="13422"/>
    <cellStyle name="Normal 11 9" xfId="4184"/>
    <cellStyle name="Normal 11 9 2" xfId="9352"/>
    <cellStyle name="Normal 11 9 3" xfId="14445"/>
    <cellStyle name="Normal 12" xfId="82"/>
    <cellStyle name="Normal 13" xfId="81"/>
    <cellStyle name="Normal 13 10" xfId="10378"/>
    <cellStyle name="Normal 13 2" xfId="213"/>
    <cellStyle name="Normal 13 2 2" xfId="471"/>
    <cellStyle name="Normal 13 2 2 2" xfId="985"/>
    <cellStyle name="Normal 13 2 2 2 2" xfId="2017"/>
    <cellStyle name="Normal 13 2 2 2 2 2" xfId="7192"/>
    <cellStyle name="Normal 13 2 2 2 2 3" xfId="12299"/>
    <cellStyle name="Normal 13 2 2 2 3" xfId="3051"/>
    <cellStyle name="Normal 13 2 2 2 3 2" xfId="8224"/>
    <cellStyle name="Normal 13 2 2 2 3 3" xfId="13323"/>
    <cellStyle name="Normal 13 2 2 2 4" xfId="4091"/>
    <cellStyle name="Normal 13 2 2 2 4 2" xfId="9260"/>
    <cellStyle name="Normal 13 2 2 2 4 3" xfId="14354"/>
    <cellStyle name="Normal 13 2 2 2 5" xfId="5112"/>
    <cellStyle name="Normal 13 2 2 2 5 2" xfId="10280"/>
    <cellStyle name="Normal 13 2 2 2 5 3" xfId="15373"/>
    <cellStyle name="Normal 13 2 2 2 6" xfId="6162"/>
    <cellStyle name="Normal 13 2 2 2 7" xfId="11274"/>
    <cellStyle name="Normal 13 2 2 3" xfId="1505"/>
    <cellStyle name="Normal 13 2 2 3 2" xfId="6680"/>
    <cellStyle name="Normal 13 2 2 3 3" xfId="11787"/>
    <cellStyle name="Normal 13 2 2 4" xfId="2539"/>
    <cellStyle name="Normal 13 2 2 4 2" xfId="7712"/>
    <cellStyle name="Normal 13 2 2 4 3" xfId="12811"/>
    <cellStyle name="Normal 13 2 2 5" xfId="3578"/>
    <cellStyle name="Normal 13 2 2 5 2" xfId="8747"/>
    <cellStyle name="Normal 13 2 2 5 3" xfId="13841"/>
    <cellStyle name="Normal 13 2 2 6" xfId="4600"/>
    <cellStyle name="Normal 13 2 2 6 2" xfId="9768"/>
    <cellStyle name="Normal 13 2 2 6 3" xfId="14861"/>
    <cellStyle name="Normal 13 2 2 7" xfId="5648"/>
    <cellStyle name="Normal 13 2 2 8" xfId="10762"/>
    <cellStyle name="Normal 13 2 3" xfId="729"/>
    <cellStyle name="Normal 13 2 3 2" xfId="1761"/>
    <cellStyle name="Normal 13 2 3 2 2" xfId="6936"/>
    <cellStyle name="Normal 13 2 3 2 3" xfId="12043"/>
    <cellStyle name="Normal 13 2 3 3" xfId="2795"/>
    <cellStyle name="Normal 13 2 3 3 2" xfId="7968"/>
    <cellStyle name="Normal 13 2 3 3 3" xfId="13067"/>
    <cellStyle name="Normal 13 2 3 4" xfId="3835"/>
    <cellStyle name="Normal 13 2 3 4 2" xfId="9004"/>
    <cellStyle name="Normal 13 2 3 4 3" xfId="14098"/>
    <cellStyle name="Normal 13 2 3 5" xfId="4856"/>
    <cellStyle name="Normal 13 2 3 5 2" xfId="10024"/>
    <cellStyle name="Normal 13 2 3 5 3" xfId="15117"/>
    <cellStyle name="Normal 13 2 3 6" xfId="5906"/>
    <cellStyle name="Normal 13 2 3 7" xfId="11018"/>
    <cellStyle name="Normal 13 2 4" xfId="1249"/>
    <cellStyle name="Normal 13 2 4 2" xfId="6424"/>
    <cellStyle name="Normal 13 2 4 3" xfId="11531"/>
    <cellStyle name="Normal 13 2 5" xfId="2283"/>
    <cellStyle name="Normal 13 2 5 2" xfId="7456"/>
    <cellStyle name="Normal 13 2 5 3" xfId="12555"/>
    <cellStyle name="Normal 13 2 6" xfId="3321"/>
    <cellStyle name="Normal 13 2 6 2" xfId="8490"/>
    <cellStyle name="Normal 13 2 6 3" xfId="13585"/>
    <cellStyle name="Normal 13 2 7" xfId="4344"/>
    <cellStyle name="Normal 13 2 7 2" xfId="9512"/>
    <cellStyle name="Normal 13 2 7 3" xfId="14605"/>
    <cellStyle name="Normal 13 2 8" xfId="5390"/>
    <cellStyle name="Normal 13 2 9" xfId="10506"/>
    <cellStyle name="Normal 13 3" xfId="343"/>
    <cellStyle name="Normal 13 3 2" xfId="857"/>
    <cellStyle name="Normal 13 3 2 2" xfId="1889"/>
    <cellStyle name="Normal 13 3 2 2 2" xfId="7064"/>
    <cellStyle name="Normal 13 3 2 2 3" xfId="12171"/>
    <cellStyle name="Normal 13 3 2 3" xfId="2923"/>
    <cellStyle name="Normal 13 3 2 3 2" xfId="8096"/>
    <cellStyle name="Normal 13 3 2 3 3" xfId="13195"/>
    <cellStyle name="Normal 13 3 2 4" xfId="3963"/>
    <cellStyle name="Normal 13 3 2 4 2" xfId="9132"/>
    <cellStyle name="Normal 13 3 2 4 3" xfId="14226"/>
    <cellStyle name="Normal 13 3 2 5" xfId="4984"/>
    <cellStyle name="Normal 13 3 2 5 2" xfId="10152"/>
    <cellStyle name="Normal 13 3 2 5 3" xfId="15245"/>
    <cellStyle name="Normal 13 3 2 6" xfId="6034"/>
    <cellStyle name="Normal 13 3 2 7" xfId="11146"/>
    <cellStyle name="Normal 13 3 3" xfId="1377"/>
    <cellStyle name="Normal 13 3 3 2" xfId="6552"/>
    <cellStyle name="Normal 13 3 3 3" xfId="11659"/>
    <cellStyle name="Normal 13 3 4" xfId="2411"/>
    <cellStyle name="Normal 13 3 4 2" xfId="7584"/>
    <cellStyle name="Normal 13 3 4 3" xfId="12683"/>
    <cellStyle name="Normal 13 3 5" xfId="3450"/>
    <cellStyle name="Normal 13 3 5 2" xfId="8619"/>
    <cellStyle name="Normal 13 3 5 3" xfId="13713"/>
    <cellStyle name="Normal 13 3 6" xfId="4472"/>
    <cellStyle name="Normal 13 3 6 2" xfId="9640"/>
    <cellStyle name="Normal 13 3 6 3" xfId="14733"/>
    <cellStyle name="Normal 13 3 7" xfId="5520"/>
    <cellStyle name="Normal 13 3 8" xfId="10634"/>
    <cellStyle name="Normal 13 4" xfId="601"/>
    <cellStyle name="Normal 13 4 2" xfId="1633"/>
    <cellStyle name="Normal 13 4 2 2" xfId="6808"/>
    <cellStyle name="Normal 13 4 2 3" xfId="11915"/>
    <cellStyle name="Normal 13 4 3" xfId="2667"/>
    <cellStyle name="Normal 13 4 3 2" xfId="7840"/>
    <cellStyle name="Normal 13 4 3 3" xfId="12939"/>
    <cellStyle name="Normal 13 4 4" xfId="3707"/>
    <cellStyle name="Normal 13 4 4 2" xfId="8876"/>
    <cellStyle name="Normal 13 4 4 3" xfId="13970"/>
    <cellStyle name="Normal 13 4 5" xfId="4728"/>
    <cellStyle name="Normal 13 4 5 2" xfId="9896"/>
    <cellStyle name="Normal 13 4 5 3" xfId="14989"/>
    <cellStyle name="Normal 13 4 6" xfId="5778"/>
    <cellStyle name="Normal 13 4 7" xfId="10890"/>
    <cellStyle name="Normal 13 5" xfId="1120"/>
    <cellStyle name="Normal 13 5 2" xfId="6295"/>
    <cellStyle name="Normal 13 5 3" xfId="11403"/>
    <cellStyle name="Normal 13 6" xfId="2155"/>
    <cellStyle name="Normal 13 6 2" xfId="7328"/>
    <cellStyle name="Normal 13 6 3" xfId="12427"/>
    <cellStyle name="Normal 13 7" xfId="3189"/>
    <cellStyle name="Normal 13 7 2" xfId="8358"/>
    <cellStyle name="Normal 13 7 3" xfId="13454"/>
    <cellStyle name="Normal 13 8" xfId="4216"/>
    <cellStyle name="Normal 13 8 2" xfId="9384"/>
    <cellStyle name="Normal 13 8 3" xfId="14477"/>
    <cellStyle name="Normal 13 9" xfId="5258"/>
    <cellStyle name="Normal 14" xfId="148"/>
    <cellStyle name="Normal 15" xfId="147"/>
    <cellStyle name="Normal 15 2" xfId="407"/>
    <cellStyle name="Normal 15 2 2" xfId="921"/>
    <cellStyle name="Normal 15 2 2 2" xfId="1953"/>
    <cellStyle name="Normal 15 2 2 2 2" xfId="7128"/>
    <cellStyle name="Normal 15 2 2 2 3" xfId="12235"/>
    <cellStyle name="Normal 15 2 2 3" xfId="2987"/>
    <cellStyle name="Normal 15 2 2 3 2" xfId="8160"/>
    <cellStyle name="Normal 15 2 2 3 3" xfId="13259"/>
    <cellStyle name="Normal 15 2 2 4" xfId="4027"/>
    <cellStyle name="Normal 15 2 2 4 2" xfId="9196"/>
    <cellStyle name="Normal 15 2 2 4 3" xfId="14290"/>
    <cellStyle name="Normal 15 2 2 5" xfId="5048"/>
    <cellStyle name="Normal 15 2 2 5 2" xfId="10216"/>
    <cellStyle name="Normal 15 2 2 5 3" xfId="15309"/>
    <cellStyle name="Normal 15 2 2 6" xfId="6098"/>
    <cellStyle name="Normal 15 2 2 7" xfId="11210"/>
    <cellStyle name="Normal 15 2 3" xfId="1441"/>
    <cellStyle name="Normal 15 2 3 2" xfId="6616"/>
    <cellStyle name="Normal 15 2 3 3" xfId="11723"/>
    <cellStyle name="Normal 15 2 4" xfId="2475"/>
    <cellStyle name="Normal 15 2 4 2" xfId="7648"/>
    <cellStyle name="Normal 15 2 4 3" xfId="12747"/>
    <cellStyle name="Normal 15 2 5" xfId="3514"/>
    <cellStyle name="Normal 15 2 5 2" xfId="8683"/>
    <cellStyle name="Normal 15 2 5 3" xfId="13777"/>
    <cellStyle name="Normal 15 2 6" xfId="4536"/>
    <cellStyle name="Normal 15 2 6 2" xfId="9704"/>
    <cellStyle name="Normal 15 2 6 3" xfId="14797"/>
    <cellStyle name="Normal 15 2 7" xfId="5584"/>
    <cellStyle name="Normal 15 2 8" xfId="10698"/>
    <cellStyle name="Normal 15 3" xfId="665"/>
    <cellStyle name="Normal 15 3 2" xfId="1697"/>
    <cellStyle name="Normal 15 3 2 2" xfId="6872"/>
    <cellStyle name="Normal 15 3 2 3" xfId="11979"/>
    <cellStyle name="Normal 15 3 3" xfId="2731"/>
    <cellStyle name="Normal 15 3 3 2" xfId="7904"/>
    <cellStyle name="Normal 15 3 3 3" xfId="13003"/>
    <cellStyle name="Normal 15 3 4" xfId="3771"/>
    <cellStyle name="Normal 15 3 4 2" xfId="8940"/>
    <cellStyle name="Normal 15 3 4 3" xfId="14034"/>
    <cellStyle name="Normal 15 3 5" xfId="4792"/>
    <cellStyle name="Normal 15 3 5 2" xfId="9960"/>
    <cellStyle name="Normal 15 3 5 3" xfId="15053"/>
    <cellStyle name="Normal 15 3 6" xfId="5842"/>
    <cellStyle name="Normal 15 3 7" xfId="10954"/>
    <cellStyle name="Normal 15 4" xfId="1185"/>
    <cellStyle name="Normal 15 4 2" xfId="6360"/>
    <cellStyle name="Normal 15 4 3" xfId="11467"/>
    <cellStyle name="Normal 15 5" xfId="2219"/>
    <cellStyle name="Normal 15 5 2" xfId="7392"/>
    <cellStyle name="Normal 15 5 3" xfId="12491"/>
    <cellStyle name="Normal 15 6" xfId="3255"/>
    <cellStyle name="Normal 15 6 2" xfId="8424"/>
    <cellStyle name="Normal 15 6 3" xfId="13520"/>
    <cellStyle name="Normal 15 7" xfId="4280"/>
    <cellStyle name="Normal 15 7 2" xfId="9448"/>
    <cellStyle name="Normal 15 7 3" xfId="14541"/>
    <cellStyle name="Normal 15 8" xfId="5324"/>
    <cellStyle name="Normal 15 9" xfId="10442"/>
    <cellStyle name="Normal 16" xfId="278"/>
    <cellStyle name="Normal 17" xfId="277"/>
    <cellStyle name="Normal 17 2" xfId="793"/>
    <cellStyle name="Normal 17 2 2" xfId="1825"/>
    <cellStyle name="Normal 17 2 2 2" xfId="7000"/>
    <cellStyle name="Normal 17 2 2 3" xfId="12107"/>
    <cellStyle name="Normal 17 2 3" xfId="2859"/>
    <cellStyle name="Normal 17 2 3 2" xfId="8032"/>
    <cellStyle name="Normal 17 2 3 3" xfId="13131"/>
    <cellStyle name="Normal 17 2 4" xfId="3899"/>
    <cellStyle name="Normal 17 2 4 2" xfId="9068"/>
    <cellStyle name="Normal 17 2 4 3" xfId="14162"/>
    <cellStyle name="Normal 17 2 5" xfId="4920"/>
    <cellStyle name="Normal 17 2 5 2" xfId="10088"/>
    <cellStyle name="Normal 17 2 5 3" xfId="15181"/>
    <cellStyle name="Normal 17 2 6" xfId="5970"/>
    <cellStyle name="Normal 17 2 7" xfId="11082"/>
    <cellStyle name="Normal 17 3" xfId="1313"/>
    <cellStyle name="Normal 17 3 2" xfId="6488"/>
    <cellStyle name="Normal 17 3 3" xfId="11595"/>
    <cellStyle name="Normal 17 4" xfId="2347"/>
    <cellStyle name="Normal 17 4 2" xfId="7520"/>
    <cellStyle name="Normal 17 4 3" xfId="12619"/>
    <cellStyle name="Normal 17 5" xfId="3385"/>
    <cellStyle name="Normal 17 5 2" xfId="8554"/>
    <cellStyle name="Normal 17 5 3" xfId="13649"/>
    <cellStyle name="Normal 17 6" xfId="4408"/>
    <cellStyle name="Normal 17 6 2" xfId="9576"/>
    <cellStyle name="Normal 17 6 3" xfId="14669"/>
    <cellStyle name="Normal 17 7" xfId="5454"/>
    <cellStyle name="Normal 17 8" xfId="10570"/>
    <cellStyle name="Normal 18" xfId="536"/>
    <cellStyle name="Normal 19" xfId="535"/>
    <cellStyle name="Normal 19 2" xfId="1569"/>
    <cellStyle name="Normal 19 2 2" xfId="6744"/>
    <cellStyle name="Normal 19 2 3" xfId="11851"/>
    <cellStyle name="Normal 19 3" xfId="2603"/>
    <cellStyle name="Normal 19 3 2" xfId="7776"/>
    <cellStyle name="Normal 19 3 3" xfId="12875"/>
    <cellStyle name="Normal 19 4" xfId="3642"/>
    <cellStyle name="Normal 19 4 2" xfId="8811"/>
    <cellStyle name="Normal 19 4 3" xfId="13905"/>
    <cellStyle name="Normal 19 5" xfId="4664"/>
    <cellStyle name="Normal 19 5 2" xfId="9832"/>
    <cellStyle name="Normal 19 5 3" xfId="14925"/>
    <cellStyle name="Normal 19 6" xfId="5712"/>
    <cellStyle name="Normal 19 7" xfId="10826"/>
    <cellStyle name="Normal 2" xfId="5"/>
    <cellStyle name="Normal 2 10" xfId="150"/>
    <cellStyle name="Normal 2 10 2" xfId="408"/>
    <cellStyle name="Normal 2 10 2 2" xfId="922"/>
    <cellStyle name="Normal 2 10 2 2 2" xfId="1954"/>
    <cellStyle name="Normal 2 10 2 2 2 2" xfId="7129"/>
    <cellStyle name="Normal 2 10 2 2 2 3" xfId="12236"/>
    <cellStyle name="Normal 2 10 2 2 3" xfId="2988"/>
    <cellStyle name="Normal 2 10 2 2 3 2" xfId="8161"/>
    <cellStyle name="Normal 2 10 2 2 3 3" xfId="13260"/>
    <cellStyle name="Normal 2 10 2 2 4" xfId="4028"/>
    <cellStyle name="Normal 2 10 2 2 4 2" xfId="9197"/>
    <cellStyle name="Normal 2 10 2 2 4 3" xfId="14291"/>
    <cellStyle name="Normal 2 10 2 2 5" xfId="5049"/>
    <cellStyle name="Normal 2 10 2 2 5 2" xfId="10217"/>
    <cellStyle name="Normal 2 10 2 2 5 3" xfId="15310"/>
    <cellStyle name="Normal 2 10 2 2 6" xfId="6099"/>
    <cellStyle name="Normal 2 10 2 2 7" xfId="11211"/>
    <cellStyle name="Normal 2 10 2 3" xfId="1442"/>
    <cellStyle name="Normal 2 10 2 3 2" xfId="6617"/>
    <cellStyle name="Normal 2 10 2 3 3" xfId="11724"/>
    <cellStyle name="Normal 2 10 2 4" xfId="2476"/>
    <cellStyle name="Normal 2 10 2 4 2" xfId="7649"/>
    <cellStyle name="Normal 2 10 2 4 3" xfId="12748"/>
    <cellStyle name="Normal 2 10 2 5" xfId="3515"/>
    <cellStyle name="Normal 2 10 2 5 2" xfId="8684"/>
    <cellStyle name="Normal 2 10 2 5 3" xfId="13778"/>
    <cellStyle name="Normal 2 10 2 6" xfId="4537"/>
    <cellStyle name="Normal 2 10 2 6 2" xfId="9705"/>
    <cellStyle name="Normal 2 10 2 6 3" xfId="14798"/>
    <cellStyle name="Normal 2 10 2 7" xfId="5585"/>
    <cellStyle name="Normal 2 10 2 8" xfId="10699"/>
    <cellStyle name="Normal 2 10 3" xfId="666"/>
    <cellStyle name="Normal 2 10 3 2" xfId="1698"/>
    <cellStyle name="Normal 2 10 3 2 2" xfId="6873"/>
    <cellStyle name="Normal 2 10 3 2 3" xfId="11980"/>
    <cellStyle name="Normal 2 10 3 3" xfId="2732"/>
    <cellStyle name="Normal 2 10 3 3 2" xfId="7905"/>
    <cellStyle name="Normal 2 10 3 3 3" xfId="13004"/>
    <cellStyle name="Normal 2 10 3 4" xfId="3772"/>
    <cellStyle name="Normal 2 10 3 4 2" xfId="8941"/>
    <cellStyle name="Normal 2 10 3 4 3" xfId="14035"/>
    <cellStyle name="Normal 2 10 3 5" xfId="4793"/>
    <cellStyle name="Normal 2 10 3 5 2" xfId="9961"/>
    <cellStyle name="Normal 2 10 3 5 3" xfId="15054"/>
    <cellStyle name="Normal 2 10 3 6" xfId="5843"/>
    <cellStyle name="Normal 2 10 3 7" xfId="10955"/>
    <cellStyle name="Normal 2 10 4" xfId="1186"/>
    <cellStyle name="Normal 2 10 4 2" xfId="6361"/>
    <cellStyle name="Normal 2 10 4 3" xfId="11468"/>
    <cellStyle name="Normal 2 10 5" xfId="2220"/>
    <cellStyle name="Normal 2 10 5 2" xfId="7393"/>
    <cellStyle name="Normal 2 10 5 3" xfId="12492"/>
    <cellStyle name="Normal 2 10 6" xfId="3258"/>
    <cellStyle name="Normal 2 10 6 2" xfId="8427"/>
    <cellStyle name="Normal 2 10 6 3" xfId="13522"/>
    <cellStyle name="Normal 2 10 7" xfId="4281"/>
    <cellStyle name="Normal 2 10 7 2" xfId="9449"/>
    <cellStyle name="Normal 2 10 7 3" xfId="14542"/>
    <cellStyle name="Normal 2 10 8" xfId="5327"/>
    <cellStyle name="Normal 2 10 9" xfId="10443"/>
    <cellStyle name="Normal 2 11" xfId="280"/>
    <cellStyle name="Normal 2 11 2" xfId="794"/>
    <cellStyle name="Normal 2 11 2 2" xfId="1826"/>
    <cellStyle name="Normal 2 11 2 2 2" xfId="7001"/>
    <cellStyle name="Normal 2 11 2 2 3" xfId="12108"/>
    <cellStyle name="Normal 2 11 2 3" xfId="2860"/>
    <cellStyle name="Normal 2 11 2 3 2" xfId="8033"/>
    <cellStyle name="Normal 2 11 2 3 3" xfId="13132"/>
    <cellStyle name="Normal 2 11 2 4" xfId="3900"/>
    <cellStyle name="Normal 2 11 2 4 2" xfId="9069"/>
    <cellStyle name="Normal 2 11 2 4 3" xfId="14163"/>
    <cellStyle name="Normal 2 11 2 5" xfId="4921"/>
    <cellStyle name="Normal 2 11 2 5 2" xfId="10089"/>
    <cellStyle name="Normal 2 11 2 5 3" xfId="15182"/>
    <cellStyle name="Normal 2 11 2 6" xfId="5971"/>
    <cellStyle name="Normal 2 11 2 7" xfId="11083"/>
    <cellStyle name="Normal 2 11 3" xfId="1314"/>
    <cellStyle name="Normal 2 11 3 2" xfId="6489"/>
    <cellStyle name="Normal 2 11 3 3" xfId="11596"/>
    <cellStyle name="Normal 2 11 4" xfId="2348"/>
    <cellStyle name="Normal 2 11 4 2" xfId="7521"/>
    <cellStyle name="Normal 2 11 4 3" xfId="12620"/>
    <cellStyle name="Normal 2 11 5" xfId="3387"/>
    <cellStyle name="Normal 2 11 5 2" xfId="8556"/>
    <cellStyle name="Normal 2 11 5 3" xfId="13650"/>
    <cellStyle name="Normal 2 11 6" xfId="4409"/>
    <cellStyle name="Normal 2 11 6 2" xfId="9577"/>
    <cellStyle name="Normal 2 11 6 3" xfId="14670"/>
    <cellStyle name="Normal 2 11 7" xfId="5457"/>
    <cellStyle name="Normal 2 11 8" xfId="10571"/>
    <cellStyle name="Normal 2 12" xfId="538"/>
    <cellStyle name="Normal 2 12 2" xfId="1570"/>
    <cellStyle name="Normal 2 12 2 2" xfId="6745"/>
    <cellStyle name="Normal 2 12 2 3" xfId="11852"/>
    <cellStyle name="Normal 2 12 3" xfId="2604"/>
    <cellStyle name="Normal 2 12 3 2" xfId="7777"/>
    <cellStyle name="Normal 2 12 3 3" xfId="12876"/>
    <cellStyle name="Normal 2 12 4" xfId="3644"/>
    <cellStyle name="Normal 2 12 4 2" xfId="8813"/>
    <cellStyle name="Normal 2 12 4 3" xfId="13907"/>
    <cellStyle name="Normal 2 12 5" xfId="4665"/>
    <cellStyle name="Normal 2 12 5 2" xfId="9833"/>
    <cellStyle name="Normal 2 12 5 3" xfId="14926"/>
    <cellStyle name="Normal 2 12 6" xfId="5715"/>
    <cellStyle name="Normal 2 12 7" xfId="10827"/>
    <cellStyle name="Normal 2 13" xfId="1049"/>
    <cellStyle name="Normal 2 13 2" xfId="2083"/>
    <cellStyle name="Normal 2 13 2 2" xfId="7257"/>
    <cellStyle name="Normal 2 13 2 3" xfId="12363"/>
    <cellStyle name="Normal 2 13 3" xfId="3117"/>
    <cellStyle name="Normal 2 13 3 2" xfId="8288"/>
    <cellStyle name="Normal 2 13 3 3" xfId="13387"/>
    <cellStyle name="Normal 2 13 4" xfId="4157"/>
    <cellStyle name="Normal 2 13 4 2" xfId="9325"/>
    <cellStyle name="Normal 2 13 4 3" xfId="14418"/>
    <cellStyle name="Normal 2 13 5" xfId="5178"/>
    <cellStyle name="Normal 2 13 5 2" xfId="10345"/>
    <cellStyle name="Normal 2 13 5 3" xfId="15437"/>
    <cellStyle name="Normal 2 14" xfId="1121"/>
    <cellStyle name="Normal 2 15" xfId="2123"/>
    <cellStyle name="Normal 2 16" xfId="3122"/>
    <cellStyle name="Normal 2 17" xfId="5180"/>
    <cellStyle name="Normal 2 18" xfId="5197"/>
    <cellStyle name="Normal 2 2" xfId="3"/>
    <cellStyle name="Normal 2 2 2" xfId="8"/>
    <cellStyle name="Normal 2 2 2 10" xfId="539"/>
    <cellStyle name="Normal 2 2 2 10 2" xfId="1571"/>
    <cellStyle name="Normal 2 2 2 10 2 2" xfId="6746"/>
    <cellStyle name="Normal 2 2 2 10 2 3" xfId="11853"/>
    <cellStyle name="Normal 2 2 2 10 3" xfId="2605"/>
    <cellStyle name="Normal 2 2 2 10 3 2" xfId="7778"/>
    <cellStyle name="Normal 2 2 2 10 3 3" xfId="12877"/>
    <cellStyle name="Normal 2 2 2 10 4" xfId="3645"/>
    <cellStyle name="Normal 2 2 2 10 4 2" xfId="8814"/>
    <cellStyle name="Normal 2 2 2 10 4 3" xfId="13908"/>
    <cellStyle name="Normal 2 2 2 10 5" xfId="4666"/>
    <cellStyle name="Normal 2 2 2 10 5 2" xfId="9834"/>
    <cellStyle name="Normal 2 2 2 10 5 3" xfId="14927"/>
    <cellStyle name="Normal 2 2 2 10 6" xfId="5716"/>
    <cellStyle name="Normal 2 2 2 10 7" xfId="10828"/>
    <cellStyle name="Normal 2 2 2 11" xfId="1050"/>
    <cellStyle name="Normal 2 2 2 11 2" xfId="2085"/>
    <cellStyle name="Normal 2 2 2 11 2 2" xfId="7259"/>
    <cellStyle name="Normal 2 2 2 11 2 3" xfId="12364"/>
    <cellStyle name="Normal 2 2 2 11 3" xfId="3118"/>
    <cellStyle name="Normal 2 2 2 11 3 2" xfId="8289"/>
    <cellStyle name="Normal 2 2 2 11 3 3" xfId="13388"/>
    <cellStyle name="Normal 2 2 2 11 4" xfId="4158"/>
    <cellStyle name="Normal 2 2 2 11 4 2" xfId="9326"/>
    <cellStyle name="Normal 2 2 2 11 4 3" xfId="14419"/>
    <cellStyle name="Normal 2 2 2 11 5" xfId="5179"/>
    <cellStyle name="Normal 2 2 2 11 5 2" xfId="10346"/>
    <cellStyle name="Normal 2 2 2 11 5 3" xfId="15438"/>
    <cellStyle name="Normal 2 2 2 12" xfId="1088"/>
    <cellStyle name="Normal 2 2 2 13" xfId="2106"/>
    <cellStyle name="Normal 2 2 2 14" xfId="3123"/>
    <cellStyle name="Normal 2 2 2 15" xfId="5181"/>
    <cellStyle name="Normal 2 2 2 16" xfId="8326"/>
    <cellStyle name="Normal 2 2 2 2" xfId="7"/>
    <cellStyle name="Normal 2 2 2 2 2" xfId="1054"/>
    <cellStyle name="Normal 2 2 2 2 2 2" xfId="1053"/>
    <cellStyle name="Normal 2 2 2 2 2 2 2" xfId="6230"/>
    <cellStyle name="Normal 2 2 2 2 2 2 2 2" xfId="6229"/>
    <cellStyle name="Normal 2 2 2 2 2 2 2 3" xfId="11339"/>
    <cellStyle name="Normal 2 2 2 2 2 2 3" xfId="11340"/>
    <cellStyle name="Normal 2 2 2 2 2 3" xfId="2088"/>
    <cellStyle name="Normal 2 2 2 2 2 4" xfId="3120"/>
    <cellStyle name="Normal 2 2 2 2 2 5" xfId="3256"/>
    <cellStyle name="Normal 2 2 2 2 2 6" xfId="5185"/>
    <cellStyle name="Normal 2 2 2 2 2 7" xfId="5188"/>
    <cellStyle name="Normal 2 2 2 2 3" xfId="2084"/>
    <cellStyle name="Normal 2 2 2 2 4" xfId="2089"/>
    <cellStyle name="Normal 2 2 2 2 4 2" xfId="7262"/>
    <cellStyle name="Normal 2 2 2 2 4 3" xfId="12365"/>
    <cellStyle name="Normal 2 2 2 2 5" xfId="3121"/>
    <cellStyle name="Normal 2 2 2 2 5 2" xfId="8292"/>
    <cellStyle name="Normal 2 2 2 2 5 3" xfId="13390"/>
    <cellStyle name="Normal 2 2 2 2 6" xfId="3190"/>
    <cellStyle name="Normal 2 2 2 2 6 2" xfId="8359"/>
    <cellStyle name="Normal 2 2 2 2 6 3" xfId="13455"/>
    <cellStyle name="Normal 2 2 2 2 7" xfId="5186"/>
    <cellStyle name="Normal 2 2 2 2 8" xfId="5182"/>
    <cellStyle name="Normal 2 2 2 3" xfId="17"/>
    <cellStyle name="Normal 2 2 2 3 10" xfId="2095"/>
    <cellStyle name="Normal 2 2 2 3 10 2" xfId="7268"/>
    <cellStyle name="Normal 2 2 2 3 10 3" xfId="12369"/>
    <cellStyle name="Normal 2 2 2 3 11" xfId="3129"/>
    <cellStyle name="Normal 2 2 2 3 11 2" xfId="8298"/>
    <cellStyle name="Normal 2 2 2 3 11 3" xfId="13395"/>
    <cellStyle name="Normal 2 2 2 3 12" xfId="4159"/>
    <cellStyle name="Normal 2 2 2 3 12 2" xfId="9327"/>
    <cellStyle name="Normal 2 2 2 3 12 3" xfId="14420"/>
    <cellStyle name="Normal 2 2 2 3 13" xfId="5194"/>
    <cellStyle name="Normal 2 2 2 3 14" xfId="5187"/>
    <cellStyle name="Normal 2 2 2 3 2" xfId="27"/>
    <cellStyle name="Normal 2 2 2 3 2 10" xfId="3138"/>
    <cellStyle name="Normal 2 2 2 3 2 10 2" xfId="8307"/>
    <cellStyle name="Normal 2 2 2 3 2 10 3" xfId="13404"/>
    <cellStyle name="Normal 2 2 2 3 2 11" xfId="4166"/>
    <cellStyle name="Normal 2 2 2 3 2 11 2" xfId="9334"/>
    <cellStyle name="Normal 2 2 2 3 2 11 3" xfId="14427"/>
    <cellStyle name="Normal 2 2 2 3 2 12" xfId="5204"/>
    <cellStyle name="Normal 2 2 2 3 2 13" xfId="8293"/>
    <cellStyle name="Normal 2 2 2 3 2 2" xfId="45"/>
    <cellStyle name="Normal 2 2 2 3 2 2 10" xfId="4182"/>
    <cellStyle name="Normal 2 2 2 3 2 2 10 2" xfId="9350"/>
    <cellStyle name="Normal 2 2 2 3 2 2 10 3" xfId="14443"/>
    <cellStyle name="Normal 2 2 2 3 2 2 11" xfId="5222"/>
    <cellStyle name="Normal 2 2 2 3 2 2 12" xfId="5208"/>
    <cellStyle name="Normal 2 2 2 3 2 2 2" xfId="79"/>
    <cellStyle name="Normal 2 2 2 3 2 2 2 10" xfId="5256"/>
    <cellStyle name="Normal 2 2 2 3 2 2 2 11" xfId="10376"/>
    <cellStyle name="Normal 2 2 2 3 2 2 2 2" xfId="145"/>
    <cellStyle name="Normal 2 2 2 3 2 2 2 2 10" xfId="10440"/>
    <cellStyle name="Normal 2 2 2 3 2 2 2 2 2" xfId="275"/>
    <cellStyle name="Normal 2 2 2 3 2 2 2 2 2 2" xfId="533"/>
    <cellStyle name="Normal 2 2 2 3 2 2 2 2 2 2 2" xfId="1047"/>
    <cellStyle name="Normal 2 2 2 3 2 2 2 2 2 2 2 2" xfId="2079"/>
    <cellStyle name="Normal 2 2 2 3 2 2 2 2 2 2 2 2 2" xfId="7254"/>
    <cellStyle name="Normal 2 2 2 3 2 2 2 2 2 2 2 2 3" xfId="12361"/>
    <cellStyle name="Normal 2 2 2 3 2 2 2 2 2 2 2 3" xfId="3113"/>
    <cellStyle name="Normal 2 2 2 3 2 2 2 2 2 2 2 3 2" xfId="8286"/>
    <cellStyle name="Normal 2 2 2 3 2 2 2 2 2 2 2 3 3" xfId="13385"/>
    <cellStyle name="Normal 2 2 2 3 2 2 2 2 2 2 2 4" xfId="4153"/>
    <cellStyle name="Normal 2 2 2 3 2 2 2 2 2 2 2 4 2" xfId="9322"/>
    <cellStyle name="Normal 2 2 2 3 2 2 2 2 2 2 2 4 3" xfId="14416"/>
    <cellStyle name="Normal 2 2 2 3 2 2 2 2 2 2 2 5" xfId="5174"/>
    <cellStyle name="Normal 2 2 2 3 2 2 2 2 2 2 2 5 2" xfId="10342"/>
    <cellStyle name="Normal 2 2 2 3 2 2 2 2 2 2 2 5 3" xfId="15435"/>
    <cellStyle name="Normal 2 2 2 3 2 2 2 2 2 2 2 6" xfId="6224"/>
    <cellStyle name="Normal 2 2 2 3 2 2 2 2 2 2 2 7" xfId="11336"/>
    <cellStyle name="Normal 2 2 2 3 2 2 2 2 2 2 3" xfId="1567"/>
    <cellStyle name="Normal 2 2 2 3 2 2 2 2 2 2 3 2" xfId="6742"/>
    <cellStyle name="Normal 2 2 2 3 2 2 2 2 2 2 3 3" xfId="11849"/>
    <cellStyle name="Normal 2 2 2 3 2 2 2 2 2 2 4" xfId="2601"/>
    <cellStyle name="Normal 2 2 2 3 2 2 2 2 2 2 4 2" xfId="7774"/>
    <cellStyle name="Normal 2 2 2 3 2 2 2 2 2 2 4 3" xfId="12873"/>
    <cellStyle name="Normal 2 2 2 3 2 2 2 2 2 2 5" xfId="3640"/>
    <cellStyle name="Normal 2 2 2 3 2 2 2 2 2 2 5 2" xfId="8809"/>
    <cellStyle name="Normal 2 2 2 3 2 2 2 2 2 2 5 3" xfId="13903"/>
    <cellStyle name="Normal 2 2 2 3 2 2 2 2 2 2 6" xfId="4662"/>
    <cellStyle name="Normal 2 2 2 3 2 2 2 2 2 2 6 2" xfId="9830"/>
    <cellStyle name="Normal 2 2 2 3 2 2 2 2 2 2 6 3" xfId="14923"/>
    <cellStyle name="Normal 2 2 2 3 2 2 2 2 2 2 7" xfId="5710"/>
    <cellStyle name="Normal 2 2 2 3 2 2 2 2 2 2 8" xfId="10824"/>
    <cellStyle name="Normal 2 2 2 3 2 2 2 2 2 3" xfId="791"/>
    <cellStyle name="Normal 2 2 2 3 2 2 2 2 2 3 2" xfId="1823"/>
    <cellStyle name="Normal 2 2 2 3 2 2 2 2 2 3 2 2" xfId="6998"/>
    <cellStyle name="Normal 2 2 2 3 2 2 2 2 2 3 2 3" xfId="12105"/>
    <cellStyle name="Normal 2 2 2 3 2 2 2 2 2 3 3" xfId="2857"/>
    <cellStyle name="Normal 2 2 2 3 2 2 2 2 2 3 3 2" xfId="8030"/>
    <cellStyle name="Normal 2 2 2 3 2 2 2 2 2 3 3 3" xfId="13129"/>
    <cellStyle name="Normal 2 2 2 3 2 2 2 2 2 3 4" xfId="3897"/>
    <cellStyle name="Normal 2 2 2 3 2 2 2 2 2 3 4 2" xfId="9066"/>
    <cellStyle name="Normal 2 2 2 3 2 2 2 2 2 3 4 3" xfId="14160"/>
    <cellStyle name="Normal 2 2 2 3 2 2 2 2 2 3 5" xfId="4918"/>
    <cellStyle name="Normal 2 2 2 3 2 2 2 2 2 3 5 2" xfId="10086"/>
    <cellStyle name="Normal 2 2 2 3 2 2 2 2 2 3 5 3" xfId="15179"/>
    <cellStyle name="Normal 2 2 2 3 2 2 2 2 2 3 6" xfId="5968"/>
    <cellStyle name="Normal 2 2 2 3 2 2 2 2 2 3 7" xfId="11080"/>
    <cellStyle name="Normal 2 2 2 3 2 2 2 2 2 4" xfId="1311"/>
    <cellStyle name="Normal 2 2 2 3 2 2 2 2 2 4 2" xfId="6486"/>
    <cellStyle name="Normal 2 2 2 3 2 2 2 2 2 4 3" xfId="11593"/>
    <cellStyle name="Normal 2 2 2 3 2 2 2 2 2 5" xfId="2345"/>
    <cellStyle name="Normal 2 2 2 3 2 2 2 2 2 5 2" xfId="7518"/>
    <cellStyle name="Normal 2 2 2 3 2 2 2 2 2 5 3" xfId="12617"/>
    <cellStyle name="Normal 2 2 2 3 2 2 2 2 2 6" xfId="3383"/>
    <cellStyle name="Normal 2 2 2 3 2 2 2 2 2 6 2" xfId="8552"/>
    <cellStyle name="Normal 2 2 2 3 2 2 2 2 2 6 3" xfId="13647"/>
    <cellStyle name="Normal 2 2 2 3 2 2 2 2 2 7" xfId="4406"/>
    <cellStyle name="Normal 2 2 2 3 2 2 2 2 2 7 2" xfId="9574"/>
    <cellStyle name="Normal 2 2 2 3 2 2 2 2 2 7 3" xfId="14667"/>
    <cellStyle name="Normal 2 2 2 3 2 2 2 2 2 8" xfId="5452"/>
    <cellStyle name="Normal 2 2 2 3 2 2 2 2 2 9" xfId="10568"/>
    <cellStyle name="Normal 2 2 2 3 2 2 2 2 3" xfId="405"/>
    <cellStyle name="Normal 2 2 2 3 2 2 2 2 3 2" xfId="919"/>
    <cellStyle name="Normal 2 2 2 3 2 2 2 2 3 2 2" xfId="1951"/>
    <cellStyle name="Normal 2 2 2 3 2 2 2 2 3 2 2 2" xfId="7126"/>
    <cellStyle name="Normal 2 2 2 3 2 2 2 2 3 2 2 3" xfId="12233"/>
    <cellStyle name="Normal 2 2 2 3 2 2 2 2 3 2 3" xfId="2985"/>
    <cellStyle name="Normal 2 2 2 3 2 2 2 2 3 2 3 2" xfId="8158"/>
    <cellStyle name="Normal 2 2 2 3 2 2 2 2 3 2 3 3" xfId="13257"/>
    <cellStyle name="Normal 2 2 2 3 2 2 2 2 3 2 4" xfId="4025"/>
    <cellStyle name="Normal 2 2 2 3 2 2 2 2 3 2 4 2" xfId="9194"/>
    <cellStyle name="Normal 2 2 2 3 2 2 2 2 3 2 4 3" xfId="14288"/>
    <cellStyle name="Normal 2 2 2 3 2 2 2 2 3 2 5" xfId="5046"/>
    <cellStyle name="Normal 2 2 2 3 2 2 2 2 3 2 5 2" xfId="10214"/>
    <cellStyle name="Normal 2 2 2 3 2 2 2 2 3 2 5 3" xfId="15307"/>
    <cellStyle name="Normal 2 2 2 3 2 2 2 2 3 2 6" xfId="6096"/>
    <cellStyle name="Normal 2 2 2 3 2 2 2 2 3 2 7" xfId="11208"/>
    <cellStyle name="Normal 2 2 2 3 2 2 2 2 3 3" xfId="1439"/>
    <cellStyle name="Normal 2 2 2 3 2 2 2 2 3 3 2" xfId="6614"/>
    <cellStyle name="Normal 2 2 2 3 2 2 2 2 3 3 3" xfId="11721"/>
    <cellStyle name="Normal 2 2 2 3 2 2 2 2 3 4" xfId="2473"/>
    <cellStyle name="Normal 2 2 2 3 2 2 2 2 3 4 2" xfId="7646"/>
    <cellStyle name="Normal 2 2 2 3 2 2 2 2 3 4 3" xfId="12745"/>
    <cellStyle name="Normal 2 2 2 3 2 2 2 2 3 5" xfId="3512"/>
    <cellStyle name="Normal 2 2 2 3 2 2 2 2 3 5 2" xfId="8681"/>
    <cellStyle name="Normal 2 2 2 3 2 2 2 2 3 5 3" xfId="13775"/>
    <cellStyle name="Normal 2 2 2 3 2 2 2 2 3 6" xfId="4534"/>
    <cellStyle name="Normal 2 2 2 3 2 2 2 2 3 6 2" xfId="9702"/>
    <cellStyle name="Normal 2 2 2 3 2 2 2 2 3 6 3" xfId="14795"/>
    <cellStyle name="Normal 2 2 2 3 2 2 2 2 3 7" xfId="5582"/>
    <cellStyle name="Normal 2 2 2 3 2 2 2 2 3 8" xfId="10696"/>
    <cellStyle name="Normal 2 2 2 3 2 2 2 2 4" xfId="663"/>
    <cellStyle name="Normal 2 2 2 3 2 2 2 2 4 2" xfId="1695"/>
    <cellStyle name="Normal 2 2 2 3 2 2 2 2 4 2 2" xfId="6870"/>
    <cellStyle name="Normal 2 2 2 3 2 2 2 2 4 2 3" xfId="11977"/>
    <cellStyle name="Normal 2 2 2 3 2 2 2 2 4 3" xfId="2729"/>
    <cellStyle name="Normal 2 2 2 3 2 2 2 2 4 3 2" xfId="7902"/>
    <cellStyle name="Normal 2 2 2 3 2 2 2 2 4 3 3" xfId="13001"/>
    <cellStyle name="Normal 2 2 2 3 2 2 2 2 4 4" xfId="3769"/>
    <cellStyle name="Normal 2 2 2 3 2 2 2 2 4 4 2" xfId="8938"/>
    <cellStyle name="Normal 2 2 2 3 2 2 2 2 4 4 3" xfId="14032"/>
    <cellStyle name="Normal 2 2 2 3 2 2 2 2 4 5" xfId="4790"/>
    <cellStyle name="Normal 2 2 2 3 2 2 2 2 4 5 2" xfId="9958"/>
    <cellStyle name="Normal 2 2 2 3 2 2 2 2 4 5 3" xfId="15051"/>
    <cellStyle name="Normal 2 2 2 3 2 2 2 2 4 6" xfId="5840"/>
    <cellStyle name="Normal 2 2 2 3 2 2 2 2 4 7" xfId="10952"/>
    <cellStyle name="Normal 2 2 2 3 2 2 2 2 5" xfId="1183"/>
    <cellStyle name="Normal 2 2 2 3 2 2 2 2 5 2" xfId="6358"/>
    <cellStyle name="Normal 2 2 2 3 2 2 2 2 5 3" xfId="11465"/>
    <cellStyle name="Normal 2 2 2 3 2 2 2 2 6" xfId="2217"/>
    <cellStyle name="Normal 2 2 2 3 2 2 2 2 6 2" xfId="7390"/>
    <cellStyle name="Normal 2 2 2 3 2 2 2 2 6 3" xfId="12489"/>
    <cellStyle name="Normal 2 2 2 3 2 2 2 2 7" xfId="3253"/>
    <cellStyle name="Normal 2 2 2 3 2 2 2 2 7 2" xfId="8422"/>
    <cellStyle name="Normal 2 2 2 3 2 2 2 2 7 3" xfId="13518"/>
    <cellStyle name="Normal 2 2 2 3 2 2 2 2 8" xfId="4278"/>
    <cellStyle name="Normal 2 2 2 3 2 2 2 2 8 2" xfId="9446"/>
    <cellStyle name="Normal 2 2 2 3 2 2 2 2 8 3" xfId="14539"/>
    <cellStyle name="Normal 2 2 2 3 2 2 2 2 9" xfId="5322"/>
    <cellStyle name="Normal 2 2 2 3 2 2 2 3" xfId="211"/>
    <cellStyle name="Normal 2 2 2 3 2 2 2 3 2" xfId="469"/>
    <cellStyle name="Normal 2 2 2 3 2 2 2 3 2 2" xfId="983"/>
    <cellStyle name="Normal 2 2 2 3 2 2 2 3 2 2 2" xfId="2015"/>
    <cellStyle name="Normal 2 2 2 3 2 2 2 3 2 2 2 2" xfId="7190"/>
    <cellStyle name="Normal 2 2 2 3 2 2 2 3 2 2 2 3" xfId="12297"/>
    <cellStyle name="Normal 2 2 2 3 2 2 2 3 2 2 3" xfId="3049"/>
    <cellStyle name="Normal 2 2 2 3 2 2 2 3 2 2 3 2" xfId="8222"/>
    <cellStyle name="Normal 2 2 2 3 2 2 2 3 2 2 3 3" xfId="13321"/>
    <cellStyle name="Normal 2 2 2 3 2 2 2 3 2 2 4" xfId="4089"/>
    <cellStyle name="Normal 2 2 2 3 2 2 2 3 2 2 4 2" xfId="9258"/>
    <cellStyle name="Normal 2 2 2 3 2 2 2 3 2 2 4 3" xfId="14352"/>
    <cellStyle name="Normal 2 2 2 3 2 2 2 3 2 2 5" xfId="5110"/>
    <cellStyle name="Normal 2 2 2 3 2 2 2 3 2 2 5 2" xfId="10278"/>
    <cellStyle name="Normal 2 2 2 3 2 2 2 3 2 2 5 3" xfId="15371"/>
    <cellStyle name="Normal 2 2 2 3 2 2 2 3 2 2 6" xfId="6160"/>
    <cellStyle name="Normal 2 2 2 3 2 2 2 3 2 2 7" xfId="11272"/>
    <cellStyle name="Normal 2 2 2 3 2 2 2 3 2 3" xfId="1503"/>
    <cellStyle name="Normal 2 2 2 3 2 2 2 3 2 3 2" xfId="6678"/>
    <cellStyle name="Normal 2 2 2 3 2 2 2 3 2 3 3" xfId="11785"/>
    <cellStyle name="Normal 2 2 2 3 2 2 2 3 2 4" xfId="2537"/>
    <cellStyle name="Normal 2 2 2 3 2 2 2 3 2 4 2" xfId="7710"/>
    <cellStyle name="Normal 2 2 2 3 2 2 2 3 2 4 3" xfId="12809"/>
    <cellStyle name="Normal 2 2 2 3 2 2 2 3 2 5" xfId="3576"/>
    <cellStyle name="Normal 2 2 2 3 2 2 2 3 2 5 2" xfId="8745"/>
    <cellStyle name="Normal 2 2 2 3 2 2 2 3 2 5 3" xfId="13839"/>
    <cellStyle name="Normal 2 2 2 3 2 2 2 3 2 6" xfId="4598"/>
    <cellStyle name="Normal 2 2 2 3 2 2 2 3 2 6 2" xfId="9766"/>
    <cellStyle name="Normal 2 2 2 3 2 2 2 3 2 6 3" xfId="14859"/>
    <cellStyle name="Normal 2 2 2 3 2 2 2 3 2 7" xfId="5646"/>
    <cellStyle name="Normal 2 2 2 3 2 2 2 3 2 8" xfId="10760"/>
    <cellStyle name="Normal 2 2 2 3 2 2 2 3 3" xfId="727"/>
    <cellStyle name="Normal 2 2 2 3 2 2 2 3 3 2" xfId="1759"/>
    <cellStyle name="Normal 2 2 2 3 2 2 2 3 3 2 2" xfId="6934"/>
    <cellStyle name="Normal 2 2 2 3 2 2 2 3 3 2 3" xfId="12041"/>
    <cellStyle name="Normal 2 2 2 3 2 2 2 3 3 3" xfId="2793"/>
    <cellStyle name="Normal 2 2 2 3 2 2 2 3 3 3 2" xfId="7966"/>
    <cellStyle name="Normal 2 2 2 3 2 2 2 3 3 3 3" xfId="13065"/>
    <cellStyle name="Normal 2 2 2 3 2 2 2 3 3 4" xfId="3833"/>
    <cellStyle name="Normal 2 2 2 3 2 2 2 3 3 4 2" xfId="9002"/>
    <cellStyle name="Normal 2 2 2 3 2 2 2 3 3 4 3" xfId="14096"/>
    <cellStyle name="Normal 2 2 2 3 2 2 2 3 3 5" xfId="4854"/>
    <cellStyle name="Normal 2 2 2 3 2 2 2 3 3 5 2" xfId="10022"/>
    <cellStyle name="Normal 2 2 2 3 2 2 2 3 3 5 3" xfId="15115"/>
    <cellStyle name="Normal 2 2 2 3 2 2 2 3 3 6" xfId="5904"/>
    <cellStyle name="Normal 2 2 2 3 2 2 2 3 3 7" xfId="11016"/>
    <cellStyle name="Normal 2 2 2 3 2 2 2 3 4" xfId="1247"/>
    <cellStyle name="Normal 2 2 2 3 2 2 2 3 4 2" xfId="6422"/>
    <cellStyle name="Normal 2 2 2 3 2 2 2 3 4 3" xfId="11529"/>
    <cellStyle name="Normal 2 2 2 3 2 2 2 3 5" xfId="2281"/>
    <cellStyle name="Normal 2 2 2 3 2 2 2 3 5 2" xfId="7454"/>
    <cellStyle name="Normal 2 2 2 3 2 2 2 3 5 3" xfId="12553"/>
    <cellStyle name="Normal 2 2 2 3 2 2 2 3 6" xfId="3319"/>
    <cellStyle name="Normal 2 2 2 3 2 2 2 3 6 2" xfId="8488"/>
    <cellStyle name="Normal 2 2 2 3 2 2 2 3 6 3" xfId="13583"/>
    <cellStyle name="Normal 2 2 2 3 2 2 2 3 7" xfId="4342"/>
    <cellStyle name="Normal 2 2 2 3 2 2 2 3 7 2" xfId="9510"/>
    <cellStyle name="Normal 2 2 2 3 2 2 2 3 7 3" xfId="14603"/>
    <cellStyle name="Normal 2 2 2 3 2 2 2 3 8" xfId="5388"/>
    <cellStyle name="Normal 2 2 2 3 2 2 2 3 9" xfId="10504"/>
    <cellStyle name="Normal 2 2 2 3 2 2 2 4" xfId="341"/>
    <cellStyle name="Normal 2 2 2 3 2 2 2 4 2" xfId="855"/>
    <cellStyle name="Normal 2 2 2 3 2 2 2 4 2 2" xfId="1887"/>
    <cellStyle name="Normal 2 2 2 3 2 2 2 4 2 2 2" xfId="7062"/>
    <cellStyle name="Normal 2 2 2 3 2 2 2 4 2 2 3" xfId="12169"/>
    <cellStyle name="Normal 2 2 2 3 2 2 2 4 2 3" xfId="2921"/>
    <cellStyle name="Normal 2 2 2 3 2 2 2 4 2 3 2" xfId="8094"/>
    <cellStyle name="Normal 2 2 2 3 2 2 2 4 2 3 3" xfId="13193"/>
    <cellStyle name="Normal 2 2 2 3 2 2 2 4 2 4" xfId="3961"/>
    <cellStyle name="Normal 2 2 2 3 2 2 2 4 2 4 2" xfId="9130"/>
    <cellStyle name="Normal 2 2 2 3 2 2 2 4 2 4 3" xfId="14224"/>
    <cellStyle name="Normal 2 2 2 3 2 2 2 4 2 5" xfId="4982"/>
    <cellStyle name="Normal 2 2 2 3 2 2 2 4 2 5 2" xfId="10150"/>
    <cellStyle name="Normal 2 2 2 3 2 2 2 4 2 5 3" xfId="15243"/>
    <cellStyle name="Normal 2 2 2 3 2 2 2 4 2 6" xfId="6032"/>
    <cellStyle name="Normal 2 2 2 3 2 2 2 4 2 7" xfId="11144"/>
    <cellStyle name="Normal 2 2 2 3 2 2 2 4 3" xfId="1375"/>
    <cellStyle name="Normal 2 2 2 3 2 2 2 4 3 2" xfId="6550"/>
    <cellStyle name="Normal 2 2 2 3 2 2 2 4 3 3" xfId="11657"/>
    <cellStyle name="Normal 2 2 2 3 2 2 2 4 4" xfId="2409"/>
    <cellStyle name="Normal 2 2 2 3 2 2 2 4 4 2" xfId="7582"/>
    <cellStyle name="Normal 2 2 2 3 2 2 2 4 4 3" xfId="12681"/>
    <cellStyle name="Normal 2 2 2 3 2 2 2 4 5" xfId="3448"/>
    <cellStyle name="Normal 2 2 2 3 2 2 2 4 5 2" xfId="8617"/>
    <cellStyle name="Normal 2 2 2 3 2 2 2 4 5 3" xfId="13711"/>
    <cellStyle name="Normal 2 2 2 3 2 2 2 4 6" xfId="4470"/>
    <cellStyle name="Normal 2 2 2 3 2 2 2 4 6 2" xfId="9638"/>
    <cellStyle name="Normal 2 2 2 3 2 2 2 4 6 3" xfId="14731"/>
    <cellStyle name="Normal 2 2 2 3 2 2 2 4 7" xfId="5518"/>
    <cellStyle name="Normal 2 2 2 3 2 2 2 4 8" xfId="10632"/>
    <cellStyle name="Normal 2 2 2 3 2 2 2 5" xfId="599"/>
    <cellStyle name="Normal 2 2 2 3 2 2 2 5 2" xfId="1631"/>
    <cellStyle name="Normal 2 2 2 3 2 2 2 5 2 2" xfId="6806"/>
    <cellStyle name="Normal 2 2 2 3 2 2 2 5 2 3" xfId="11913"/>
    <cellStyle name="Normal 2 2 2 3 2 2 2 5 3" xfId="2665"/>
    <cellStyle name="Normal 2 2 2 3 2 2 2 5 3 2" xfId="7838"/>
    <cellStyle name="Normal 2 2 2 3 2 2 2 5 3 3" xfId="12937"/>
    <cellStyle name="Normal 2 2 2 3 2 2 2 5 4" xfId="3705"/>
    <cellStyle name="Normal 2 2 2 3 2 2 2 5 4 2" xfId="8874"/>
    <cellStyle name="Normal 2 2 2 3 2 2 2 5 4 3" xfId="13968"/>
    <cellStyle name="Normal 2 2 2 3 2 2 2 5 5" xfId="4726"/>
    <cellStyle name="Normal 2 2 2 3 2 2 2 5 5 2" xfId="9894"/>
    <cellStyle name="Normal 2 2 2 3 2 2 2 5 5 3" xfId="14987"/>
    <cellStyle name="Normal 2 2 2 3 2 2 2 5 6" xfId="5776"/>
    <cellStyle name="Normal 2 2 2 3 2 2 2 5 7" xfId="10888"/>
    <cellStyle name="Normal 2 2 2 3 2 2 2 6" xfId="1118"/>
    <cellStyle name="Normal 2 2 2 3 2 2 2 6 2" xfId="6293"/>
    <cellStyle name="Normal 2 2 2 3 2 2 2 6 3" xfId="11401"/>
    <cellStyle name="Normal 2 2 2 3 2 2 2 7" xfId="2153"/>
    <cellStyle name="Normal 2 2 2 3 2 2 2 7 2" xfId="7326"/>
    <cellStyle name="Normal 2 2 2 3 2 2 2 7 3" xfId="12425"/>
    <cellStyle name="Normal 2 2 2 3 2 2 2 8" xfId="3187"/>
    <cellStyle name="Normal 2 2 2 3 2 2 2 8 2" xfId="8356"/>
    <cellStyle name="Normal 2 2 2 3 2 2 2 8 3" xfId="13452"/>
    <cellStyle name="Normal 2 2 2 3 2 2 2 9" xfId="4214"/>
    <cellStyle name="Normal 2 2 2 3 2 2 2 9 2" xfId="9382"/>
    <cellStyle name="Normal 2 2 2 3 2 2 2 9 3" xfId="14475"/>
    <cellStyle name="Normal 2 2 2 3 2 2 3" xfId="113"/>
    <cellStyle name="Normal 2 2 2 3 2 2 3 10" xfId="10408"/>
    <cellStyle name="Normal 2 2 2 3 2 2 3 2" xfId="243"/>
    <cellStyle name="Normal 2 2 2 3 2 2 3 2 2" xfId="501"/>
    <cellStyle name="Normal 2 2 2 3 2 2 3 2 2 2" xfId="1015"/>
    <cellStyle name="Normal 2 2 2 3 2 2 3 2 2 2 2" xfId="2047"/>
    <cellStyle name="Normal 2 2 2 3 2 2 3 2 2 2 2 2" xfId="7222"/>
    <cellStyle name="Normal 2 2 2 3 2 2 3 2 2 2 2 3" xfId="12329"/>
    <cellStyle name="Normal 2 2 2 3 2 2 3 2 2 2 3" xfId="3081"/>
    <cellStyle name="Normal 2 2 2 3 2 2 3 2 2 2 3 2" xfId="8254"/>
    <cellStyle name="Normal 2 2 2 3 2 2 3 2 2 2 3 3" xfId="13353"/>
    <cellStyle name="Normal 2 2 2 3 2 2 3 2 2 2 4" xfId="4121"/>
    <cellStyle name="Normal 2 2 2 3 2 2 3 2 2 2 4 2" xfId="9290"/>
    <cellStyle name="Normal 2 2 2 3 2 2 3 2 2 2 4 3" xfId="14384"/>
    <cellStyle name="Normal 2 2 2 3 2 2 3 2 2 2 5" xfId="5142"/>
    <cellStyle name="Normal 2 2 2 3 2 2 3 2 2 2 5 2" xfId="10310"/>
    <cellStyle name="Normal 2 2 2 3 2 2 3 2 2 2 5 3" xfId="15403"/>
    <cellStyle name="Normal 2 2 2 3 2 2 3 2 2 2 6" xfId="6192"/>
    <cellStyle name="Normal 2 2 2 3 2 2 3 2 2 2 7" xfId="11304"/>
    <cellStyle name="Normal 2 2 2 3 2 2 3 2 2 3" xfId="1535"/>
    <cellStyle name="Normal 2 2 2 3 2 2 3 2 2 3 2" xfId="6710"/>
    <cellStyle name="Normal 2 2 2 3 2 2 3 2 2 3 3" xfId="11817"/>
    <cellStyle name="Normal 2 2 2 3 2 2 3 2 2 4" xfId="2569"/>
    <cellStyle name="Normal 2 2 2 3 2 2 3 2 2 4 2" xfId="7742"/>
    <cellStyle name="Normal 2 2 2 3 2 2 3 2 2 4 3" xfId="12841"/>
    <cellStyle name="Normal 2 2 2 3 2 2 3 2 2 5" xfId="3608"/>
    <cellStyle name="Normal 2 2 2 3 2 2 3 2 2 5 2" xfId="8777"/>
    <cellStyle name="Normal 2 2 2 3 2 2 3 2 2 5 3" xfId="13871"/>
    <cellStyle name="Normal 2 2 2 3 2 2 3 2 2 6" xfId="4630"/>
    <cellStyle name="Normal 2 2 2 3 2 2 3 2 2 6 2" xfId="9798"/>
    <cellStyle name="Normal 2 2 2 3 2 2 3 2 2 6 3" xfId="14891"/>
    <cellStyle name="Normal 2 2 2 3 2 2 3 2 2 7" xfId="5678"/>
    <cellStyle name="Normal 2 2 2 3 2 2 3 2 2 8" xfId="10792"/>
    <cellStyle name="Normal 2 2 2 3 2 2 3 2 3" xfId="759"/>
    <cellStyle name="Normal 2 2 2 3 2 2 3 2 3 2" xfId="1791"/>
    <cellStyle name="Normal 2 2 2 3 2 2 3 2 3 2 2" xfId="6966"/>
    <cellStyle name="Normal 2 2 2 3 2 2 3 2 3 2 3" xfId="12073"/>
    <cellStyle name="Normal 2 2 2 3 2 2 3 2 3 3" xfId="2825"/>
    <cellStyle name="Normal 2 2 2 3 2 2 3 2 3 3 2" xfId="7998"/>
    <cellStyle name="Normal 2 2 2 3 2 2 3 2 3 3 3" xfId="13097"/>
    <cellStyle name="Normal 2 2 2 3 2 2 3 2 3 4" xfId="3865"/>
    <cellStyle name="Normal 2 2 2 3 2 2 3 2 3 4 2" xfId="9034"/>
    <cellStyle name="Normal 2 2 2 3 2 2 3 2 3 4 3" xfId="14128"/>
    <cellStyle name="Normal 2 2 2 3 2 2 3 2 3 5" xfId="4886"/>
    <cellStyle name="Normal 2 2 2 3 2 2 3 2 3 5 2" xfId="10054"/>
    <cellStyle name="Normal 2 2 2 3 2 2 3 2 3 5 3" xfId="15147"/>
    <cellStyle name="Normal 2 2 2 3 2 2 3 2 3 6" xfId="5936"/>
    <cellStyle name="Normal 2 2 2 3 2 2 3 2 3 7" xfId="11048"/>
    <cellStyle name="Normal 2 2 2 3 2 2 3 2 4" xfId="1279"/>
    <cellStyle name="Normal 2 2 2 3 2 2 3 2 4 2" xfId="6454"/>
    <cellStyle name="Normal 2 2 2 3 2 2 3 2 4 3" xfId="11561"/>
    <cellStyle name="Normal 2 2 2 3 2 2 3 2 5" xfId="2313"/>
    <cellStyle name="Normal 2 2 2 3 2 2 3 2 5 2" xfId="7486"/>
    <cellStyle name="Normal 2 2 2 3 2 2 3 2 5 3" xfId="12585"/>
    <cellStyle name="Normal 2 2 2 3 2 2 3 2 6" xfId="3351"/>
    <cellStyle name="Normal 2 2 2 3 2 2 3 2 6 2" xfId="8520"/>
    <cellStyle name="Normal 2 2 2 3 2 2 3 2 6 3" xfId="13615"/>
    <cellStyle name="Normal 2 2 2 3 2 2 3 2 7" xfId="4374"/>
    <cellStyle name="Normal 2 2 2 3 2 2 3 2 7 2" xfId="9542"/>
    <cellStyle name="Normal 2 2 2 3 2 2 3 2 7 3" xfId="14635"/>
    <cellStyle name="Normal 2 2 2 3 2 2 3 2 8" xfId="5420"/>
    <cellStyle name="Normal 2 2 2 3 2 2 3 2 9" xfId="10536"/>
    <cellStyle name="Normal 2 2 2 3 2 2 3 3" xfId="373"/>
    <cellStyle name="Normal 2 2 2 3 2 2 3 3 2" xfId="887"/>
    <cellStyle name="Normal 2 2 2 3 2 2 3 3 2 2" xfId="1919"/>
    <cellStyle name="Normal 2 2 2 3 2 2 3 3 2 2 2" xfId="7094"/>
    <cellStyle name="Normal 2 2 2 3 2 2 3 3 2 2 3" xfId="12201"/>
    <cellStyle name="Normal 2 2 2 3 2 2 3 3 2 3" xfId="2953"/>
    <cellStyle name="Normal 2 2 2 3 2 2 3 3 2 3 2" xfId="8126"/>
    <cellStyle name="Normal 2 2 2 3 2 2 3 3 2 3 3" xfId="13225"/>
    <cellStyle name="Normal 2 2 2 3 2 2 3 3 2 4" xfId="3993"/>
    <cellStyle name="Normal 2 2 2 3 2 2 3 3 2 4 2" xfId="9162"/>
    <cellStyle name="Normal 2 2 2 3 2 2 3 3 2 4 3" xfId="14256"/>
    <cellStyle name="Normal 2 2 2 3 2 2 3 3 2 5" xfId="5014"/>
    <cellStyle name="Normal 2 2 2 3 2 2 3 3 2 5 2" xfId="10182"/>
    <cellStyle name="Normal 2 2 2 3 2 2 3 3 2 5 3" xfId="15275"/>
    <cellStyle name="Normal 2 2 2 3 2 2 3 3 2 6" xfId="6064"/>
    <cellStyle name="Normal 2 2 2 3 2 2 3 3 2 7" xfId="11176"/>
    <cellStyle name="Normal 2 2 2 3 2 2 3 3 3" xfId="1407"/>
    <cellStyle name="Normal 2 2 2 3 2 2 3 3 3 2" xfId="6582"/>
    <cellStyle name="Normal 2 2 2 3 2 2 3 3 3 3" xfId="11689"/>
    <cellStyle name="Normal 2 2 2 3 2 2 3 3 4" xfId="2441"/>
    <cellStyle name="Normal 2 2 2 3 2 2 3 3 4 2" xfId="7614"/>
    <cellStyle name="Normal 2 2 2 3 2 2 3 3 4 3" xfId="12713"/>
    <cellStyle name="Normal 2 2 2 3 2 2 3 3 5" xfId="3480"/>
    <cellStyle name="Normal 2 2 2 3 2 2 3 3 5 2" xfId="8649"/>
    <cellStyle name="Normal 2 2 2 3 2 2 3 3 5 3" xfId="13743"/>
    <cellStyle name="Normal 2 2 2 3 2 2 3 3 6" xfId="4502"/>
    <cellStyle name="Normal 2 2 2 3 2 2 3 3 6 2" xfId="9670"/>
    <cellStyle name="Normal 2 2 2 3 2 2 3 3 6 3" xfId="14763"/>
    <cellStyle name="Normal 2 2 2 3 2 2 3 3 7" xfId="5550"/>
    <cellStyle name="Normal 2 2 2 3 2 2 3 3 8" xfId="10664"/>
    <cellStyle name="Normal 2 2 2 3 2 2 3 4" xfId="631"/>
    <cellStyle name="Normal 2 2 2 3 2 2 3 4 2" xfId="1663"/>
    <cellStyle name="Normal 2 2 2 3 2 2 3 4 2 2" xfId="6838"/>
    <cellStyle name="Normal 2 2 2 3 2 2 3 4 2 3" xfId="11945"/>
    <cellStyle name="Normal 2 2 2 3 2 2 3 4 3" xfId="2697"/>
    <cellStyle name="Normal 2 2 2 3 2 2 3 4 3 2" xfId="7870"/>
    <cellStyle name="Normal 2 2 2 3 2 2 3 4 3 3" xfId="12969"/>
    <cellStyle name="Normal 2 2 2 3 2 2 3 4 4" xfId="3737"/>
    <cellStyle name="Normal 2 2 2 3 2 2 3 4 4 2" xfId="8906"/>
    <cellStyle name="Normal 2 2 2 3 2 2 3 4 4 3" xfId="14000"/>
    <cellStyle name="Normal 2 2 2 3 2 2 3 4 5" xfId="4758"/>
    <cellStyle name="Normal 2 2 2 3 2 2 3 4 5 2" xfId="9926"/>
    <cellStyle name="Normal 2 2 2 3 2 2 3 4 5 3" xfId="15019"/>
    <cellStyle name="Normal 2 2 2 3 2 2 3 4 6" xfId="5808"/>
    <cellStyle name="Normal 2 2 2 3 2 2 3 4 7" xfId="10920"/>
    <cellStyle name="Normal 2 2 2 3 2 2 3 5" xfId="1151"/>
    <cellStyle name="Normal 2 2 2 3 2 2 3 5 2" xfId="6326"/>
    <cellStyle name="Normal 2 2 2 3 2 2 3 5 3" xfId="11433"/>
    <cellStyle name="Normal 2 2 2 3 2 2 3 6" xfId="2185"/>
    <cellStyle name="Normal 2 2 2 3 2 2 3 6 2" xfId="7358"/>
    <cellStyle name="Normal 2 2 2 3 2 2 3 6 3" xfId="12457"/>
    <cellStyle name="Normal 2 2 2 3 2 2 3 7" xfId="3221"/>
    <cellStyle name="Normal 2 2 2 3 2 2 3 7 2" xfId="8390"/>
    <cellStyle name="Normal 2 2 2 3 2 2 3 7 3" xfId="13486"/>
    <cellStyle name="Normal 2 2 2 3 2 2 3 8" xfId="4246"/>
    <cellStyle name="Normal 2 2 2 3 2 2 3 8 2" xfId="9414"/>
    <cellStyle name="Normal 2 2 2 3 2 2 3 8 3" xfId="14507"/>
    <cellStyle name="Normal 2 2 2 3 2 2 3 9" xfId="5290"/>
    <cellStyle name="Normal 2 2 2 3 2 2 4" xfId="179"/>
    <cellStyle name="Normal 2 2 2 3 2 2 4 2" xfId="437"/>
    <cellStyle name="Normal 2 2 2 3 2 2 4 2 2" xfId="951"/>
    <cellStyle name="Normal 2 2 2 3 2 2 4 2 2 2" xfId="1983"/>
    <cellStyle name="Normal 2 2 2 3 2 2 4 2 2 2 2" xfId="7158"/>
    <cellStyle name="Normal 2 2 2 3 2 2 4 2 2 2 3" xfId="12265"/>
    <cellStyle name="Normal 2 2 2 3 2 2 4 2 2 3" xfId="3017"/>
    <cellStyle name="Normal 2 2 2 3 2 2 4 2 2 3 2" xfId="8190"/>
    <cellStyle name="Normal 2 2 2 3 2 2 4 2 2 3 3" xfId="13289"/>
    <cellStyle name="Normal 2 2 2 3 2 2 4 2 2 4" xfId="4057"/>
    <cellStyle name="Normal 2 2 2 3 2 2 4 2 2 4 2" xfId="9226"/>
    <cellStyle name="Normal 2 2 2 3 2 2 4 2 2 4 3" xfId="14320"/>
    <cellStyle name="Normal 2 2 2 3 2 2 4 2 2 5" xfId="5078"/>
    <cellStyle name="Normal 2 2 2 3 2 2 4 2 2 5 2" xfId="10246"/>
    <cellStyle name="Normal 2 2 2 3 2 2 4 2 2 5 3" xfId="15339"/>
    <cellStyle name="Normal 2 2 2 3 2 2 4 2 2 6" xfId="6128"/>
    <cellStyle name="Normal 2 2 2 3 2 2 4 2 2 7" xfId="11240"/>
    <cellStyle name="Normal 2 2 2 3 2 2 4 2 3" xfId="1471"/>
    <cellStyle name="Normal 2 2 2 3 2 2 4 2 3 2" xfId="6646"/>
    <cellStyle name="Normal 2 2 2 3 2 2 4 2 3 3" xfId="11753"/>
    <cellStyle name="Normal 2 2 2 3 2 2 4 2 4" xfId="2505"/>
    <cellStyle name="Normal 2 2 2 3 2 2 4 2 4 2" xfId="7678"/>
    <cellStyle name="Normal 2 2 2 3 2 2 4 2 4 3" xfId="12777"/>
    <cellStyle name="Normal 2 2 2 3 2 2 4 2 5" xfId="3544"/>
    <cellStyle name="Normal 2 2 2 3 2 2 4 2 5 2" xfId="8713"/>
    <cellStyle name="Normal 2 2 2 3 2 2 4 2 5 3" xfId="13807"/>
    <cellStyle name="Normal 2 2 2 3 2 2 4 2 6" xfId="4566"/>
    <cellStyle name="Normal 2 2 2 3 2 2 4 2 6 2" xfId="9734"/>
    <cellStyle name="Normal 2 2 2 3 2 2 4 2 6 3" xfId="14827"/>
    <cellStyle name="Normal 2 2 2 3 2 2 4 2 7" xfId="5614"/>
    <cellStyle name="Normal 2 2 2 3 2 2 4 2 8" xfId="10728"/>
    <cellStyle name="Normal 2 2 2 3 2 2 4 3" xfId="695"/>
    <cellStyle name="Normal 2 2 2 3 2 2 4 3 2" xfId="1727"/>
    <cellStyle name="Normal 2 2 2 3 2 2 4 3 2 2" xfId="6902"/>
    <cellStyle name="Normal 2 2 2 3 2 2 4 3 2 3" xfId="12009"/>
    <cellStyle name="Normal 2 2 2 3 2 2 4 3 3" xfId="2761"/>
    <cellStyle name="Normal 2 2 2 3 2 2 4 3 3 2" xfId="7934"/>
    <cellStyle name="Normal 2 2 2 3 2 2 4 3 3 3" xfId="13033"/>
    <cellStyle name="Normal 2 2 2 3 2 2 4 3 4" xfId="3801"/>
    <cellStyle name="Normal 2 2 2 3 2 2 4 3 4 2" xfId="8970"/>
    <cellStyle name="Normal 2 2 2 3 2 2 4 3 4 3" xfId="14064"/>
    <cellStyle name="Normal 2 2 2 3 2 2 4 3 5" xfId="4822"/>
    <cellStyle name="Normal 2 2 2 3 2 2 4 3 5 2" xfId="9990"/>
    <cellStyle name="Normal 2 2 2 3 2 2 4 3 5 3" xfId="15083"/>
    <cellStyle name="Normal 2 2 2 3 2 2 4 3 6" xfId="5872"/>
    <cellStyle name="Normal 2 2 2 3 2 2 4 3 7" xfId="10984"/>
    <cellStyle name="Normal 2 2 2 3 2 2 4 4" xfId="1215"/>
    <cellStyle name="Normal 2 2 2 3 2 2 4 4 2" xfId="6390"/>
    <cellStyle name="Normal 2 2 2 3 2 2 4 4 3" xfId="11497"/>
    <cellStyle name="Normal 2 2 2 3 2 2 4 5" xfId="2249"/>
    <cellStyle name="Normal 2 2 2 3 2 2 4 5 2" xfId="7422"/>
    <cellStyle name="Normal 2 2 2 3 2 2 4 5 3" xfId="12521"/>
    <cellStyle name="Normal 2 2 2 3 2 2 4 6" xfId="3287"/>
    <cellStyle name="Normal 2 2 2 3 2 2 4 6 2" xfId="8456"/>
    <cellStyle name="Normal 2 2 2 3 2 2 4 6 3" xfId="13551"/>
    <cellStyle name="Normal 2 2 2 3 2 2 4 7" xfId="4310"/>
    <cellStyle name="Normal 2 2 2 3 2 2 4 7 2" xfId="9478"/>
    <cellStyle name="Normal 2 2 2 3 2 2 4 7 3" xfId="14571"/>
    <cellStyle name="Normal 2 2 2 3 2 2 4 8" xfId="5356"/>
    <cellStyle name="Normal 2 2 2 3 2 2 4 9" xfId="10472"/>
    <cellStyle name="Normal 2 2 2 3 2 2 5" xfId="309"/>
    <cellStyle name="Normal 2 2 2 3 2 2 5 2" xfId="823"/>
    <cellStyle name="Normal 2 2 2 3 2 2 5 2 2" xfId="1855"/>
    <cellStyle name="Normal 2 2 2 3 2 2 5 2 2 2" xfId="7030"/>
    <cellStyle name="Normal 2 2 2 3 2 2 5 2 2 3" xfId="12137"/>
    <cellStyle name="Normal 2 2 2 3 2 2 5 2 3" xfId="2889"/>
    <cellStyle name="Normal 2 2 2 3 2 2 5 2 3 2" xfId="8062"/>
    <cellStyle name="Normal 2 2 2 3 2 2 5 2 3 3" xfId="13161"/>
    <cellStyle name="Normal 2 2 2 3 2 2 5 2 4" xfId="3929"/>
    <cellStyle name="Normal 2 2 2 3 2 2 5 2 4 2" xfId="9098"/>
    <cellStyle name="Normal 2 2 2 3 2 2 5 2 4 3" xfId="14192"/>
    <cellStyle name="Normal 2 2 2 3 2 2 5 2 5" xfId="4950"/>
    <cellStyle name="Normal 2 2 2 3 2 2 5 2 5 2" xfId="10118"/>
    <cellStyle name="Normal 2 2 2 3 2 2 5 2 5 3" xfId="15211"/>
    <cellStyle name="Normal 2 2 2 3 2 2 5 2 6" xfId="6000"/>
    <cellStyle name="Normal 2 2 2 3 2 2 5 2 7" xfId="11112"/>
    <cellStyle name="Normal 2 2 2 3 2 2 5 3" xfId="1343"/>
    <cellStyle name="Normal 2 2 2 3 2 2 5 3 2" xfId="6518"/>
    <cellStyle name="Normal 2 2 2 3 2 2 5 3 3" xfId="11625"/>
    <cellStyle name="Normal 2 2 2 3 2 2 5 4" xfId="2377"/>
    <cellStyle name="Normal 2 2 2 3 2 2 5 4 2" xfId="7550"/>
    <cellStyle name="Normal 2 2 2 3 2 2 5 4 3" xfId="12649"/>
    <cellStyle name="Normal 2 2 2 3 2 2 5 5" xfId="3416"/>
    <cellStyle name="Normal 2 2 2 3 2 2 5 5 2" xfId="8585"/>
    <cellStyle name="Normal 2 2 2 3 2 2 5 5 3" xfId="13679"/>
    <cellStyle name="Normal 2 2 2 3 2 2 5 6" xfId="4438"/>
    <cellStyle name="Normal 2 2 2 3 2 2 5 6 2" xfId="9606"/>
    <cellStyle name="Normal 2 2 2 3 2 2 5 6 3" xfId="14699"/>
    <cellStyle name="Normal 2 2 2 3 2 2 5 7" xfId="5486"/>
    <cellStyle name="Normal 2 2 2 3 2 2 5 8" xfId="10600"/>
    <cellStyle name="Normal 2 2 2 3 2 2 6" xfId="567"/>
    <cellStyle name="Normal 2 2 2 3 2 2 6 2" xfId="1599"/>
    <cellStyle name="Normal 2 2 2 3 2 2 6 2 2" xfId="6774"/>
    <cellStyle name="Normal 2 2 2 3 2 2 6 2 3" xfId="11881"/>
    <cellStyle name="Normal 2 2 2 3 2 2 6 3" xfId="2633"/>
    <cellStyle name="Normal 2 2 2 3 2 2 6 3 2" xfId="7806"/>
    <cellStyle name="Normal 2 2 2 3 2 2 6 3 3" xfId="12905"/>
    <cellStyle name="Normal 2 2 2 3 2 2 6 4" xfId="3673"/>
    <cellStyle name="Normal 2 2 2 3 2 2 6 4 2" xfId="8842"/>
    <cellStyle name="Normal 2 2 2 3 2 2 6 4 3" xfId="13936"/>
    <cellStyle name="Normal 2 2 2 3 2 2 6 5" xfId="4694"/>
    <cellStyle name="Normal 2 2 2 3 2 2 6 5 2" xfId="9862"/>
    <cellStyle name="Normal 2 2 2 3 2 2 6 5 3" xfId="14955"/>
    <cellStyle name="Normal 2 2 2 3 2 2 6 6" xfId="5744"/>
    <cellStyle name="Normal 2 2 2 3 2 2 6 7" xfId="10856"/>
    <cellStyle name="Normal 2 2 2 3 2 2 7" xfId="1085"/>
    <cellStyle name="Normal 2 2 2 3 2 2 7 2" xfId="6260"/>
    <cellStyle name="Normal 2 2 2 3 2 2 7 3" xfId="11369"/>
    <cellStyle name="Normal 2 2 2 3 2 2 8" xfId="2120"/>
    <cellStyle name="Normal 2 2 2 3 2 2 8 2" xfId="7293"/>
    <cellStyle name="Normal 2 2 2 3 2 2 8 3" xfId="12393"/>
    <cellStyle name="Normal 2 2 2 3 2 2 9" xfId="3154"/>
    <cellStyle name="Normal 2 2 2 3 2 2 9 2" xfId="8323"/>
    <cellStyle name="Normal 2 2 2 3 2 2 9 3" xfId="13420"/>
    <cellStyle name="Normal 2 2 2 3 2 3" xfId="63"/>
    <cellStyle name="Normal 2 2 2 3 2 3 10" xfId="5240"/>
    <cellStyle name="Normal 2 2 2 3 2 3 11" xfId="10360"/>
    <cellStyle name="Normal 2 2 2 3 2 3 2" xfId="129"/>
    <cellStyle name="Normal 2 2 2 3 2 3 2 10" xfId="10424"/>
    <cellStyle name="Normal 2 2 2 3 2 3 2 2" xfId="259"/>
    <cellStyle name="Normal 2 2 2 3 2 3 2 2 2" xfId="517"/>
    <cellStyle name="Normal 2 2 2 3 2 3 2 2 2 2" xfId="1031"/>
    <cellStyle name="Normal 2 2 2 3 2 3 2 2 2 2 2" xfId="2063"/>
    <cellStyle name="Normal 2 2 2 3 2 3 2 2 2 2 2 2" xfId="7238"/>
    <cellStyle name="Normal 2 2 2 3 2 3 2 2 2 2 2 3" xfId="12345"/>
    <cellStyle name="Normal 2 2 2 3 2 3 2 2 2 2 3" xfId="3097"/>
    <cellStyle name="Normal 2 2 2 3 2 3 2 2 2 2 3 2" xfId="8270"/>
    <cellStyle name="Normal 2 2 2 3 2 3 2 2 2 2 3 3" xfId="13369"/>
    <cellStyle name="Normal 2 2 2 3 2 3 2 2 2 2 4" xfId="4137"/>
    <cellStyle name="Normal 2 2 2 3 2 3 2 2 2 2 4 2" xfId="9306"/>
    <cellStyle name="Normal 2 2 2 3 2 3 2 2 2 2 4 3" xfId="14400"/>
    <cellStyle name="Normal 2 2 2 3 2 3 2 2 2 2 5" xfId="5158"/>
    <cellStyle name="Normal 2 2 2 3 2 3 2 2 2 2 5 2" xfId="10326"/>
    <cellStyle name="Normal 2 2 2 3 2 3 2 2 2 2 5 3" xfId="15419"/>
    <cellStyle name="Normal 2 2 2 3 2 3 2 2 2 2 6" xfId="6208"/>
    <cellStyle name="Normal 2 2 2 3 2 3 2 2 2 2 7" xfId="11320"/>
    <cellStyle name="Normal 2 2 2 3 2 3 2 2 2 3" xfId="1551"/>
    <cellStyle name="Normal 2 2 2 3 2 3 2 2 2 3 2" xfId="6726"/>
    <cellStyle name="Normal 2 2 2 3 2 3 2 2 2 3 3" xfId="11833"/>
    <cellStyle name="Normal 2 2 2 3 2 3 2 2 2 4" xfId="2585"/>
    <cellStyle name="Normal 2 2 2 3 2 3 2 2 2 4 2" xfId="7758"/>
    <cellStyle name="Normal 2 2 2 3 2 3 2 2 2 4 3" xfId="12857"/>
    <cellStyle name="Normal 2 2 2 3 2 3 2 2 2 5" xfId="3624"/>
    <cellStyle name="Normal 2 2 2 3 2 3 2 2 2 5 2" xfId="8793"/>
    <cellStyle name="Normal 2 2 2 3 2 3 2 2 2 5 3" xfId="13887"/>
    <cellStyle name="Normal 2 2 2 3 2 3 2 2 2 6" xfId="4646"/>
    <cellStyle name="Normal 2 2 2 3 2 3 2 2 2 6 2" xfId="9814"/>
    <cellStyle name="Normal 2 2 2 3 2 3 2 2 2 6 3" xfId="14907"/>
    <cellStyle name="Normal 2 2 2 3 2 3 2 2 2 7" xfId="5694"/>
    <cellStyle name="Normal 2 2 2 3 2 3 2 2 2 8" xfId="10808"/>
    <cellStyle name="Normal 2 2 2 3 2 3 2 2 3" xfId="775"/>
    <cellStyle name="Normal 2 2 2 3 2 3 2 2 3 2" xfId="1807"/>
    <cellStyle name="Normal 2 2 2 3 2 3 2 2 3 2 2" xfId="6982"/>
    <cellStyle name="Normal 2 2 2 3 2 3 2 2 3 2 3" xfId="12089"/>
    <cellStyle name="Normal 2 2 2 3 2 3 2 2 3 3" xfId="2841"/>
    <cellStyle name="Normal 2 2 2 3 2 3 2 2 3 3 2" xfId="8014"/>
    <cellStyle name="Normal 2 2 2 3 2 3 2 2 3 3 3" xfId="13113"/>
    <cellStyle name="Normal 2 2 2 3 2 3 2 2 3 4" xfId="3881"/>
    <cellStyle name="Normal 2 2 2 3 2 3 2 2 3 4 2" xfId="9050"/>
    <cellStyle name="Normal 2 2 2 3 2 3 2 2 3 4 3" xfId="14144"/>
    <cellStyle name="Normal 2 2 2 3 2 3 2 2 3 5" xfId="4902"/>
    <cellStyle name="Normal 2 2 2 3 2 3 2 2 3 5 2" xfId="10070"/>
    <cellStyle name="Normal 2 2 2 3 2 3 2 2 3 5 3" xfId="15163"/>
    <cellStyle name="Normal 2 2 2 3 2 3 2 2 3 6" xfId="5952"/>
    <cellStyle name="Normal 2 2 2 3 2 3 2 2 3 7" xfId="11064"/>
    <cellStyle name="Normal 2 2 2 3 2 3 2 2 4" xfId="1295"/>
    <cellStyle name="Normal 2 2 2 3 2 3 2 2 4 2" xfId="6470"/>
    <cellStyle name="Normal 2 2 2 3 2 3 2 2 4 3" xfId="11577"/>
    <cellStyle name="Normal 2 2 2 3 2 3 2 2 5" xfId="2329"/>
    <cellStyle name="Normal 2 2 2 3 2 3 2 2 5 2" xfId="7502"/>
    <cellStyle name="Normal 2 2 2 3 2 3 2 2 5 3" xfId="12601"/>
    <cellStyle name="Normal 2 2 2 3 2 3 2 2 6" xfId="3367"/>
    <cellStyle name="Normal 2 2 2 3 2 3 2 2 6 2" xfId="8536"/>
    <cellStyle name="Normal 2 2 2 3 2 3 2 2 6 3" xfId="13631"/>
    <cellStyle name="Normal 2 2 2 3 2 3 2 2 7" xfId="4390"/>
    <cellStyle name="Normal 2 2 2 3 2 3 2 2 7 2" xfId="9558"/>
    <cellStyle name="Normal 2 2 2 3 2 3 2 2 7 3" xfId="14651"/>
    <cellStyle name="Normal 2 2 2 3 2 3 2 2 8" xfId="5436"/>
    <cellStyle name="Normal 2 2 2 3 2 3 2 2 9" xfId="10552"/>
    <cellStyle name="Normal 2 2 2 3 2 3 2 3" xfId="389"/>
    <cellStyle name="Normal 2 2 2 3 2 3 2 3 2" xfId="903"/>
    <cellStyle name="Normal 2 2 2 3 2 3 2 3 2 2" xfId="1935"/>
    <cellStyle name="Normal 2 2 2 3 2 3 2 3 2 2 2" xfId="7110"/>
    <cellStyle name="Normal 2 2 2 3 2 3 2 3 2 2 3" xfId="12217"/>
    <cellStyle name="Normal 2 2 2 3 2 3 2 3 2 3" xfId="2969"/>
    <cellStyle name="Normal 2 2 2 3 2 3 2 3 2 3 2" xfId="8142"/>
    <cellStyle name="Normal 2 2 2 3 2 3 2 3 2 3 3" xfId="13241"/>
    <cellStyle name="Normal 2 2 2 3 2 3 2 3 2 4" xfId="4009"/>
    <cellStyle name="Normal 2 2 2 3 2 3 2 3 2 4 2" xfId="9178"/>
    <cellStyle name="Normal 2 2 2 3 2 3 2 3 2 4 3" xfId="14272"/>
    <cellStyle name="Normal 2 2 2 3 2 3 2 3 2 5" xfId="5030"/>
    <cellStyle name="Normal 2 2 2 3 2 3 2 3 2 5 2" xfId="10198"/>
    <cellStyle name="Normal 2 2 2 3 2 3 2 3 2 5 3" xfId="15291"/>
    <cellStyle name="Normal 2 2 2 3 2 3 2 3 2 6" xfId="6080"/>
    <cellStyle name="Normal 2 2 2 3 2 3 2 3 2 7" xfId="11192"/>
    <cellStyle name="Normal 2 2 2 3 2 3 2 3 3" xfId="1423"/>
    <cellStyle name="Normal 2 2 2 3 2 3 2 3 3 2" xfId="6598"/>
    <cellStyle name="Normal 2 2 2 3 2 3 2 3 3 3" xfId="11705"/>
    <cellStyle name="Normal 2 2 2 3 2 3 2 3 4" xfId="2457"/>
    <cellStyle name="Normal 2 2 2 3 2 3 2 3 4 2" xfId="7630"/>
    <cellStyle name="Normal 2 2 2 3 2 3 2 3 4 3" xfId="12729"/>
    <cellStyle name="Normal 2 2 2 3 2 3 2 3 5" xfId="3496"/>
    <cellStyle name="Normal 2 2 2 3 2 3 2 3 5 2" xfId="8665"/>
    <cellStyle name="Normal 2 2 2 3 2 3 2 3 5 3" xfId="13759"/>
    <cellStyle name="Normal 2 2 2 3 2 3 2 3 6" xfId="4518"/>
    <cellStyle name="Normal 2 2 2 3 2 3 2 3 6 2" xfId="9686"/>
    <cellStyle name="Normal 2 2 2 3 2 3 2 3 6 3" xfId="14779"/>
    <cellStyle name="Normal 2 2 2 3 2 3 2 3 7" xfId="5566"/>
    <cellStyle name="Normal 2 2 2 3 2 3 2 3 8" xfId="10680"/>
    <cellStyle name="Normal 2 2 2 3 2 3 2 4" xfId="647"/>
    <cellStyle name="Normal 2 2 2 3 2 3 2 4 2" xfId="1679"/>
    <cellStyle name="Normal 2 2 2 3 2 3 2 4 2 2" xfId="6854"/>
    <cellStyle name="Normal 2 2 2 3 2 3 2 4 2 3" xfId="11961"/>
    <cellStyle name="Normal 2 2 2 3 2 3 2 4 3" xfId="2713"/>
    <cellStyle name="Normal 2 2 2 3 2 3 2 4 3 2" xfId="7886"/>
    <cellStyle name="Normal 2 2 2 3 2 3 2 4 3 3" xfId="12985"/>
    <cellStyle name="Normal 2 2 2 3 2 3 2 4 4" xfId="3753"/>
    <cellStyle name="Normal 2 2 2 3 2 3 2 4 4 2" xfId="8922"/>
    <cellStyle name="Normal 2 2 2 3 2 3 2 4 4 3" xfId="14016"/>
    <cellStyle name="Normal 2 2 2 3 2 3 2 4 5" xfId="4774"/>
    <cellStyle name="Normal 2 2 2 3 2 3 2 4 5 2" xfId="9942"/>
    <cellStyle name="Normal 2 2 2 3 2 3 2 4 5 3" xfId="15035"/>
    <cellStyle name="Normal 2 2 2 3 2 3 2 4 6" xfId="5824"/>
    <cellStyle name="Normal 2 2 2 3 2 3 2 4 7" xfId="10936"/>
    <cellStyle name="Normal 2 2 2 3 2 3 2 5" xfId="1167"/>
    <cellStyle name="Normal 2 2 2 3 2 3 2 5 2" xfId="6342"/>
    <cellStyle name="Normal 2 2 2 3 2 3 2 5 3" xfId="11449"/>
    <cellStyle name="Normal 2 2 2 3 2 3 2 6" xfId="2201"/>
    <cellStyle name="Normal 2 2 2 3 2 3 2 6 2" xfId="7374"/>
    <cellStyle name="Normal 2 2 2 3 2 3 2 6 3" xfId="12473"/>
    <cellStyle name="Normal 2 2 2 3 2 3 2 7" xfId="3237"/>
    <cellStyle name="Normal 2 2 2 3 2 3 2 7 2" xfId="8406"/>
    <cellStyle name="Normal 2 2 2 3 2 3 2 7 3" xfId="13502"/>
    <cellStyle name="Normal 2 2 2 3 2 3 2 8" xfId="4262"/>
    <cellStyle name="Normal 2 2 2 3 2 3 2 8 2" xfId="9430"/>
    <cellStyle name="Normal 2 2 2 3 2 3 2 8 3" xfId="14523"/>
    <cellStyle name="Normal 2 2 2 3 2 3 2 9" xfId="5306"/>
    <cellStyle name="Normal 2 2 2 3 2 3 3" xfId="195"/>
    <cellStyle name="Normal 2 2 2 3 2 3 3 2" xfId="453"/>
    <cellStyle name="Normal 2 2 2 3 2 3 3 2 2" xfId="967"/>
    <cellStyle name="Normal 2 2 2 3 2 3 3 2 2 2" xfId="1999"/>
    <cellStyle name="Normal 2 2 2 3 2 3 3 2 2 2 2" xfId="7174"/>
    <cellStyle name="Normal 2 2 2 3 2 3 3 2 2 2 3" xfId="12281"/>
    <cellStyle name="Normal 2 2 2 3 2 3 3 2 2 3" xfId="3033"/>
    <cellStyle name="Normal 2 2 2 3 2 3 3 2 2 3 2" xfId="8206"/>
    <cellStyle name="Normal 2 2 2 3 2 3 3 2 2 3 3" xfId="13305"/>
    <cellStyle name="Normal 2 2 2 3 2 3 3 2 2 4" xfId="4073"/>
    <cellStyle name="Normal 2 2 2 3 2 3 3 2 2 4 2" xfId="9242"/>
    <cellStyle name="Normal 2 2 2 3 2 3 3 2 2 4 3" xfId="14336"/>
    <cellStyle name="Normal 2 2 2 3 2 3 3 2 2 5" xfId="5094"/>
    <cellStyle name="Normal 2 2 2 3 2 3 3 2 2 5 2" xfId="10262"/>
    <cellStyle name="Normal 2 2 2 3 2 3 3 2 2 5 3" xfId="15355"/>
    <cellStyle name="Normal 2 2 2 3 2 3 3 2 2 6" xfId="6144"/>
    <cellStyle name="Normal 2 2 2 3 2 3 3 2 2 7" xfId="11256"/>
    <cellStyle name="Normal 2 2 2 3 2 3 3 2 3" xfId="1487"/>
    <cellStyle name="Normal 2 2 2 3 2 3 3 2 3 2" xfId="6662"/>
    <cellStyle name="Normal 2 2 2 3 2 3 3 2 3 3" xfId="11769"/>
    <cellStyle name="Normal 2 2 2 3 2 3 3 2 4" xfId="2521"/>
    <cellStyle name="Normal 2 2 2 3 2 3 3 2 4 2" xfId="7694"/>
    <cellStyle name="Normal 2 2 2 3 2 3 3 2 4 3" xfId="12793"/>
    <cellStyle name="Normal 2 2 2 3 2 3 3 2 5" xfId="3560"/>
    <cellStyle name="Normal 2 2 2 3 2 3 3 2 5 2" xfId="8729"/>
    <cellStyle name="Normal 2 2 2 3 2 3 3 2 5 3" xfId="13823"/>
    <cellStyle name="Normal 2 2 2 3 2 3 3 2 6" xfId="4582"/>
    <cellStyle name="Normal 2 2 2 3 2 3 3 2 6 2" xfId="9750"/>
    <cellStyle name="Normal 2 2 2 3 2 3 3 2 6 3" xfId="14843"/>
    <cellStyle name="Normal 2 2 2 3 2 3 3 2 7" xfId="5630"/>
    <cellStyle name="Normal 2 2 2 3 2 3 3 2 8" xfId="10744"/>
    <cellStyle name="Normal 2 2 2 3 2 3 3 3" xfId="711"/>
    <cellStyle name="Normal 2 2 2 3 2 3 3 3 2" xfId="1743"/>
    <cellStyle name="Normal 2 2 2 3 2 3 3 3 2 2" xfId="6918"/>
    <cellStyle name="Normal 2 2 2 3 2 3 3 3 2 3" xfId="12025"/>
    <cellStyle name="Normal 2 2 2 3 2 3 3 3 3" xfId="2777"/>
    <cellStyle name="Normal 2 2 2 3 2 3 3 3 3 2" xfId="7950"/>
    <cellStyle name="Normal 2 2 2 3 2 3 3 3 3 3" xfId="13049"/>
    <cellStyle name="Normal 2 2 2 3 2 3 3 3 4" xfId="3817"/>
    <cellStyle name="Normal 2 2 2 3 2 3 3 3 4 2" xfId="8986"/>
    <cellStyle name="Normal 2 2 2 3 2 3 3 3 4 3" xfId="14080"/>
    <cellStyle name="Normal 2 2 2 3 2 3 3 3 5" xfId="4838"/>
    <cellStyle name="Normal 2 2 2 3 2 3 3 3 5 2" xfId="10006"/>
    <cellStyle name="Normal 2 2 2 3 2 3 3 3 5 3" xfId="15099"/>
    <cellStyle name="Normal 2 2 2 3 2 3 3 3 6" xfId="5888"/>
    <cellStyle name="Normal 2 2 2 3 2 3 3 3 7" xfId="11000"/>
    <cellStyle name="Normal 2 2 2 3 2 3 3 4" xfId="1231"/>
    <cellStyle name="Normal 2 2 2 3 2 3 3 4 2" xfId="6406"/>
    <cellStyle name="Normal 2 2 2 3 2 3 3 4 3" xfId="11513"/>
    <cellStyle name="Normal 2 2 2 3 2 3 3 5" xfId="2265"/>
    <cellStyle name="Normal 2 2 2 3 2 3 3 5 2" xfId="7438"/>
    <cellStyle name="Normal 2 2 2 3 2 3 3 5 3" xfId="12537"/>
    <cellStyle name="Normal 2 2 2 3 2 3 3 6" xfId="3303"/>
    <cellStyle name="Normal 2 2 2 3 2 3 3 6 2" xfId="8472"/>
    <cellStyle name="Normal 2 2 2 3 2 3 3 6 3" xfId="13567"/>
    <cellStyle name="Normal 2 2 2 3 2 3 3 7" xfId="4326"/>
    <cellStyle name="Normal 2 2 2 3 2 3 3 7 2" xfId="9494"/>
    <cellStyle name="Normal 2 2 2 3 2 3 3 7 3" xfId="14587"/>
    <cellStyle name="Normal 2 2 2 3 2 3 3 8" xfId="5372"/>
    <cellStyle name="Normal 2 2 2 3 2 3 3 9" xfId="10488"/>
    <cellStyle name="Normal 2 2 2 3 2 3 4" xfId="325"/>
    <cellStyle name="Normal 2 2 2 3 2 3 4 2" xfId="839"/>
    <cellStyle name="Normal 2 2 2 3 2 3 4 2 2" xfId="1871"/>
    <cellStyle name="Normal 2 2 2 3 2 3 4 2 2 2" xfId="7046"/>
    <cellStyle name="Normal 2 2 2 3 2 3 4 2 2 3" xfId="12153"/>
    <cellStyle name="Normal 2 2 2 3 2 3 4 2 3" xfId="2905"/>
    <cellStyle name="Normal 2 2 2 3 2 3 4 2 3 2" xfId="8078"/>
    <cellStyle name="Normal 2 2 2 3 2 3 4 2 3 3" xfId="13177"/>
    <cellStyle name="Normal 2 2 2 3 2 3 4 2 4" xfId="3945"/>
    <cellStyle name="Normal 2 2 2 3 2 3 4 2 4 2" xfId="9114"/>
    <cellStyle name="Normal 2 2 2 3 2 3 4 2 4 3" xfId="14208"/>
    <cellStyle name="Normal 2 2 2 3 2 3 4 2 5" xfId="4966"/>
    <cellStyle name="Normal 2 2 2 3 2 3 4 2 5 2" xfId="10134"/>
    <cellStyle name="Normal 2 2 2 3 2 3 4 2 5 3" xfId="15227"/>
    <cellStyle name="Normal 2 2 2 3 2 3 4 2 6" xfId="6016"/>
    <cellStyle name="Normal 2 2 2 3 2 3 4 2 7" xfId="11128"/>
    <cellStyle name="Normal 2 2 2 3 2 3 4 3" xfId="1359"/>
    <cellStyle name="Normal 2 2 2 3 2 3 4 3 2" xfId="6534"/>
    <cellStyle name="Normal 2 2 2 3 2 3 4 3 3" xfId="11641"/>
    <cellStyle name="Normal 2 2 2 3 2 3 4 4" xfId="2393"/>
    <cellStyle name="Normal 2 2 2 3 2 3 4 4 2" xfId="7566"/>
    <cellStyle name="Normal 2 2 2 3 2 3 4 4 3" xfId="12665"/>
    <cellStyle name="Normal 2 2 2 3 2 3 4 5" xfId="3432"/>
    <cellStyle name="Normal 2 2 2 3 2 3 4 5 2" xfId="8601"/>
    <cellStyle name="Normal 2 2 2 3 2 3 4 5 3" xfId="13695"/>
    <cellStyle name="Normal 2 2 2 3 2 3 4 6" xfId="4454"/>
    <cellStyle name="Normal 2 2 2 3 2 3 4 6 2" xfId="9622"/>
    <cellStyle name="Normal 2 2 2 3 2 3 4 6 3" xfId="14715"/>
    <cellStyle name="Normal 2 2 2 3 2 3 4 7" xfId="5502"/>
    <cellStyle name="Normal 2 2 2 3 2 3 4 8" xfId="10616"/>
    <cellStyle name="Normal 2 2 2 3 2 3 5" xfId="583"/>
    <cellStyle name="Normal 2 2 2 3 2 3 5 2" xfId="1615"/>
    <cellStyle name="Normal 2 2 2 3 2 3 5 2 2" xfId="6790"/>
    <cellStyle name="Normal 2 2 2 3 2 3 5 2 3" xfId="11897"/>
    <cellStyle name="Normal 2 2 2 3 2 3 5 3" xfId="2649"/>
    <cellStyle name="Normal 2 2 2 3 2 3 5 3 2" xfId="7822"/>
    <cellStyle name="Normal 2 2 2 3 2 3 5 3 3" xfId="12921"/>
    <cellStyle name="Normal 2 2 2 3 2 3 5 4" xfId="3689"/>
    <cellStyle name="Normal 2 2 2 3 2 3 5 4 2" xfId="8858"/>
    <cellStyle name="Normal 2 2 2 3 2 3 5 4 3" xfId="13952"/>
    <cellStyle name="Normal 2 2 2 3 2 3 5 5" xfId="4710"/>
    <cellStyle name="Normal 2 2 2 3 2 3 5 5 2" xfId="9878"/>
    <cellStyle name="Normal 2 2 2 3 2 3 5 5 3" xfId="14971"/>
    <cellStyle name="Normal 2 2 2 3 2 3 5 6" xfId="5760"/>
    <cellStyle name="Normal 2 2 2 3 2 3 5 7" xfId="10872"/>
    <cellStyle name="Normal 2 2 2 3 2 3 6" xfId="1102"/>
    <cellStyle name="Normal 2 2 2 3 2 3 6 2" xfId="6277"/>
    <cellStyle name="Normal 2 2 2 3 2 3 6 3" xfId="11385"/>
    <cellStyle name="Normal 2 2 2 3 2 3 7" xfId="2137"/>
    <cellStyle name="Normal 2 2 2 3 2 3 7 2" xfId="7310"/>
    <cellStyle name="Normal 2 2 2 3 2 3 7 3" xfId="12409"/>
    <cellStyle name="Normal 2 2 2 3 2 3 8" xfId="3171"/>
    <cellStyle name="Normal 2 2 2 3 2 3 8 2" xfId="8340"/>
    <cellStyle name="Normal 2 2 2 3 2 3 8 3" xfId="13436"/>
    <cellStyle name="Normal 2 2 2 3 2 3 9" xfId="4198"/>
    <cellStyle name="Normal 2 2 2 3 2 3 9 2" xfId="9366"/>
    <cellStyle name="Normal 2 2 2 3 2 3 9 3" xfId="14459"/>
    <cellStyle name="Normal 2 2 2 3 2 4" xfId="97"/>
    <cellStyle name="Normal 2 2 2 3 2 4 10" xfId="10392"/>
    <cellStyle name="Normal 2 2 2 3 2 4 2" xfId="227"/>
    <cellStyle name="Normal 2 2 2 3 2 4 2 2" xfId="485"/>
    <cellStyle name="Normal 2 2 2 3 2 4 2 2 2" xfId="999"/>
    <cellStyle name="Normal 2 2 2 3 2 4 2 2 2 2" xfId="2031"/>
    <cellStyle name="Normal 2 2 2 3 2 4 2 2 2 2 2" xfId="7206"/>
    <cellStyle name="Normal 2 2 2 3 2 4 2 2 2 2 3" xfId="12313"/>
    <cellStyle name="Normal 2 2 2 3 2 4 2 2 2 3" xfId="3065"/>
    <cellStyle name="Normal 2 2 2 3 2 4 2 2 2 3 2" xfId="8238"/>
    <cellStyle name="Normal 2 2 2 3 2 4 2 2 2 3 3" xfId="13337"/>
    <cellStyle name="Normal 2 2 2 3 2 4 2 2 2 4" xfId="4105"/>
    <cellStyle name="Normal 2 2 2 3 2 4 2 2 2 4 2" xfId="9274"/>
    <cellStyle name="Normal 2 2 2 3 2 4 2 2 2 4 3" xfId="14368"/>
    <cellStyle name="Normal 2 2 2 3 2 4 2 2 2 5" xfId="5126"/>
    <cellStyle name="Normal 2 2 2 3 2 4 2 2 2 5 2" xfId="10294"/>
    <cellStyle name="Normal 2 2 2 3 2 4 2 2 2 5 3" xfId="15387"/>
    <cellStyle name="Normal 2 2 2 3 2 4 2 2 2 6" xfId="6176"/>
    <cellStyle name="Normal 2 2 2 3 2 4 2 2 2 7" xfId="11288"/>
    <cellStyle name="Normal 2 2 2 3 2 4 2 2 3" xfId="1519"/>
    <cellStyle name="Normal 2 2 2 3 2 4 2 2 3 2" xfId="6694"/>
    <cellStyle name="Normal 2 2 2 3 2 4 2 2 3 3" xfId="11801"/>
    <cellStyle name="Normal 2 2 2 3 2 4 2 2 4" xfId="2553"/>
    <cellStyle name="Normal 2 2 2 3 2 4 2 2 4 2" xfId="7726"/>
    <cellStyle name="Normal 2 2 2 3 2 4 2 2 4 3" xfId="12825"/>
    <cellStyle name="Normal 2 2 2 3 2 4 2 2 5" xfId="3592"/>
    <cellStyle name="Normal 2 2 2 3 2 4 2 2 5 2" xfId="8761"/>
    <cellStyle name="Normal 2 2 2 3 2 4 2 2 5 3" xfId="13855"/>
    <cellStyle name="Normal 2 2 2 3 2 4 2 2 6" xfId="4614"/>
    <cellStyle name="Normal 2 2 2 3 2 4 2 2 6 2" xfId="9782"/>
    <cellStyle name="Normal 2 2 2 3 2 4 2 2 6 3" xfId="14875"/>
    <cellStyle name="Normal 2 2 2 3 2 4 2 2 7" xfId="5662"/>
    <cellStyle name="Normal 2 2 2 3 2 4 2 2 8" xfId="10776"/>
    <cellStyle name="Normal 2 2 2 3 2 4 2 3" xfId="743"/>
    <cellStyle name="Normal 2 2 2 3 2 4 2 3 2" xfId="1775"/>
    <cellStyle name="Normal 2 2 2 3 2 4 2 3 2 2" xfId="6950"/>
    <cellStyle name="Normal 2 2 2 3 2 4 2 3 2 3" xfId="12057"/>
    <cellStyle name="Normal 2 2 2 3 2 4 2 3 3" xfId="2809"/>
    <cellStyle name="Normal 2 2 2 3 2 4 2 3 3 2" xfId="7982"/>
    <cellStyle name="Normal 2 2 2 3 2 4 2 3 3 3" xfId="13081"/>
    <cellStyle name="Normal 2 2 2 3 2 4 2 3 4" xfId="3849"/>
    <cellStyle name="Normal 2 2 2 3 2 4 2 3 4 2" xfId="9018"/>
    <cellStyle name="Normal 2 2 2 3 2 4 2 3 4 3" xfId="14112"/>
    <cellStyle name="Normal 2 2 2 3 2 4 2 3 5" xfId="4870"/>
    <cellStyle name="Normal 2 2 2 3 2 4 2 3 5 2" xfId="10038"/>
    <cellStyle name="Normal 2 2 2 3 2 4 2 3 5 3" xfId="15131"/>
    <cellStyle name="Normal 2 2 2 3 2 4 2 3 6" xfId="5920"/>
    <cellStyle name="Normal 2 2 2 3 2 4 2 3 7" xfId="11032"/>
    <cellStyle name="Normal 2 2 2 3 2 4 2 4" xfId="1263"/>
    <cellStyle name="Normal 2 2 2 3 2 4 2 4 2" xfId="6438"/>
    <cellStyle name="Normal 2 2 2 3 2 4 2 4 3" xfId="11545"/>
    <cellStyle name="Normal 2 2 2 3 2 4 2 5" xfId="2297"/>
    <cellStyle name="Normal 2 2 2 3 2 4 2 5 2" xfId="7470"/>
    <cellStyle name="Normal 2 2 2 3 2 4 2 5 3" xfId="12569"/>
    <cellStyle name="Normal 2 2 2 3 2 4 2 6" xfId="3335"/>
    <cellStyle name="Normal 2 2 2 3 2 4 2 6 2" xfId="8504"/>
    <cellStyle name="Normal 2 2 2 3 2 4 2 6 3" xfId="13599"/>
    <cellStyle name="Normal 2 2 2 3 2 4 2 7" xfId="4358"/>
    <cellStyle name="Normal 2 2 2 3 2 4 2 7 2" xfId="9526"/>
    <cellStyle name="Normal 2 2 2 3 2 4 2 7 3" xfId="14619"/>
    <cellStyle name="Normal 2 2 2 3 2 4 2 8" xfId="5404"/>
    <cellStyle name="Normal 2 2 2 3 2 4 2 9" xfId="10520"/>
    <cellStyle name="Normal 2 2 2 3 2 4 3" xfId="357"/>
    <cellStyle name="Normal 2 2 2 3 2 4 3 2" xfId="871"/>
    <cellStyle name="Normal 2 2 2 3 2 4 3 2 2" xfId="1903"/>
    <cellStyle name="Normal 2 2 2 3 2 4 3 2 2 2" xfId="7078"/>
    <cellStyle name="Normal 2 2 2 3 2 4 3 2 2 3" xfId="12185"/>
    <cellStyle name="Normal 2 2 2 3 2 4 3 2 3" xfId="2937"/>
    <cellStyle name="Normal 2 2 2 3 2 4 3 2 3 2" xfId="8110"/>
    <cellStyle name="Normal 2 2 2 3 2 4 3 2 3 3" xfId="13209"/>
    <cellStyle name="Normal 2 2 2 3 2 4 3 2 4" xfId="3977"/>
    <cellStyle name="Normal 2 2 2 3 2 4 3 2 4 2" xfId="9146"/>
    <cellStyle name="Normal 2 2 2 3 2 4 3 2 4 3" xfId="14240"/>
    <cellStyle name="Normal 2 2 2 3 2 4 3 2 5" xfId="4998"/>
    <cellStyle name="Normal 2 2 2 3 2 4 3 2 5 2" xfId="10166"/>
    <cellStyle name="Normal 2 2 2 3 2 4 3 2 5 3" xfId="15259"/>
    <cellStyle name="Normal 2 2 2 3 2 4 3 2 6" xfId="6048"/>
    <cellStyle name="Normal 2 2 2 3 2 4 3 2 7" xfId="11160"/>
    <cellStyle name="Normal 2 2 2 3 2 4 3 3" xfId="1391"/>
    <cellStyle name="Normal 2 2 2 3 2 4 3 3 2" xfId="6566"/>
    <cellStyle name="Normal 2 2 2 3 2 4 3 3 3" xfId="11673"/>
    <cellStyle name="Normal 2 2 2 3 2 4 3 4" xfId="2425"/>
    <cellStyle name="Normal 2 2 2 3 2 4 3 4 2" xfId="7598"/>
    <cellStyle name="Normal 2 2 2 3 2 4 3 4 3" xfId="12697"/>
    <cellStyle name="Normal 2 2 2 3 2 4 3 5" xfId="3464"/>
    <cellStyle name="Normal 2 2 2 3 2 4 3 5 2" xfId="8633"/>
    <cellStyle name="Normal 2 2 2 3 2 4 3 5 3" xfId="13727"/>
    <cellStyle name="Normal 2 2 2 3 2 4 3 6" xfId="4486"/>
    <cellStyle name="Normal 2 2 2 3 2 4 3 6 2" xfId="9654"/>
    <cellStyle name="Normal 2 2 2 3 2 4 3 6 3" xfId="14747"/>
    <cellStyle name="Normal 2 2 2 3 2 4 3 7" xfId="5534"/>
    <cellStyle name="Normal 2 2 2 3 2 4 3 8" xfId="10648"/>
    <cellStyle name="Normal 2 2 2 3 2 4 4" xfId="615"/>
    <cellStyle name="Normal 2 2 2 3 2 4 4 2" xfId="1647"/>
    <cellStyle name="Normal 2 2 2 3 2 4 4 2 2" xfId="6822"/>
    <cellStyle name="Normal 2 2 2 3 2 4 4 2 3" xfId="11929"/>
    <cellStyle name="Normal 2 2 2 3 2 4 4 3" xfId="2681"/>
    <cellStyle name="Normal 2 2 2 3 2 4 4 3 2" xfId="7854"/>
    <cellStyle name="Normal 2 2 2 3 2 4 4 3 3" xfId="12953"/>
    <cellStyle name="Normal 2 2 2 3 2 4 4 4" xfId="3721"/>
    <cellStyle name="Normal 2 2 2 3 2 4 4 4 2" xfId="8890"/>
    <cellStyle name="Normal 2 2 2 3 2 4 4 4 3" xfId="13984"/>
    <cellStyle name="Normal 2 2 2 3 2 4 4 5" xfId="4742"/>
    <cellStyle name="Normal 2 2 2 3 2 4 4 5 2" xfId="9910"/>
    <cellStyle name="Normal 2 2 2 3 2 4 4 5 3" xfId="15003"/>
    <cellStyle name="Normal 2 2 2 3 2 4 4 6" xfId="5792"/>
    <cellStyle name="Normal 2 2 2 3 2 4 4 7" xfId="10904"/>
    <cellStyle name="Normal 2 2 2 3 2 4 5" xfId="1135"/>
    <cellStyle name="Normal 2 2 2 3 2 4 5 2" xfId="6310"/>
    <cellStyle name="Normal 2 2 2 3 2 4 5 3" xfId="11417"/>
    <cellStyle name="Normal 2 2 2 3 2 4 6" xfId="2169"/>
    <cellStyle name="Normal 2 2 2 3 2 4 6 2" xfId="7342"/>
    <cellStyle name="Normal 2 2 2 3 2 4 6 3" xfId="12441"/>
    <cellStyle name="Normal 2 2 2 3 2 4 7" xfId="3205"/>
    <cellStyle name="Normal 2 2 2 3 2 4 7 2" xfId="8374"/>
    <cellStyle name="Normal 2 2 2 3 2 4 7 3" xfId="13470"/>
    <cellStyle name="Normal 2 2 2 3 2 4 8" xfId="4230"/>
    <cellStyle name="Normal 2 2 2 3 2 4 8 2" xfId="9398"/>
    <cellStyle name="Normal 2 2 2 3 2 4 8 3" xfId="14491"/>
    <cellStyle name="Normal 2 2 2 3 2 4 9" xfId="5274"/>
    <cellStyle name="Normal 2 2 2 3 2 5" xfId="163"/>
    <cellStyle name="Normal 2 2 2 3 2 5 2" xfId="421"/>
    <cellStyle name="Normal 2 2 2 3 2 5 2 2" xfId="935"/>
    <cellStyle name="Normal 2 2 2 3 2 5 2 2 2" xfId="1967"/>
    <cellStyle name="Normal 2 2 2 3 2 5 2 2 2 2" xfId="7142"/>
    <cellStyle name="Normal 2 2 2 3 2 5 2 2 2 3" xfId="12249"/>
    <cellStyle name="Normal 2 2 2 3 2 5 2 2 3" xfId="3001"/>
    <cellStyle name="Normal 2 2 2 3 2 5 2 2 3 2" xfId="8174"/>
    <cellStyle name="Normal 2 2 2 3 2 5 2 2 3 3" xfId="13273"/>
    <cellStyle name="Normal 2 2 2 3 2 5 2 2 4" xfId="4041"/>
    <cellStyle name="Normal 2 2 2 3 2 5 2 2 4 2" xfId="9210"/>
    <cellStyle name="Normal 2 2 2 3 2 5 2 2 4 3" xfId="14304"/>
    <cellStyle name="Normal 2 2 2 3 2 5 2 2 5" xfId="5062"/>
    <cellStyle name="Normal 2 2 2 3 2 5 2 2 5 2" xfId="10230"/>
    <cellStyle name="Normal 2 2 2 3 2 5 2 2 5 3" xfId="15323"/>
    <cellStyle name="Normal 2 2 2 3 2 5 2 2 6" xfId="6112"/>
    <cellStyle name="Normal 2 2 2 3 2 5 2 2 7" xfId="11224"/>
    <cellStyle name="Normal 2 2 2 3 2 5 2 3" xfId="1455"/>
    <cellStyle name="Normal 2 2 2 3 2 5 2 3 2" xfId="6630"/>
    <cellStyle name="Normal 2 2 2 3 2 5 2 3 3" xfId="11737"/>
    <cellStyle name="Normal 2 2 2 3 2 5 2 4" xfId="2489"/>
    <cellStyle name="Normal 2 2 2 3 2 5 2 4 2" xfId="7662"/>
    <cellStyle name="Normal 2 2 2 3 2 5 2 4 3" xfId="12761"/>
    <cellStyle name="Normal 2 2 2 3 2 5 2 5" xfId="3528"/>
    <cellStyle name="Normal 2 2 2 3 2 5 2 5 2" xfId="8697"/>
    <cellStyle name="Normal 2 2 2 3 2 5 2 5 3" xfId="13791"/>
    <cellStyle name="Normal 2 2 2 3 2 5 2 6" xfId="4550"/>
    <cellStyle name="Normal 2 2 2 3 2 5 2 6 2" xfId="9718"/>
    <cellStyle name="Normal 2 2 2 3 2 5 2 6 3" xfId="14811"/>
    <cellStyle name="Normal 2 2 2 3 2 5 2 7" xfId="5598"/>
    <cellStyle name="Normal 2 2 2 3 2 5 2 8" xfId="10712"/>
    <cellStyle name="Normal 2 2 2 3 2 5 3" xfId="679"/>
    <cellStyle name="Normal 2 2 2 3 2 5 3 2" xfId="1711"/>
    <cellStyle name="Normal 2 2 2 3 2 5 3 2 2" xfId="6886"/>
    <cellStyle name="Normal 2 2 2 3 2 5 3 2 3" xfId="11993"/>
    <cellStyle name="Normal 2 2 2 3 2 5 3 3" xfId="2745"/>
    <cellStyle name="Normal 2 2 2 3 2 5 3 3 2" xfId="7918"/>
    <cellStyle name="Normal 2 2 2 3 2 5 3 3 3" xfId="13017"/>
    <cellStyle name="Normal 2 2 2 3 2 5 3 4" xfId="3785"/>
    <cellStyle name="Normal 2 2 2 3 2 5 3 4 2" xfId="8954"/>
    <cellStyle name="Normal 2 2 2 3 2 5 3 4 3" xfId="14048"/>
    <cellStyle name="Normal 2 2 2 3 2 5 3 5" xfId="4806"/>
    <cellStyle name="Normal 2 2 2 3 2 5 3 5 2" xfId="9974"/>
    <cellStyle name="Normal 2 2 2 3 2 5 3 5 3" xfId="15067"/>
    <cellStyle name="Normal 2 2 2 3 2 5 3 6" xfId="5856"/>
    <cellStyle name="Normal 2 2 2 3 2 5 3 7" xfId="10968"/>
    <cellStyle name="Normal 2 2 2 3 2 5 4" xfId="1199"/>
    <cellStyle name="Normal 2 2 2 3 2 5 4 2" xfId="6374"/>
    <cellStyle name="Normal 2 2 2 3 2 5 4 3" xfId="11481"/>
    <cellStyle name="Normal 2 2 2 3 2 5 5" xfId="2233"/>
    <cellStyle name="Normal 2 2 2 3 2 5 5 2" xfId="7406"/>
    <cellStyle name="Normal 2 2 2 3 2 5 5 3" xfId="12505"/>
    <cellStyle name="Normal 2 2 2 3 2 5 6" xfId="3271"/>
    <cellStyle name="Normal 2 2 2 3 2 5 6 2" xfId="8440"/>
    <cellStyle name="Normal 2 2 2 3 2 5 6 3" xfId="13535"/>
    <cellStyle name="Normal 2 2 2 3 2 5 7" xfId="4294"/>
    <cellStyle name="Normal 2 2 2 3 2 5 7 2" xfId="9462"/>
    <cellStyle name="Normal 2 2 2 3 2 5 7 3" xfId="14555"/>
    <cellStyle name="Normal 2 2 2 3 2 5 8" xfId="5340"/>
    <cellStyle name="Normal 2 2 2 3 2 5 9" xfId="10456"/>
    <cellStyle name="Normal 2 2 2 3 2 6" xfId="293"/>
    <cellStyle name="Normal 2 2 2 3 2 6 2" xfId="807"/>
    <cellStyle name="Normal 2 2 2 3 2 6 2 2" xfId="1839"/>
    <cellStyle name="Normal 2 2 2 3 2 6 2 2 2" xfId="7014"/>
    <cellStyle name="Normal 2 2 2 3 2 6 2 2 3" xfId="12121"/>
    <cellStyle name="Normal 2 2 2 3 2 6 2 3" xfId="2873"/>
    <cellStyle name="Normal 2 2 2 3 2 6 2 3 2" xfId="8046"/>
    <cellStyle name="Normal 2 2 2 3 2 6 2 3 3" xfId="13145"/>
    <cellStyle name="Normal 2 2 2 3 2 6 2 4" xfId="3913"/>
    <cellStyle name="Normal 2 2 2 3 2 6 2 4 2" xfId="9082"/>
    <cellStyle name="Normal 2 2 2 3 2 6 2 4 3" xfId="14176"/>
    <cellStyle name="Normal 2 2 2 3 2 6 2 5" xfId="4934"/>
    <cellStyle name="Normal 2 2 2 3 2 6 2 5 2" xfId="10102"/>
    <cellStyle name="Normal 2 2 2 3 2 6 2 5 3" xfId="15195"/>
    <cellStyle name="Normal 2 2 2 3 2 6 2 6" xfId="5984"/>
    <cellStyle name="Normal 2 2 2 3 2 6 2 7" xfId="11096"/>
    <cellStyle name="Normal 2 2 2 3 2 6 3" xfId="1327"/>
    <cellStyle name="Normal 2 2 2 3 2 6 3 2" xfId="6502"/>
    <cellStyle name="Normal 2 2 2 3 2 6 3 3" xfId="11609"/>
    <cellStyle name="Normal 2 2 2 3 2 6 4" xfId="2361"/>
    <cellStyle name="Normal 2 2 2 3 2 6 4 2" xfId="7534"/>
    <cellStyle name="Normal 2 2 2 3 2 6 4 3" xfId="12633"/>
    <cellStyle name="Normal 2 2 2 3 2 6 5" xfId="3400"/>
    <cellStyle name="Normal 2 2 2 3 2 6 5 2" xfId="8569"/>
    <cellStyle name="Normal 2 2 2 3 2 6 5 3" xfId="13663"/>
    <cellStyle name="Normal 2 2 2 3 2 6 6" xfId="4422"/>
    <cellStyle name="Normal 2 2 2 3 2 6 6 2" xfId="9590"/>
    <cellStyle name="Normal 2 2 2 3 2 6 6 3" xfId="14683"/>
    <cellStyle name="Normal 2 2 2 3 2 6 7" xfId="5470"/>
    <cellStyle name="Normal 2 2 2 3 2 6 8" xfId="10584"/>
    <cellStyle name="Normal 2 2 2 3 2 7" xfId="551"/>
    <cellStyle name="Normal 2 2 2 3 2 7 2" xfId="1583"/>
    <cellStyle name="Normal 2 2 2 3 2 7 2 2" xfId="6758"/>
    <cellStyle name="Normal 2 2 2 3 2 7 2 3" xfId="11865"/>
    <cellStyle name="Normal 2 2 2 3 2 7 3" xfId="2617"/>
    <cellStyle name="Normal 2 2 2 3 2 7 3 2" xfId="7790"/>
    <cellStyle name="Normal 2 2 2 3 2 7 3 3" xfId="12889"/>
    <cellStyle name="Normal 2 2 2 3 2 7 4" xfId="3657"/>
    <cellStyle name="Normal 2 2 2 3 2 7 4 2" xfId="8826"/>
    <cellStyle name="Normal 2 2 2 3 2 7 4 3" xfId="13920"/>
    <cellStyle name="Normal 2 2 2 3 2 7 5" xfId="4678"/>
    <cellStyle name="Normal 2 2 2 3 2 7 5 2" xfId="9846"/>
    <cellStyle name="Normal 2 2 2 3 2 7 5 3" xfId="14939"/>
    <cellStyle name="Normal 2 2 2 3 2 7 6" xfId="5728"/>
    <cellStyle name="Normal 2 2 2 3 2 7 7" xfId="10840"/>
    <cellStyle name="Normal 2 2 2 3 2 8" xfId="1069"/>
    <cellStyle name="Normal 2 2 2 3 2 8 2" xfId="6244"/>
    <cellStyle name="Normal 2 2 2 3 2 8 3" xfId="11353"/>
    <cellStyle name="Normal 2 2 2 3 2 9" xfId="2103"/>
    <cellStyle name="Normal 2 2 2 3 2 9 2" xfId="7276"/>
    <cellStyle name="Normal 2 2 2 3 2 9 3" xfId="12377"/>
    <cellStyle name="Normal 2 2 2 3 3" xfId="37"/>
    <cellStyle name="Normal 2 2 2 3 3 10" xfId="4174"/>
    <cellStyle name="Normal 2 2 2 3 3 10 2" xfId="9342"/>
    <cellStyle name="Normal 2 2 2 3 3 10 3" xfId="14435"/>
    <cellStyle name="Normal 2 2 2 3 3 11" xfId="5214"/>
    <cellStyle name="Normal 2 2 2 3 3 12" xfId="5325"/>
    <cellStyle name="Normal 2 2 2 3 3 2" xfId="71"/>
    <cellStyle name="Normal 2 2 2 3 3 2 10" xfId="5248"/>
    <cellStyle name="Normal 2 2 2 3 3 2 11" xfId="10368"/>
    <cellStyle name="Normal 2 2 2 3 3 2 2" xfId="137"/>
    <cellStyle name="Normal 2 2 2 3 3 2 2 10" xfId="10432"/>
    <cellStyle name="Normal 2 2 2 3 3 2 2 2" xfId="267"/>
    <cellStyle name="Normal 2 2 2 3 3 2 2 2 2" xfId="525"/>
    <cellStyle name="Normal 2 2 2 3 3 2 2 2 2 2" xfId="1039"/>
    <cellStyle name="Normal 2 2 2 3 3 2 2 2 2 2 2" xfId="2071"/>
    <cellStyle name="Normal 2 2 2 3 3 2 2 2 2 2 2 2" xfId="7246"/>
    <cellStyle name="Normal 2 2 2 3 3 2 2 2 2 2 2 3" xfId="12353"/>
    <cellStyle name="Normal 2 2 2 3 3 2 2 2 2 2 3" xfId="3105"/>
    <cellStyle name="Normal 2 2 2 3 3 2 2 2 2 2 3 2" xfId="8278"/>
    <cellStyle name="Normal 2 2 2 3 3 2 2 2 2 2 3 3" xfId="13377"/>
    <cellStyle name="Normal 2 2 2 3 3 2 2 2 2 2 4" xfId="4145"/>
    <cellStyle name="Normal 2 2 2 3 3 2 2 2 2 2 4 2" xfId="9314"/>
    <cellStyle name="Normal 2 2 2 3 3 2 2 2 2 2 4 3" xfId="14408"/>
    <cellStyle name="Normal 2 2 2 3 3 2 2 2 2 2 5" xfId="5166"/>
    <cellStyle name="Normal 2 2 2 3 3 2 2 2 2 2 5 2" xfId="10334"/>
    <cellStyle name="Normal 2 2 2 3 3 2 2 2 2 2 5 3" xfId="15427"/>
    <cellStyle name="Normal 2 2 2 3 3 2 2 2 2 2 6" xfId="6216"/>
    <cellStyle name="Normal 2 2 2 3 3 2 2 2 2 2 7" xfId="11328"/>
    <cellStyle name="Normal 2 2 2 3 3 2 2 2 2 3" xfId="1559"/>
    <cellStyle name="Normal 2 2 2 3 3 2 2 2 2 3 2" xfId="6734"/>
    <cellStyle name="Normal 2 2 2 3 3 2 2 2 2 3 3" xfId="11841"/>
    <cellStyle name="Normal 2 2 2 3 3 2 2 2 2 4" xfId="2593"/>
    <cellStyle name="Normal 2 2 2 3 3 2 2 2 2 4 2" xfId="7766"/>
    <cellStyle name="Normal 2 2 2 3 3 2 2 2 2 4 3" xfId="12865"/>
    <cellStyle name="Normal 2 2 2 3 3 2 2 2 2 5" xfId="3632"/>
    <cellStyle name="Normal 2 2 2 3 3 2 2 2 2 5 2" xfId="8801"/>
    <cellStyle name="Normal 2 2 2 3 3 2 2 2 2 5 3" xfId="13895"/>
    <cellStyle name="Normal 2 2 2 3 3 2 2 2 2 6" xfId="4654"/>
    <cellStyle name="Normal 2 2 2 3 3 2 2 2 2 6 2" xfId="9822"/>
    <cellStyle name="Normal 2 2 2 3 3 2 2 2 2 6 3" xfId="14915"/>
    <cellStyle name="Normal 2 2 2 3 3 2 2 2 2 7" xfId="5702"/>
    <cellStyle name="Normal 2 2 2 3 3 2 2 2 2 8" xfId="10816"/>
    <cellStyle name="Normal 2 2 2 3 3 2 2 2 3" xfId="783"/>
    <cellStyle name="Normal 2 2 2 3 3 2 2 2 3 2" xfId="1815"/>
    <cellStyle name="Normal 2 2 2 3 3 2 2 2 3 2 2" xfId="6990"/>
    <cellStyle name="Normal 2 2 2 3 3 2 2 2 3 2 3" xfId="12097"/>
    <cellStyle name="Normal 2 2 2 3 3 2 2 2 3 3" xfId="2849"/>
    <cellStyle name="Normal 2 2 2 3 3 2 2 2 3 3 2" xfId="8022"/>
    <cellStyle name="Normal 2 2 2 3 3 2 2 2 3 3 3" xfId="13121"/>
    <cellStyle name="Normal 2 2 2 3 3 2 2 2 3 4" xfId="3889"/>
    <cellStyle name="Normal 2 2 2 3 3 2 2 2 3 4 2" xfId="9058"/>
    <cellStyle name="Normal 2 2 2 3 3 2 2 2 3 4 3" xfId="14152"/>
    <cellStyle name="Normal 2 2 2 3 3 2 2 2 3 5" xfId="4910"/>
    <cellStyle name="Normal 2 2 2 3 3 2 2 2 3 5 2" xfId="10078"/>
    <cellStyle name="Normal 2 2 2 3 3 2 2 2 3 5 3" xfId="15171"/>
    <cellStyle name="Normal 2 2 2 3 3 2 2 2 3 6" xfId="5960"/>
    <cellStyle name="Normal 2 2 2 3 3 2 2 2 3 7" xfId="11072"/>
    <cellStyle name="Normal 2 2 2 3 3 2 2 2 4" xfId="1303"/>
    <cellStyle name="Normal 2 2 2 3 3 2 2 2 4 2" xfId="6478"/>
    <cellStyle name="Normal 2 2 2 3 3 2 2 2 4 3" xfId="11585"/>
    <cellStyle name="Normal 2 2 2 3 3 2 2 2 5" xfId="2337"/>
    <cellStyle name="Normal 2 2 2 3 3 2 2 2 5 2" xfId="7510"/>
    <cellStyle name="Normal 2 2 2 3 3 2 2 2 5 3" xfId="12609"/>
    <cellStyle name="Normal 2 2 2 3 3 2 2 2 6" xfId="3375"/>
    <cellStyle name="Normal 2 2 2 3 3 2 2 2 6 2" xfId="8544"/>
    <cellStyle name="Normal 2 2 2 3 3 2 2 2 6 3" xfId="13639"/>
    <cellStyle name="Normal 2 2 2 3 3 2 2 2 7" xfId="4398"/>
    <cellStyle name="Normal 2 2 2 3 3 2 2 2 7 2" xfId="9566"/>
    <cellStyle name="Normal 2 2 2 3 3 2 2 2 7 3" xfId="14659"/>
    <cellStyle name="Normal 2 2 2 3 3 2 2 2 8" xfId="5444"/>
    <cellStyle name="Normal 2 2 2 3 3 2 2 2 9" xfId="10560"/>
    <cellStyle name="Normal 2 2 2 3 3 2 2 3" xfId="397"/>
    <cellStyle name="Normal 2 2 2 3 3 2 2 3 2" xfId="911"/>
    <cellStyle name="Normal 2 2 2 3 3 2 2 3 2 2" xfId="1943"/>
    <cellStyle name="Normal 2 2 2 3 3 2 2 3 2 2 2" xfId="7118"/>
    <cellStyle name="Normal 2 2 2 3 3 2 2 3 2 2 3" xfId="12225"/>
    <cellStyle name="Normal 2 2 2 3 3 2 2 3 2 3" xfId="2977"/>
    <cellStyle name="Normal 2 2 2 3 3 2 2 3 2 3 2" xfId="8150"/>
    <cellStyle name="Normal 2 2 2 3 3 2 2 3 2 3 3" xfId="13249"/>
    <cellStyle name="Normal 2 2 2 3 3 2 2 3 2 4" xfId="4017"/>
    <cellStyle name="Normal 2 2 2 3 3 2 2 3 2 4 2" xfId="9186"/>
    <cellStyle name="Normal 2 2 2 3 3 2 2 3 2 4 3" xfId="14280"/>
    <cellStyle name="Normal 2 2 2 3 3 2 2 3 2 5" xfId="5038"/>
    <cellStyle name="Normal 2 2 2 3 3 2 2 3 2 5 2" xfId="10206"/>
    <cellStyle name="Normal 2 2 2 3 3 2 2 3 2 5 3" xfId="15299"/>
    <cellStyle name="Normal 2 2 2 3 3 2 2 3 2 6" xfId="6088"/>
    <cellStyle name="Normal 2 2 2 3 3 2 2 3 2 7" xfId="11200"/>
    <cellStyle name="Normal 2 2 2 3 3 2 2 3 3" xfId="1431"/>
    <cellStyle name="Normal 2 2 2 3 3 2 2 3 3 2" xfId="6606"/>
    <cellStyle name="Normal 2 2 2 3 3 2 2 3 3 3" xfId="11713"/>
    <cellStyle name="Normal 2 2 2 3 3 2 2 3 4" xfId="2465"/>
    <cellStyle name="Normal 2 2 2 3 3 2 2 3 4 2" xfId="7638"/>
    <cellStyle name="Normal 2 2 2 3 3 2 2 3 4 3" xfId="12737"/>
    <cellStyle name="Normal 2 2 2 3 3 2 2 3 5" xfId="3504"/>
    <cellStyle name="Normal 2 2 2 3 3 2 2 3 5 2" xfId="8673"/>
    <cellStyle name="Normal 2 2 2 3 3 2 2 3 5 3" xfId="13767"/>
    <cellStyle name="Normal 2 2 2 3 3 2 2 3 6" xfId="4526"/>
    <cellStyle name="Normal 2 2 2 3 3 2 2 3 6 2" xfId="9694"/>
    <cellStyle name="Normal 2 2 2 3 3 2 2 3 6 3" xfId="14787"/>
    <cellStyle name="Normal 2 2 2 3 3 2 2 3 7" xfId="5574"/>
    <cellStyle name="Normal 2 2 2 3 3 2 2 3 8" xfId="10688"/>
    <cellStyle name="Normal 2 2 2 3 3 2 2 4" xfId="655"/>
    <cellStyle name="Normal 2 2 2 3 3 2 2 4 2" xfId="1687"/>
    <cellStyle name="Normal 2 2 2 3 3 2 2 4 2 2" xfId="6862"/>
    <cellStyle name="Normal 2 2 2 3 3 2 2 4 2 3" xfId="11969"/>
    <cellStyle name="Normal 2 2 2 3 3 2 2 4 3" xfId="2721"/>
    <cellStyle name="Normal 2 2 2 3 3 2 2 4 3 2" xfId="7894"/>
    <cellStyle name="Normal 2 2 2 3 3 2 2 4 3 3" xfId="12993"/>
    <cellStyle name="Normal 2 2 2 3 3 2 2 4 4" xfId="3761"/>
    <cellStyle name="Normal 2 2 2 3 3 2 2 4 4 2" xfId="8930"/>
    <cellStyle name="Normal 2 2 2 3 3 2 2 4 4 3" xfId="14024"/>
    <cellStyle name="Normal 2 2 2 3 3 2 2 4 5" xfId="4782"/>
    <cellStyle name="Normal 2 2 2 3 3 2 2 4 5 2" xfId="9950"/>
    <cellStyle name="Normal 2 2 2 3 3 2 2 4 5 3" xfId="15043"/>
    <cellStyle name="Normal 2 2 2 3 3 2 2 4 6" xfId="5832"/>
    <cellStyle name="Normal 2 2 2 3 3 2 2 4 7" xfId="10944"/>
    <cellStyle name="Normal 2 2 2 3 3 2 2 5" xfId="1175"/>
    <cellStyle name="Normal 2 2 2 3 3 2 2 5 2" xfId="6350"/>
    <cellStyle name="Normal 2 2 2 3 3 2 2 5 3" xfId="11457"/>
    <cellStyle name="Normal 2 2 2 3 3 2 2 6" xfId="2209"/>
    <cellStyle name="Normal 2 2 2 3 3 2 2 6 2" xfId="7382"/>
    <cellStyle name="Normal 2 2 2 3 3 2 2 6 3" xfId="12481"/>
    <cellStyle name="Normal 2 2 2 3 3 2 2 7" xfId="3245"/>
    <cellStyle name="Normal 2 2 2 3 3 2 2 7 2" xfId="8414"/>
    <cellStyle name="Normal 2 2 2 3 3 2 2 7 3" xfId="13510"/>
    <cellStyle name="Normal 2 2 2 3 3 2 2 8" xfId="4270"/>
    <cellStyle name="Normal 2 2 2 3 3 2 2 8 2" xfId="9438"/>
    <cellStyle name="Normal 2 2 2 3 3 2 2 8 3" xfId="14531"/>
    <cellStyle name="Normal 2 2 2 3 3 2 2 9" xfId="5314"/>
    <cellStyle name="Normal 2 2 2 3 3 2 3" xfId="203"/>
    <cellStyle name="Normal 2 2 2 3 3 2 3 2" xfId="461"/>
    <cellStyle name="Normal 2 2 2 3 3 2 3 2 2" xfId="975"/>
    <cellStyle name="Normal 2 2 2 3 3 2 3 2 2 2" xfId="2007"/>
    <cellStyle name="Normal 2 2 2 3 3 2 3 2 2 2 2" xfId="7182"/>
    <cellStyle name="Normal 2 2 2 3 3 2 3 2 2 2 3" xfId="12289"/>
    <cellStyle name="Normal 2 2 2 3 3 2 3 2 2 3" xfId="3041"/>
    <cellStyle name="Normal 2 2 2 3 3 2 3 2 2 3 2" xfId="8214"/>
    <cellStyle name="Normal 2 2 2 3 3 2 3 2 2 3 3" xfId="13313"/>
    <cellStyle name="Normal 2 2 2 3 3 2 3 2 2 4" xfId="4081"/>
    <cellStyle name="Normal 2 2 2 3 3 2 3 2 2 4 2" xfId="9250"/>
    <cellStyle name="Normal 2 2 2 3 3 2 3 2 2 4 3" xfId="14344"/>
    <cellStyle name="Normal 2 2 2 3 3 2 3 2 2 5" xfId="5102"/>
    <cellStyle name="Normal 2 2 2 3 3 2 3 2 2 5 2" xfId="10270"/>
    <cellStyle name="Normal 2 2 2 3 3 2 3 2 2 5 3" xfId="15363"/>
    <cellStyle name="Normal 2 2 2 3 3 2 3 2 2 6" xfId="6152"/>
    <cellStyle name="Normal 2 2 2 3 3 2 3 2 2 7" xfId="11264"/>
    <cellStyle name="Normal 2 2 2 3 3 2 3 2 3" xfId="1495"/>
    <cellStyle name="Normal 2 2 2 3 3 2 3 2 3 2" xfId="6670"/>
    <cellStyle name="Normal 2 2 2 3 3 2 3 2 3 3" xfId="11777"/>
    <cellStyle name="Normal 2 2 2 3 3 2 3 2 4" xfId="2529"/>
    <cellStyle name="Normal 2 2 2 3 3 2 3 2 4 2" xfId="7702"/>
    <cellStyle name="Normal 2 2 2 3 3 2 3 2 4 3" xfId="12801"/>
    <cellStyle name="Normal 2 2 2 3 3 2 3 2 5" xfId="3568"/>
    <cellStyle name="Normal 2 2 2 3 3 2 3 2 5 2" xfId="8737"/>
    <cellStyle name="Normal 2 2 2 3 3 2 3 2 5 3" xfId="13831"/>
    <cellStyle name="Normal 2 2 2 3 3 2 3 2 6" xfId="4590"/>
    <cellStyle name="Normal 2 2 2 3 3 2 3 2 6 2" xfId="9758"/>
    <cellStyle name="Normal 2 2 2 3 3 2 3 2 6 3" xfId="14851"/>
    <cellStyle name="Normal 2 2 2 3 3 2 3 2 7" xfId="5638"/>
    <cellStyle name="Normal 2 2 2 3 3 2 3 2 8" xfId="10752"/>
    <cellStyle name="Normal 2 2 2 3 3 2 3 3" xfId="719"/>
    <cellStyle name="Normal 2 2 2 3 3 2 3 3 2" xfId="1751"/>
    <cellStyle name="Normal 2 2 2 3 3 2 3 3 2 2" xfId="6926"/>
    <cellStyle name="Normal 2 2 2 3 3 2 3 3 2 3" xfId="12033"/>
    <cellStyle name="Normal 2 2 2 3 3 2 3 3 3" xfId="2785"/>
    <cellStyle name="Normal 2 2 2 3 3 2 3 3 3 2" xfId="7958"/>
    <cellStyle name="Normal 2 2 2 3 3 2 3 3 3 3" xfId="13057"/>
    <cellStyle name="Normal 2 2 2 3 3 2 3 3 4" xfId="3825"/>
    <cellStyle name="Normal 2 2 2 3 3 2 3 3 4 2" xfId="8994"/>
    <cellStyle name="Normal 2 2 2 3 3 2 3 3 4 3" xfId="14088"/>
    <cellStyle name="Normal 2 2 2 3 3 2 3 3 5" xfId="4846"/>
    <cellStyle name="Normal 2 2 2 3 3 2 3 3 5 2" xfId="10014"/>
    <cellStyle name="Normal 2 2 2 3 3 2 3 3 5 3" xfId="15107"/>
    <cellStyle name="Normal 2 2 2 3 3 2 3 3 6" xfId="5896"/>
    <cellStyle name="Normal 2 2 2 3 3 2 3 3 7" xfId="11008"/>
    <cellStyle name="Normal 2 2 2 3 3 2 3 4" xfId="1239"/>
    <cellStyle name="Normal 2 2 2 3 3 2 3 4 2" xfId="6414"/>
    <cellStyle name="Normal 2 2 2 3 3 2 3 4 3" xfId="11521"/>
    <cellStyle name="Normal 2 2 2 3 3 2 3 5" xfId="2273"/>
    <cellStyle name="Normal 2 2 2 3 3 2 3 5 2" xfId="7446"/>
    <cellStyle name="Normal 2 2 2 3 3 2 3 5 3" xfId="12545"/>
    <cellStyle name="Normal 2 2 2 3 3 2 3 6" xfId="3311"/>
    <cellStyle name="Normal 2 2 2 3 3 2 3 6 2" xfId="8480"/>
    <cellStyle name="Normal 2 2 2 3 3 2 3 6 3" xfId="13575"/>
    <cellStyle name="Normal 2 2 2 3 3 2 3 7" xfId="4334"/>
    <cellStyle name="Normal 2 2 2 3 3 2 3 7 2" xfId="9502"/>
    <cellStyle name="Normal 2 2 2 3 3 2 3 7 3" xfId="14595"/>
    <cellStyle name="Normal 2 2 2 3 3 2 3 8" xfId="5380"/>
    <cellStyle name="Normal 2 2 2 3 3 2 3 9" xfId="10496"/>
    <cellStyle name="Normal 2 2 2 3 3 2 4" xfId="333"/>
    <cellStyle name="Normal 2 2 2 3 3 2 4 2" xfId="847"/>
    <cellStyle name="Normal 2 2 2 3 3 2 4 2 2" xfId="1879"/>
    <cellStyle name="Normal 2 2 2 3 3 2 4 2 2 2" xfId="7054"/>
    <cellStyle name="Normal 2 2 2 3 3 2 4 2 2 3" xfId="12161"/>
    <cellStyle name="Normal 2 2 2 3 3 2 4 2 3" xfId="2913"/>
    <cellStyle name="Normal 2 2 2 3 3 2 4 2 3 2" xfId="8086"/>
    <cellStyle name="Normal 2 2 2 3 3 2 4 2 3 3" xfId="13185"/>
    <cellStyle name="Normal 2 2 2 3 3 2 4 2 4" xfId="3953"/>
    <cellStyle name="Normal 2 2 2 3 3 2 4 2 4 2" xfId="9122"/>
    <cellStyle name="Normal 2 2 2 3 3 2 4 2 4 3" xfId="14216"/>
    <cellStyle name="Normal 2 2 2 3 3 2 4 2 5" xfId="4974"/>
    <cellStyle name="Normal 2 2 2 3 3 2 4 2 5 2" xfId="10142"/>
    <cellStyle name="Normal 2 2 2 3 3 2 4 2 5 3" xfId="15235"/>
    <cellStyle name="Normal 2 2 2 3 3 2 4 2 6" xfId="6024"/>
    <cellStyle name="Normal 2 2 2 3 3 2 4 2 7" xfId="11136"/>
    <cellStyle name="Normal 2 2 2 3 3 2 4 3" xfId="1367"/>
    <cellStyle name="Normal 2 2 2 3 3 2 4 3 2" xfId="6542"/>
    <cellStyle name="Normal 2 2 2 3 3 2 4 3 3" xfId="11649"/>
    <cellStyle name="Normal 2 2 2 3 3 2 4 4" xfId="2401"/>
    <cellStyle name="Normal 2 2 2 3 3 2 4 4 2" xfId="7574"/>
    <cellStyle name="Normal 2 2 2 3 3 2 4 4 3" xfId="12673"/>
    <cellStyle name="Normal 2 2 2 3 3 2 4 5" xfId="3440"/>
    <cellStyle name="Normal 2 2 2 3 3 2 4 5 2" xfId="8609"/>
    <cellStyle name="Normal 2 2 2 3 3 2 4 5 3" xfId="13703"/>
    <cellStyle name="Normal 2 2 2 3 3 2 4 6" xfId="4462"/>
    <cellStyle name="Normal 2 2 2 3 3 2 4 6 2" xfId="9630"/>
    <cellStyle name="Normal 2 2 2 3 3 2 4 6 3" xfId="14723"/>
    <cellStyle name="Normal 2 2 2 3 3 2 4 7" xfId="5510"/>
    <cellStyle name="Normal 2 2 2 3 3 2 4 8" xfId="10624"/>
    <cellStyle name="Normal 2 2 2 3 3 2 5" xfId="591"/>
    <cellStyle name="Normal 2 2 2 3 3 2 5 2" xfId="1623"/>
    <cellStyle name="Normal 2 2 2 3 3 2 5 2 2" xfId="6798"/>
    <cellStyle name="Normal 2 2 2 3 3 2 5 2 3" xfId="11905"/>
    <cellStyle name="Normal 2 2 2 3 3 2 5 3" xfId="2657"/>
    <cellStyle name="Normal 2 2 2 3 3 2 5 3 2" xfId="7830"/>
    <cellStyle name="Normal 2 2 2 3 3 2 5 3 3" xfId="12929"/>
    <cellStyle name="Normal 2 2 2 3 3 2 5 4" xfId="3697"/>
    <cellStyle name="Normal 2 2 2 3 3 2 5 4 2" xfId="8866"/>
    <cellStyle name="Normal 2 2 2 3 3 2 5 4 3" xfId="13960"/>
    <cellStyle name="Normal 2 2 2 3 3 2 5 5" xfId="4718"/>
    <cellStyle name="Normal 2 2 2 3 3 2 5 5 2" xfId="9886"/>
    <cellStyle name="Normal 2 2 2 3 3 2 5 5 3" xfId="14979"/>
    <cellStyle name="Normal 2 2 2 3 3 2 5 6" xfId="5768"/>
    <cellStyle name="Normal 2 2 2 3 3 2 5 7" xfId="10880"/>
    <cellStyle name="Normal 2 2 2 3 3 2 6" xfId="1110"/>
    <cellStyle name="Normal 2 2 2 3 3 2 6 2" xfId="6285"/>
    <cellStyle name="Normal 2 2 2 3 3 2 6 3" xfId="11393"/>
    <cellStyle name="Normal 2 2 2 3 3 2 7" xfId="2145"/>
    <cellStyle name="Normal 2 2 2 3 3 2 7 2" xfId="7318"/>
    <cellStyle name="Normal 2 2 2 3 3 2 7 3" xfId="12417"/>
    <cellStyle name="Normal 2 2 2 3 3 2 8" xfId="3179"/>
    <cellStyle name="Normal 2 2 2 3 3 2 8 2" xfId="8348"/>
    <cellStyle name="Normal 2 2 2 3 3 2 8 3" xfId="13444"/>
    <cellStyle name="Normal 2 2 2 3 3 2 9" xfId="4206"/>
    <cellStyle name="Normal 2 2 2 3 3 2 9 2" xfId="9374"/>
    <cellStyle name="Normal 2 2 2 3 3 2 9 3" xfId="14467"/>
    <cellStyle name="Normal 2 2 2 3 3 3" xfId="105"/>
    <cellStyle name="Normal 2 2 2 3 3 3 10" xfId="10400"/>
    <cellStyle name="Normal 2 2 2 3 3 3 2" xfId="235"/>
    <cellStyle name="Normal 2 2 2 3 3 3 2 2" xfId="493"/>
    <cellStyle name="Normal 2 2 2 3 3 3 2 2 2" xfId="1007"/>
    <cellStyle name="Normal 2 2 2 3 3 3 2 2 2 2" xfId="2039"/>
    <cellStyle name="Normal 2 2 2 3 3 3 2 2 2 2 2" xfId="7214"/>
    <cellStyle name="Normal 2 2 2 3 3 3 2 2 2 2 3" xfId="12321"/>
    <cellStyle name="Normal 2 2 2 3 3 3 2 2 2 3" xfId="3073"/>
    <cellStyle name="Normal 2 2 2 3 3 3 2 2 2 3 2" xfId="8246"/>
    <cellStyle name="Normal 2 2 2 3 3 3 2 2 2 3 3" xfId="13345"/>
    <cellStyle name="Normal 2 2 2 3 3 3 2 2 2 4" xfId="4113"/>
    <cellStyle name="Normal 2 2 2 3 3 3 2 2 2 4 2" xfId="9282"/>
    <cellStyle name="Normal 2 2 2 3 3 3 2 2 2 4 3" xfId="14376"/>
    <cellStyle name="Normal 2 2 2 3 3 3 2 2 2 5" xfId="5134"/>
    <cellStyle name="Normal 2 2 2 3 3 3 2 2 2 5 2" xfId="10302"/>
    <cellStyle name="Normal 2 2 2 3 3 3 2 2 2 5 3" xfId="15395"/>
    <cellStyle name="Normal 2 2 2 3 3 3 2 2 2 6" xfId="6184"/>
    <cellStyle name="Normal 2 2 2 3 3 3 2 2 2 7" xfId="11296"/>
    <cellStyle name="Normal 2 2 2 3 3 3 2 2 3" xfId="1527"/>
    <cellStyle name="Normal 2 2 2 3 3 3 2 2 3 2" xfId="6702"/>
    <cellStyle name="Normal 2 2 2 3 3 3 2 2 3 3" xfId="11809"/>
    <cellStyle name="Normal 2 2 2 3 3 3 2 2 4" xfId="2561"/>
    <cellStyle name="Normal 2 2 2 3 3 3 2 2 4 2" xfId="7734"/>
    <cellStyle name="Normal 2 2 2 3 3 3 2 2 4 3" xfId="12833"/>
    <cellStyle name="Normal 2 2 2 3 3 3 2 2 5" xfId="3600"/>
    <cellStyle name="Normal 2 2 2 3 3 3 2 2 5 2" xfId="8769"/>
    <cellStyle name="Normal 2 2 2 3 3 3 2 2 5 3" xfId="13863"/>
    <cellStyle name="Normal 2 2 2 3 3 3 2 2 6" xfId="4622"/>
    <cellStyle name="Normal 2 2 2 3 3 3 2 2 6 2" xfId="9790"/>
    <cellStyle name="Normal 2 2 2 3 3 3 2 2 6 3" xfId="14883"/>
    <cellStyle name="Normal 2 2 2 3 3 3 2 2 7" xfId="5670"/>
    <cellStyle name="Normal 2 2 2 3 3 3 2 2 8" xfId="10784"/>
    <cellStyle name="Normal 2 2 2 3 3 3 2 3" xfId="751"/>
    <cellStyle name="Normal 2 2 2 3 3 3 2 3 2" xfId="1783"/>
    <cellStyle name="Normal 2 2 2 3 3 3 2 3 2 2" xfId="6958"/>
    <cellStyle name="Normal 2 2 2 3 3 3 2 3 2 3" xfId="12065"/>
    <cellStyle name="Normal 2 2 2 3 3 3 2 3 3" xfId="2817"/>
    <cellStyle name="Normal 2 2 2 3 3 3 2 3 3 2" xfId="7990"/>
    <cellStyle name="Normal 2 2 2 3 3 3 2 3 3 3" xfId="13089"/>
    <cellStyle name="Normal 2 2 2 3 3 3 2 3 4" xfId="3857"/>
    <cellStyle name="Normal 2 2 2 3 3 3 2 3 4 2" xfId="9026"/>
    <cellStyle name="Normal 2 2 2 3 3 3 2 3 4 3" xfId="14120"/>
    <cellStyle name="Normal 2 2 2 3 3 3 2 3 5" xfId="4878"/>
    <cellStyle name="Normal 2 2 2 3 3 3 2 3 5 2" xfId="10046"/>
    <cellStyle name="Normal 2 2 2 3 3 3 2 3 5 3" xfId="15139"/>
    <cellStyle name="Normal 2 2 2 3 3 3 2 3 6" xfId="5928"/>
    <cellStyle name="Normal 2 2 2 3 3 3 2 3 7" xfId="11040"/>
    <cellStyle name="Normal 2 2 2 3 3 3 2 4" xfId="1271"/>
    <cellStyle name="Normal 2 2 2 3 3 3 2 4 2" xfId="6446"/>
    <cellStyle name="Normal 2 2 2 3 3 3 2 4 3" xfId="11553"/>
    <cellStyle name="Normal 2 2 2 3 3 3 2 5" xfId="2305"/>
    <cellStyle name="Normal 2 2 2 3 3 3 2 5 2" xfId="7478"/>
    <cellStyle name="Normal 2 2 2 3 3 3 2 5 3" xfId="12577"/>
    <cellStyle name="Normal 2 2 2 3 3 3 2 6" xfId="3343"/>
    <cellStyle name="Normal 2 2 2 3 3 3 2 6 2" xfId="8512"/>
    <cellStyle name="Normal 2 2 2 3 3 3 2 6 3" xfId="13607"/>
    <cellStyle name="Normal 2 2 2 3 3 3 2 7" xfId="4366"/>
    <cellStyle name="Normal 2 2 2 3 3 3 2 7 2" xfId="9534"/>
    <cellStyle name="Normal 2 2 2 3 3 3 2 7 3" xfId="14627"/>
    <cellStyle name="Normal 2 2 2 3 3 3 2 8" xfId="5412"/>
    <cellStyle name="Normal 2 2 2 3 3 3 2 9" xfId="10528"/>
    <cellStyle name="Normal 2 2 2 3 3 3 3" xfId="365"/>
    <cellStyle name="Normal 2 2 2 3 3 3 3 2" xfId="879"/>
    <cellStyle name="Normal 2 2 2 3 3 3 3 2 2" xfId="1911"/>
    <cellStyle name="Normal 2 2 2 3 3 3 3 2 2 2" xfId="7086"/>
    <cellStyle name="Normal 2 2 2 3 3 3 3 2 2 3" xfId="12193"/>
    <cellStyle name="Normal 2 2 2 3 3 3 3 2 3" xfId="2945"/>
    <cellStyle name="Normal 2 2 2 3 3 3 3 2 3 2" xfId="8118"/>
    <cellStyle name="Normal 2 2 2 3 3 3 3 2 3 3" xfId="13217"/>
    <cellStyle name="Normal 2 2 2 3 3 3 3 2 4" xfId="3985"/>
    <cellStyle name="Normal 2 2 2 3 3 3 3 2 4 2" xfId="9154"/>
    <cellStyle name="Normal 2 2 2 3 3 3 3 2 4 3" xfId="14248"/>
    <cellStyle name="Normal 2 2 2 3 3 3 3 2 5" xfId="5006"/>
    <cellStyle name="Normal 2 2 2 3 3 3 3 2 5 2" xfId="10174"/>
    <cellStyle name="Normal 2 2 2 3 3 3 3 2 5 3" xfId="15267"/>
    <cellStyle name="Normal 2 2 2 3 3 3 3 2 6" xfId="6056"/>
    <cellStyle name="Normal 2 2 2 3 3 3 3 2 7" xfId="11168"/>
    <cellStyle name="Normal 2 2 2 3 3 3 3 3" xfId="1399"/>
    <cellStyle name="Normal 2 2 2 3 3 3 3 3 2" xfId="6574"/>
    <cellStyle name="Normal 2 2 2 3 3 3 3 3 3" xfId="11681"/>
    <cellStyle name="Normal 2 2 2 3 3 3 3 4" xfId="2433"/>
    <cellStyle name="Normal 2 2 2 3 3 3 3 4 2" xfId="7606"/>
    <cellStyle name="Normal 2 2 2 3 3 3 3 4 3" xfId="12705"/>
    <cellStyle name="Normal 2 2 2 3 3 3 3 5" xfId="3472"/>
    <cellStyle name="Normal 2 2 2 3 3 3 3 5 2" xfId="8641"/>
    <cellStyle name="Normal 2 2 2 3 3 3 3 5 3" xfId="13735"/>
    <cellStyle name="Normal 2 2 2 3 3 3 3 6" xfId="4494"/>
    <cellStyle name="Normal 2 2 2 3 3 3 3 6 2" xfId="9662"/>
    <cellStyle name="Normal 2 2 2 3 3 3 3 6 3" xfId="14755"/>
    <cellStyle name="Normal 2 2 2 3 3 3 3 7" xfId="5542"/>
    <cellStyle name="Normal 2 2 2 3 3 3 3 8" xfId="10656"/>
    <cellStyle name="Normal 2 2 2 3 3 3 4" xfId="623"/>
    <cellStyle name="Normal 2 2 2 3 3 3 4 2" xfId="1655"/>
    <cellStyle name="Normal 2 2 2 3 3 3 4 2 2" xfId="6830"/>
    <cellStyle name="Normal 2 2 2 3 3 3 4 2 3" xfId="11937"/>
    <cellStyle name="Normal 2 2 2 3 3 3 4 3" xfId="2689"/>
    <cellStyle name="Normal 2 2 2 3 3 3 4 3 2" xfId="7862"/>
    <cellStyle name="Normal 2 2 2 3 3 3 4 3 3" xfId="12961"/>
    <cellStyle name="Normal 2 2 2 3 3 3 4 4" xfId="3729"/>
    <cellStyle name="Normal 2 2 2 3 3 3 4 4 2" xfId="8898"/>
    <cellStyle name="Normal 2 2 2 3 3 3 4 4 3" xfId="13992"/>
    <cellStyle name="Normal 2 2 2 3 3 3 4 5" xfId="4750"/>
    <cellStyle name="Normal 2 2 2 3 3 3 4 5 2" xfId="9918"/>
    <cellStyle name="Normal 2 2 2 3 3 3 4 5 3" xfId="15011"/>
    <cellStyle name="Normal 2 2 2 3 3 3 4 6" xfId="5800"/>
    <cellStyle name="Normal 2 2 2 3 3 3 4 7" xfId="10912"/>
    <cellStyle name="Normal 2 2 2 3 3 3 5" xfId="1143"/>
    <cellStyle name="Normal 2 2 2 3 3 3 5 2" xfId="6318"/>
    <cellStyle name="Normal 2 2 2 3 3 3 5 3" xfId="11425"/>
    <cellStyle name="Normal 2 2 2 3 3 3 6" xfId="2177"/>
    <cellStyle name="Normal 2 2 2 3 3 3 6 2" xfId="7350"/>
    <cellStyle name="Normal 2 2 2 3 3 3 6 3" xfId="12449"/>
    <cellStyle name="Normal 2 2 2 3 3 3 7" xfId="3213"/>
    <cellStyle name="Normal 2 2 2 3 3 3 7 2" xfId="8382"/>
    <cellStyle name="Normal 2 2 2 3 3 3 7 3" xfId="13478"/>
    <cellStyle name="Normal 2 2 2 3 3 3 8" xfId="4238"/>
    <cellStyle name="Normal 2 2 2 3 3 3 8 2" xfId="9406"/>
    <cellStyle name="Normal 2 2 2 3 3 3 8 3" xfId="14499"/>
    <cellStyle name="Normal 2 2 2 3 3 3 9" xfId="5282"/>
    <cellStyle name="Normal 2 2 2 3 3 4" xfId="171"/>
    <cellStyle name="Normal 2 2 2 3 3 4 2" xfId="429"/>
    <cellStyle name="Normal 2 2 2 3 3 4 2 2" xfId="943"/>
    <cellStyle name="Normal 2 2 2 3 3 4 2 2 2" xfId="1975"/>
    <cellStyle name="Normal 2 2 2 3 3 4 2 2 2 2" xfId="7150"/>
    <cellStyle name="Normal 2 2 2 3 3 4 2 2 2 3" xfId="12257"/>
    <cellStyle name="Normal 2 2 2 3 3 4 2 2 3" xfId="3009"/>
    <cellStyle name="Normal 2 2 2 3 3 4 2 2 3 2" xfId="8182"/>
    <cellStyle name="Normal 2 2 2 3 3 4 2 2 3 3" xfId="13281"/>
    <cellStyle name="Normal 2 2 2 3 3 4 2 2 4" xfId="4049"/>
    <cellStyle name="Normal 2 2 2 3 3 4 2 2 4 2" xfId="9218"/>
    <cellStyle name="Normal 2 2 2 3 3 4 2 2 4 3" xfId="14312"/>
    <cellStyle name="Normal 2 2 2 3 3 4 2 2 5" xfId="5070"/>
    <cellStyle name="Normal 2 2 2 3 3 4 2 2 5 2" xfId="10238"/>
    <cellStyle name="Normal 2 2 2 3 3 4 2 2 5 3" xfId="15331"/>
    <cellStyle name="Normal 2 2 2 3 3 4 2 2 6" xfId="6120"/>
    <cellStyle name="Normal 2 2 2 3 3 4 2 2 7" xfId="11232"/>
    <cellStyle name="Normal 2 2 2 3 3 4 2 3" xfId="1463"/>
    <cellStyle name="Normal 2 2 2 3 3 4 2 3 2" xfId="6638"/>
    <cellStyle name="Normal 2 2 2 3 3 4 2 3 3" xfId="11745"/>
    <cellStyle name="Normal 2 2 2 3 3 4 2 4" xfId="2497"/>
    <cellStyle name="Normal 2 2 2 3 3 4 2 4 2" xfId="7670"/>
    <cellStyle name="Normal 2 2 2 3 3 4 2 4 3" xfId="12769"/>
    <cellStyle name="Normal 2 2 2 3 3 4 2 5" xfId="3536"/>
    <cellStyle name="Normal 2 2 2 3 3 4 2 5 2" xfId="8705"/>
    <cellStyle name="Normal 2 2 2 3 3 4 2 5 3" xfId="13799"/>
    <cellStyle name="Normal 2 2 2 3 3 4 2 6" xfId="4558"/>
    <cellStyle name="Normal 2 2 2 3 3 4 2 6 2" xfId="9726"/>
    <cellStyle name="Normal 2 2 2 3 3 4 2 6 3" xfId="14819"/>
    <cellStyle name="Normal 2 2 2 3 3 4 2 7" xfId="5606"/>
    <cellStyle name="Normal 2 2 2 3 3 4 2 8" xfId="10720"/>
    <cellStyle name="Normal 2 2 2 3 3 4 3" xfId="687"/>
    <cellStyle name="Normal 2 2 2 3 3 4 3 2" xfId="1719"/>
    <cellStyle name="Normal 2 2 2 3 3 4 3 2 2" xfId="6894"/>
    <cellStyle name="Normal 2 2 2 3 3 4 3 2 3" xfId="12001"/>
    <cellStyle name="Normal 2 2 2 3 3 4 3 3" xfId="2753"/>
    <cellStyle name="Normal 2 2 2 3 3 4 3 3 2" xfId="7926"/>
    <cellStyle name="Normal 2 2 2 3 3 4 3 3 3" xfId="13025"/>
    <cellStyle name="Normal 2 2 2 3 3 4 3 4" xfId="3793"/>
    <cellStyle name="Normal 2 2 2 3 3 4 3 4 2" xfId="8962"/>
    <cellStyle name="Normal 2 2 2 3 3 4 3 4 3" xfId="14056"/>
    <cellStyle name="Normal 2 2 2 3 3 4 3 5" xfId="4814"/>
    <cellStyle name="Normal 2 2 2 3 3 4 3 5 2" xfId="9982"/>
    <cellStyle name="Normal 2 2 2 3 3 4 3 5 3" xfId="15075"/>
    <cellStyle name="Normal 2 2 2 3 3 4 3 6" xfId="5864"/>
    <cellStyle name="Normal 2 2 2 3 3 4 3 7" xfId="10976"/>
    <cellStyle name="Normal 2 2 2 3 3 4 4" xfId="1207"/>
    <cellStyle name="Normal 2 2 2 3 3 4 4 2" xfId="6382"/>
    <cellStyle name="Normal 2 2 2 3 3 4 4 3" xfId="11489"/>
    <cellStyle name="Normal 2 2 2 3 3 4 5" xfId="2241"/>
    <cellStyle name="Normal 2 2 2 3 3 4 5 2" xfId="7414"/>
    <cellStyle name="Normal 2 2 2 3 3 4 5 3" xfId="12513"/>
    <cellStyle name="Normal 2 2 2 3 3 4 6" xfId="3279"/>
    <cellStyle name="Normal 2 2 2 3 3 4 6 2" xfId="8448"/>
    <cellStyle name="Normal 2 2 2 3 3 4 6 3" xfId="13543"/>
    <cellStyle name="Normal 2 2 2 3 3 4 7" xfId="4302"/>
    <cellStyle name="Normal 2 2 2 3 3 4 7 2" xfId="9470"/>
    <cellStyle name="Normal 2 2 2 3 3 4 7 3" xfId="14563"/>
    <cellStyle name="Normal 2 2 2 3 3 4 8" xfId="5348"/>
    <cellStyle name="Normal 2 2 2 3 3 4 9" xfId="10464"/>
    <cellStyle name="Normal 2 2 2 3 3 5" xfId="301"/>
    <cellStyle name="Normal 2 2 2 3 3 5 2" xfId="815"/>
    <cellStyle name="Normal 2 2 2 3 3 5 2 2" xfId="1847"/>
    <cellStyle name="Normal 2 2 2 3 3 5 2 2 2" xfId="7022"/>
    <cellStyle name="Normal 2 2 2 3 3 5 2 2 3" xfId="12129"/>
    <cellStyle name="Normal 2 2 2 3 3 5 2 3" xfId="2881"/>
    <cellStyle name="Normal 2 2 2 3 3 5 2 3 2" xfId="8054"/>
    <cellStyle name="Normal 2 2 2 3 3 5 2 3 3" xfId="13153"/>
    <cellStyle name="Normal 2 2 2 3 3 5 2 4" xfId="3921"/>
    <cellStyle name="Normal 2 2 2 3 3 5 2 4 2" xfId="9090"/>
    <cellStyle name="Normal 2 2 2 3 3 5 2 4 3" xfId="14184"/>
    <cellStyle name="Normal 2 2 2 3 3 5 2 5" xfId="4942"/>
    <cellStyle name="Normal 2 2 2 3 3 5 2 5 2" xfId="10110"/>
    <cellStyle name="Normal 2 2 2 3 3 5 2 5 3" xfId="15203"/>
    <cellStyle name="Normal 2 2 2 3 3 5 2 6" xfId="5992"/>
    <cellStyle name="Normal 2 2 2 3 3 5 2 7" xfId="11104"/>
    <cellStyle name="Normal 2 2 2 3 3 5 3" xfId="1335"/>
    <cellStyle name="Normal 2 2 2 3 3 5 3 2" xfId="6510"/>
    <cellStyle name="Normal 2 2 2 3 3 5 3 3" xfId="11617"/>
    <cellStyle name="Normal 2 2 2 3 3 5 4" xfId="2369"/>
    <cellStyle name="Normal 2 2 2 3 3 5 4 2" xfId="7542"/>
    <cellStyle name="Normal 2 2 2 3 3 5 4 3" xfId="12641"/>
    <cellStyle name="Normal 2 2 2 3 3 5 5" xfId="3408"/>
    <cellStyle name="Normal 2 2 2 3 3 5 5 2" xfId="8577"/>
    <cellStyle name="Normal 2 2 2 3 3 5 5 3" xfId="13671"/>
    <cellStyle name="Normal 2 2 2 3 3 5 6" xfId="4430"/>
    <cellStyle name="Normal 2 2 2 3 3 5 6 2" xfId="9598"/>
    <cellStyle name="Normal 2 2 2 3 3 5 6 3" xfId="14691"/>
    <cellStyle name="Normal 2 2 2 3 3 5 7" xfId="5478"/>
    <cellStyle name="Normal 2 2 2 3 3 5 8" xfId="10592"/>
    <cellStyle name="Normal 2 2 2 3 3 6" xfId="559"/>
    <cellStyle name="Normal 2 2 2 3 3 6 2" xfId="1591"/>
    <cellStyle name="Normal 2 2 2 3 3 6 2 2" xfId="6766"/>
    <cellStyle name="Normal 2 2 2 3 3 6 2 3" xfId="11873"/>
    <cellStyle name="Normal 2 2 2 3 3 6 3" xfId="2625"/>
    <cellStyle name="Normal 2 2 2 3 3 6 3 2" xfId="7798"/>
    <cellStyle name="Normal 2 2 2 3 3 6 3 3" xfId="12897"/>
    <cellStyle name="Normal 2 2 2 3 3 6 4" xfId="3665"/>
    <cellStyle name="Normal 2 2 2 3 3 6 4 2" xfId="8834"/>
    <cellStyle name="Normal 2 2 2 3 3 6 4 3" xfId="13928"/>
    <cellStyle name="Normal 2 2 2 3 3 6 5" xfId="4686"/>
    <cellStyle name="Normal 2 2 2 3 3 6 5 2" xfId="9854"/>
    <cellStyle name="Normal 2 2 2 3 3 6 5 3" xfId="14947"/>
    <cellStyle name="Normal 2 2 2 3 3 6 6" xfId="5736"/>
    <cellStyle name="Normal 2 2 2 3 3 6 7" xfId="10848"/>
    <cellStyle name="Normal 2 2 2 3 3 7" xfId="1077"/>
    <cellStyle name="Normal 2 2 2 3 3 7 2" xfId="6252"/>
    <cellStyle name="Normal 2 2 2 3 3 7 3" xfId="11361"/>
    <cellStyle name="Normal 2 2 2 3 3 8" xfId="2112"/>
    <cellStyle name="Normal 2 2 2 3 3 8 2" xfId="7285"/>
    <cellStyle name="Normal 2 2 2 3 3 8 3" xfId="12385"/>
    <cellStyle name="Normal 2 2 2 3 3 9" xfId="3146"/>
    <cellStyle name="Normal 2 2 2 3 3 9 2" xfId="8315"/>
    <cellStyle name="Normal 2 2 2 3 3 9 3" xfId="13412"/>
    <cellStyle name="Normal 2 2 2 3 4" xfId="55"/>
    <cellStyle name="Normal 2 2 2 3 4 10" xfId="5232"/>
    <cellStyle name="Normal 2 2 2 3 4 11" xfId="10352"/>
    <cellStyle name="Normal 2 2 2 3 4 2" xfId="121"/>
    <cellStyle name="Normal 2 2 2 3 4 2 10" xfId="10416"/>
    <cellStyle name="Normal 2 2 2 3 4 2 2" xfId="251"/>
    <cellStyle name="Normal 2 2 2 3 4 2 2 2" xfId="509"/>
    <cellStyle name="Normal 2 2 2 3 4 2 2 2 2" xfId="1023"/>
    <cellStyle name="Normal 2 2 2 3 4 2 2 2 2 2" xfId="2055"/>
    <cellStyle name="Normal 2 2 2 3 4 2 2 2 2 2 2" xfId="7230"/>
    <cellStyle name="Normal 2 2 2 3 4 2 2 2 2 2 3" xfId="12337"/>
    <cellStyle name="Normal 2 2 2 3 4 2 2 2 2 3" xfId="3089"/>
    <cellStyle name="Normal 2 2 2 3 4 2 2 2 2 3 2" xfId="8262"/>
    <cellStyle name="Normal 2 2 2 3 4 2 2 2 2 3 3" xfId="13361"/>
    <cellStyle name="Normal 2 2 2 3 4 2 2 2 2 4" xfId="4129"/>
    <cellStyle name="Normal 2 2 2 3 4 2 2 2 2 4 2" xfId="9298"/>
    <cellStyle name="Normal 2 2 2 3 4 2 2 2 2 4 3" xfId="14392"/>
    <cellStyle name="Normal 2 2 2 3 4 2 2 2 2 5" xfId="5150"/>
    <cellStyle name="Normal 2 2 2 3 4 2 2 2 2 5 2" xfId="10318"/>
    <cellStyle name="Normal 2 2 2 3 4 2 2 2 2 5 3" xfId="15411"/>
    <cellStyle name="Normal 2 2 2 3 4 2 2 2 2 6" xfId="6200"/>
    <cellStyle name="Normal 2 2 2 3 4 2 2 2 2 7" xfId="11312"/>
    <cellStyle name="Normal 2 2 2 3 4 2 2 2 3" xfId="1543"/>
    <cellStyle name="Normal 2 2 2 3 4 2 2 2 3 2" xfId="6718"/>
    <cellStyle name="Normal 2 2 2 3 4 2 2 2 3 3" xfId="11825"/>
    <cellStyle name="Normal 2 2 2 3 4 2 2 2 4" xfId="2577"/>
    <cellStyle name="Normal 2 2 2 3 4 2 2 2 4 2" xfId="7750"/>
    <cellStyle name="Normal 2 2 2 3 4 2 2 2 4 3" xfId="12849"/>
    <cellStyle name="Normal 2 2 2 3 4 2 2 2 5" xfId="3616"/>
    <cellStyle name="Normal 2 2 2 3 4 2 2 2 5 2" xfId="8785"/>
    <cellStyle name="Normal 2 2 2 3 4 2 2 2 5 3" xfId="13879"/>
    <cellStyle name="Normal 2 2 2 3 4 2 2 2 6" xfId="4638"/>
    <cellStyle name="Normal 2 2 2 3 4 2 2 2 6 2" xfId="9806"/>
    <cellStyle name="Normal 2 2 2 3 4 2 2 2 6 3" xfId="14899"/>
    <cellStyle name="Normal 2 2 2 3 4 2 2 2 7" xfId="5686"/>
    <cellStyle name="Normal 2 2 2 3 4 2 2 2 8" xfId="10800"/>
    <cellStyle name="Normal 2 2 2 3 4 2 2 3" xfId="767"/>
    <cellStyle name="Normal 2 2 2 3 4 2 2 3 2" xfId="1799"/>
    <cellStyle name="Normal 2 2 2 3 4 2 2 3 2 2" xfId="6974"/>
    <cellStyle name="Normal 2 2 2 3 4 2 2 3 2 3" xfId="12081"/>
    <cellStyle name="Normal 2 2 2 3 4 2 2 3 3" xfId="2833"/>
    <cellStyle name="Normal 2 2 2 3 4 2 2 3 3 2" xfId="8006"/>
    <cellStyle name="Normal 2 2 2 3 4 2 2 3 3 3" xfId="13105"/>
    <cellStyle name="Normal 2 2 2 3 4 2 2 3 4" xfId="3873"/>
    <cellStyle name="Normal 2 2 2 3 4 2 2 3 4 2" xfId="9042"/>
    <cellStyle name="Normal 2 2 2 3 4 2 2 3 4 3" xfId="14136"/>
    <cellStyle name="Normal 2 2 2 3 4 2 2 3 5" xfId="4894"/>
    <cellStyle name="Normal 2 2 2 3 4 2 2 3 5 2" xfId="10062"/>
    <cellStyle name="Normal 2 2 2 3 4 2 2 3 5 3" xfId="15155"/>
    <cellStyle name="Normal 2 2 2 3 4 2 2 3 6" xfId="5944"/>
    <cellStyle name="Normal 2 2 2 3 4 2 2 3 7" xfId="11056"/>
    <cellStyle name="Normal 2 2 2 3 4 2 2 4" xfId="1287"/>
    <cellStyle name="Normal 2 2 2 3 4 2 2 4 2" xfId="6462"/>
    <cellStyle name="Normal 2 2 2 3 4 2 2 4 3" xfId="11569"/>
    <cellStyle name="Normal 2 2 2 3 4 2 2 5" xfId="2321"/>
    <cellStyle name="Normal 2 2 2 3 4 2 2 5 2" xfId="7494"/>
    <cellStyle name="Normal 2 2 2 3 4 2 2 5 3" xfId="12593"/>
    <cellStyle name="Normal 2 2 2 3 4 2 2 6" xfId="3359"/>
    <cellStyle name="Normal 2 2 2 3 4 2 2 6 2" xfId="8528"/>
    <cellStyle name="Normal 2 2 2 3 4 2 2 6 3" xfId="13623"/>
    <cellStyle name="Normal 2 2 2 3 4 2 2 7" xfId="4382"/>
    <cellStyle name="Normal 2 2 2 3 4 2 2 7 2" xfId="9550"/>
    <cellStyle name="Normal 2 2 2 3 4 2 2 7 3" xfId="14643"/>
    <cellStyle name="Normal 2 2 2 3 4 2 2 8" xfId="5428"/>
    <cellStyle name="Normal 2 2 2 3 4 2 2 9" xfId="10544"/>
    <cellStyle name="Normal 2 2 2 3 4 2 3" xfId="381"/>
    <cellStyle name="Normal 2 2 2 3 4 2 3 2" xfId="895"/>
    <cellStyle name="Normal 2 2 2 3 4 2 3 2 2" xfId="1927"/>
    <cellStyle name="Normal 2 2 2 3 4 2 3 2 2 2" xfId="7102"/>
    <cellStyle name="Normal 2 2 2 3 4 2 3 2 2 3" xfId="12209"/>
    <cellStyle name="Normal 2 2 2 3 4 2 3 2 3" xfId="2961"/>
    <cellStyle name="Normal 2 2 2 3 4 2 3 2 3 2" xfId="8134"/>
    <cellStyle name="Normal 2 2 2 3 4 2 3 2 3 3" xfId="13233"/>
    <cellStyle name="Normal 2 2 2 3 4 2 3 2 4" xfId="4001"/>
    <cellStyle name="Normal 2 2 2 3 4 2 3 2 4 2" xfId="9170"/>
    <cellStyle name="Normal 2 2 2 3 4 2 3 2 4 3" xfId="14264"/>
    <cellStyle name="Normal 2 2 2 3 4 2 3 2 5" xfId="5022"/>
    <cellStyle name="Normal 2 2 2 3 4 2 3 2 5 2" xfId="10190"/>
    <cellStyle name="Normal 2 2 2 3 4 2 3 2 5 3" xfId="15283"/>
    <cellStyle name="Normal 2 2 2 3 4 2 3 2 6" xfId="6072"/>
    <cellStyle name="Normal 2 2 2 3 4 2 3 2 7" xfId="11184"/>
    <cellStyle name="Normal 2 2 2 3 4 2 3 3" xfId="1415"/>
    <cellStyle name="Normal 2 2 2 3 4 2 3 3 2" xfId="6590"/>
    <cellStyle name="Normal 2 2 2 3 4 2 3 3 3" xfId="11697"/>
    <cellStyle name="Normal 2 2 2 3 4 2 3 4" xfId="2449"/>
    <cellStyle name="Normal 2 2 2 3 4 2 3 4 2" xfId="7622"/>
    <cellStyle name="Normal 2 2 2 3 4 2 3 4 3" xfId="12721"/>
    <cellStyle name="Normal 2 2 2 3 4 2 3 5" xfId="3488"/>
    <cellStyle name="Normal 2 2 2 3 4 2 3 5 2" xfId="8657"/>
    <cellStyle name="Normal 2 2 2 3 4 2 3 5 3" xfId="13751"/>
    <cellStyle name="Normal 2 2 2 3 4 2 3 6" xfId="4510"/>
    <cellStyle name="Normal 2 2 2 3 4 2 3 6 2" xfId="9678"/>
    <cellStyle name="Normal 2 2 2 3 4 2 3 6 3" xfId="14771"/>
    <cellStyle name="Normal 2 2 2 3 4 2 3 7" xfId="5558"/>
    <cellStyle name="Normal 2 2 2 3 4 2 3 8" xfId="10672"/>
    <cellStyle name="Normal 2 2 2 3 4 2 4" xfId="639"/>
    <cellStyle name="Normal 2 2 2 3 4 2 4 2" xfId="1671"/>
    <cellStyle name="Normal 2 2 2 3 4 2 4 2 2" xfId="6846"/>
    <cellStyle name="Normal 2 2 2 3 4 2 4 2 3" xfId="11953"/>
    <cellStyle name="Normal 2 2 2 3 4 2 4 3" xfId="2705"/>
    <cellStyle name="Normal 2 2 2 3 4 2 4 3 2" xfId="7878"/>
    <cellStyle name="Normal 2 2 2 3 4 2 4 3 3" xfId="12977"/>
    <cellStyle name="Normal 2 2 2 3 4 2 4 4" xfId="3745"/>
    <cellStyle name="Normal 2 2 2 3 4 2 4 4 2" xfId="8914"/>
    <cellStyle name="Normal 2 2 2 3 4 2 4 4 3" xfId="14008"/>
    <cellStyle name="Normal 2 2 2 3 4 2 4 5" xfId="4766"/>
    <cellStyle name="Normal 2 2 2 3 4 2 4 5 2" xfId="9934"/>
    <cellStyle name="Normal 2 2 2 3 4 2 4 5 3" xfId="15027"/>
    <cellStyle name="Normal 2 2 2 3 4 2 4 6" xfId="5816"/>
    <cellStyle name="Normal 2 2 2 3 4 2 4 7" xfId="10928"/>
    <cellStyle name="Normal 2 2 2 3 4 2 5" xfId="1159"/>
    <cellStyle name="Normal 2 2 2 3 4 2 5 2" xfId="6334"/>
    <cellStyle name="Normal 2 2 2 3 4 2 5 3" xfId="11441"/>
    <cellStyle name="Normal 2 2 2 3 4 2 6" xfId="2193"/>
    <cellStyle name="Normal 2 2 2 3 4 2 6 2" xfId="7366"/>
    <cellStyle name="Normal 2 2 2 3 4 2 6 3" xfId="12465"/>
    <cellStyle name="Normal 2 2 2 3 4 2 7" xfId="3229"/>
    <cellStyle name="Normal 2 2 2 3 4 2 7 2" xfId="8398"/>
    <cellStyle name="Normal 2 2 2 3 4 2 7 3" xfId="13494"/>
    <cellStyle name="Normal 2 2 2 3 4 2 8" xfId="4254"/>
    <cellStyle name="Normal 2 2 2 3 4 2 8 2" xfId="9422"/>
    <cellStyle name="Normal 2 2 2 3 4 2 8 3" xfId="14515"/>
    <cellStyle name="Normal 2 2 2 3 4 2 9" xfId="5298"/>
    <cellStyle name="Normal 2 2 2 3 4 3" xfId="187"/>
    <cellStyle name="Normal 2 2 2 3 4 3 2" xfId="445"/>
    <cellStyle name="Normal 2 2 2 3 4 3 2 2" xfId="959"/>
    <cellStyle name="Normal 2 2 2 3 4 3 2 2 2" xfId="1991"/>
    <cellStyle name="Normal 2 2 2 3 4 3 2 2 2 2" xfId="7166"/>
    <cellStyle name="Normal 2 2 2 3 4 3 2 2 2 3" xfId="12273"/>
    <cellStyle name="Normal 2 2 2 3 4 3 2 2 3" xfId="3025"/>
    <cellStyle name="Normal 2 2 2 3 4 3 2 2 3 2" xfId="8198"/>
    <cellStyle name="Normal 2 2 2 3 4 3 2 2 3 3" xfId="13297"/>
    <cellStyle name="Normal 2 2 2 3 4 3 2 2 4" xfId="4065"/>
    <cellStyle name="Normal 2 2 2 3 4 3 2 2 4 2" xfId="9234"/>
    <cellStyle name="Normal 2 2 2 3 4 3 2 2 4 3" xfId="14328"/>
    <cellStyle name="Normal 2 2 2 3 4 3 2 2 5" xfId="5086"/>
    <cellStyle name="Normal 2 2 2 3 4 3 2 2 5 2" xfId="10254"/>
    <cellStyle name="Normal 2 2 2 3 4 3 2 2 5 3" xfId="15347"/>
    <cellStyle name="Normal 2 2 2 3 4 3 2 2 6" xfId="6136"/>
    <cellStyle name="Normal 2 2 2 3 4 3 2 2 7" xfId="11248"/>
    <cellStyle name="Normal 2 2 2 3 4 3 2 3" xfId="1479"/>
    <cellStyle name="Normal 2 2 2 3 4 3 2 3 2" xfId="6654"/>
    <cellStyle name="Normal 2 2 2 3 4 3 2 3 3" xfId="11761"/>
    <cellStyle name="Normal 2 2 2 3 4 3 2 4" xfId="2513"/>
    <cellStyle name="Normal 2 2 2 3 4 3 2 4 2" xfId="7686"/>
    <cellStyle name="Normal 2 2 2 3 4 3 2 4 3" xfId="12785"/>
    <cellStyle name="Normal 2 2 2 3 4 3 2 5" xfId="3552"/>
    <cellStyle name="Normal 2 2 2 3 4 3 2 5 2" xfId="8721"/>
    <cellStyle name="Normal 2 2 2 3 4 3 2 5 3" xfId="13815"/>
    <cellStyle name="Normal 2 2 2 3 4 3 2 6" xfId="4574"/>
    <cellStyle name="Normal 2 2 2 3 4 3 2 6 2" xfId="9742"/>
    <cellStyle name="Normal 2 2 2 3 4 3 2 6 3" xfId="14835"/>
    <cellStyle name="Normal 2 2 2 3 4 3 2 7" xfId="5622"/>
    <cellStyle name="Normal 2 2 2 3 4 3 2 8" xfId="10736"/>
    <cellStyle name="Normal 2 2 2 3 4 3 3" xfId="703"/>
    <cellStyle name="Normal 2 2 2 3 4 3 3 2" xfId="1735"/>
    <cellStyle name="Normal 2 2 2 3 4 3 3 2 2" xfId="6910"/>
    <cellStyle name="Normal 2 2 2 3 4 3 3 2 3" xfId="12017"/>
    <cellStyle name="Normal 2 2 2 3 4 3 3 3" xfId="2769"/>
    <cellStyle name="Normal 2 2 2 3 4 3 3 3 2" xfId="7942"/>
    <cellStyle name="Normal 2 2 2 3 4 3 3 3 3" xfId="13041"/>
    <cellStyle name="Normal 2 2 2 3 4 3 3 4" xfId="3809"/>
    <cellStyle name="Normal 2 2 2 3 4 3 3 4 2" xfId="8978"/>
    <cellStyle name="Normal 2 2 2 3 4 3 3 4 3" xfId="14072"/>
    <cellStyle name="Normal 2 2 2 3 4 3 3 5" xfId="4830"/>
    <cellStyle name="Normal 2 2 2 3 4 3 3 5 2" xfId="9998"/>
    <cellStyle name="Normal 2 2 2 3 4 3 3 5 3" xfId="15091"/>
    <cellStyle name="Normal 2 2 2 3 4 3 3 6" xfId="5880"/>
    <cellStyle name="Normal 2 2 2 3 4 3 3 7" xfId="10992"/>
    <cellStyle name="Normal 2 2 2 3 4 3 4" xfId="1223"/>
    <cellStyle name="Normal 2 2 2 3 4 3 4 2" xfId="6398"/>
    <cellStyle name="Normal 2 2 2 3 4 3 4 3" xfId="11505"/>
    <cellStyle name="Normal 2 2 2 3 4 3 5" xfId="2257"/>
    <cellStyle name="Normal 2 2 2 3 4 3 5 2" xfId="7430"/>
    <cellStyle name="Normal 2 2 2 3 4 3 5 3" xfId="12529"/>
    <cellStyle name="Normal 2 2 2 3 4 3 6" xfId="3295"/>
    <cellStyle name="Normal 2 2 2 3 4 3 6 2" xfId="8464"/>
    <cellStyle name="Normal 2 2 2 3 4 3 6 3" xfId="13559"/>
    <cellStyle name="Normal 2 2 2 3 4 3 7" xfId="4318"/>
    <cellStyle name="Normal 2 2 2 3 4 3 7 2" xfId="9486"/>
    <cellStyle name="Normal 2 2 2 3 4 3 7 3" xfId="14579"/>
    <cellStyle name="Normal 2 2 2 3 4 3 8" xfId="5364"/>
    <cellStyle name="Normal 2 2 2 3 4 3 9" xfId="10480"/>
    <cellStyle name="Normal 2 2 2 3 4 4" xfId="317"/>
    <cellStyle name="Normal 2 2 2 3 4 4 2" xfId="831"/>
    <cellStyle name="Normal 2 2 2 3 4 4 2 2" xfId="1863"/>
    <cellStyle name="Normal 2 2 2 3 4 4 2 2 2" xfId="7038"/>
    <cellStyle name="Normal 2 2 2 3 4 4 2 2 3" xfId="12145"/>
    <cellStyle name="Normal 2 2 2 3 4 4 2 3" xfId="2897"/>
    <cellStyle name="Normal 2 2 2 3 4 4 2 3 2" xfId="8070"/>
    <cellStyle name="Normal 2 2 2 3 4 4 2 3 3" xfId="13169"/>
    <cellStyle name="Normal 2 2 2 3 4 4 2 4" xfId="3937"/>
    <cellStyle name="Normal 2 2 2 3 4 4 2 4 2" xfId="9106"/>
    <cellStyle name="Normal 2 2 2 3 4 4 2 4 3" xfId="14200"/>
    <cellStyle name="Normal 2 2 2 3 4 4 2 5" xfId="4958"/>
    <cellStyle name="Normal 2 2 2 3 4 4 2 5 2" xfId="10126"/>
    <cellStyle name="Normal 2 2 2 3 4 4 2 5 3" xfId="15219"/>
    <cellStyle name="Normal 2 2 2 3 4 4 2 6" xfId="6008"/>
    <cellStyle name="Normal 2 2 2 3 4 4 2 7" xfId="11120"/>
    <cellStyle name="Normal 2 2 2 3 4 4 3" xfId="1351"/>
    <cellStyle name="Normal 2 2 2 3 4 4 3 2" xfId="6526"/>
    <cellStyle name="Normal 2 2 2 3 4 4 3 3" xfId="11633"/>
    <cellStyle name="Normal 2 2 2 3 4 4 4" xfId="2385"/>
    <cellStyle name="Normal 2 2 2 3 4 4 4 2" xfId="7558"/>
    <cellStyle name="Normal 2 2 2 3 4 4 4 3" xfId="12657"/>
    <cellStyle name="Normal 2 2 2 3 4 4 5" xfId="3424"/>
    <cellStyle name="Normal 2 2 2 3 4 4 5 2" xfId="8593"/>
    <cellStyle name="Normal 2 2 2 3 4 4 5 3" xfId="13687"/>
    <cellStyle name="Normal 2 2 2 3 4 4 6" xfId="4446"/>
    <cellStyle name="Normal 2 2 2 3 4 4 6 2" xfId="9614"/>
    <cellStyle name="Normal 2 2 2 3 4 4 6 3" xfId="14707"/>
    <cellStyle name="Normal 2 2 2 3 4 4 7" xfId="5494"/>
    <cellStyle name="Normal 2 2 2 3 4 4 8" xfId="10608"/>
    <cellStyle name="Normal 2 2 2 3 4 5" xfId="575"/>
    <cellStyle name="Normal 2 2 2 3 4 5 2" xfId="1607"/>
    <cellStyle name="Normal 2 2 2 3 4 5 2 2" xfId="6782"/>
    <cellStyle name="Normal 2 2 2 3 4 5 2 3" xfId="11889"/>
    <cellStyle name="Normal 2 2 2 3 4 5 3" xfId="2641"/>
    <cellStyle name="Normal 2 2 2 3 4 5 3 2" xfId="7814"/>
    <cellStyle name="Normal 2 2 2 3 4 5 3 3" xfId="12913"/>
    <cellStyle name="Normal 2 2 2 3 4 5 4" xfId="3681"/>
    <cellStyle name="Normal 2 2 2 3 4 5 4 2" xfId="8850"/>
    <cellStyle name="Normal 2 2 2 3 4 5 4 3" xfId="13944"/>
    <cellStyle name="Normal 2 2 2 3 4 5 5" xfId="4702"/>
    <cellStyle name="Normal 2 2 2 3 4 5 5 2" xfId="9870"/>
    <cellStyle name="Normal 2 2 2 3 4 5 5 3" xfId="14963"/>
    <cellStyle name="Normal 2 2 2 3 4 5 6" xfId="5752"/>
    <cellStyle name="Normal 2 2 2 3 4 5 7" xfId="10864"/>
    <cellStyle name="Normal 2 2 2 3 4 6" xfId="1094"/>
    <cellStyle name="Normal 2 2 2 3 4 6 2" xfId="6269"/>
    <cellStyle name="Normal 2 2 2 3 4 6 3" xfId="11377"/>
    <cellStyle name="Normal 2 2 2 3 4 7" xfId="2129"/>
    <cellStyle name="Normal 2 2 2 3 4 7 2" xfId="7302"/>
    <cellStyle name="Normal 2 2 2 3 4 7 3" xfId="12401"/>
    <cellStyle name="Normal 2 2 2 3 4 8" xfId="3163"/>
    <cellStyle name="Normal 2 2 2 3 4 8 2" xfId="8332"/>
    <cellStyle name="Normal 2 2 2 3 4 8 3" xfId="13428"/>
    <cellStyle name="Normal 2 2 2 3 4 9" xfId="4190"/>
    <cellStyle name="Normal 2 2 2 3 4 9 2" xfId="9358"/>
    <cellStyle name="Normal 2 2 2 3 4 9 3" xfId="14451"/>
    <cellStyle name="Normal 2 2 2 3 5" xfId="89"/>
    <cellStyle name="Normal 2 2 2 3 5 10" xfId="10384"/>
    <cellStyle name="Normal 2 2 2 3 5 2" xfId="219"/>
    <cellStyle name="Normal 2 2 2 3 5 2 2" xfId="477"/>
    <cellStyle name="Normal 2 2 2 3 5 2 2 2" xfId="991"/>
    <cellStyle name="Normal 2 2 2 3 5 2 2 2 2" xfId="2023"/>
    <cellStyle name="Normal 2 2 2 3 5 2 2 2 2 2" xfId="7198"/>
    <cellStyle name="Normal 2 2 2 3 5 2 2 2 2 3" xfId="12305"/>
    <cellStyle name="Normal 2 2 2 3 5 2 2 2 3" xfId="3057"/>
    <cellStyle name="Normal 2 2 2 3 5 2 2 2 3 2" xfId="8230"/>
    <cellStyle name="Normal 2 2 2 3 5 2 2 2 3 3" xfId="13329"/>
    <cellStyle name="Normal 2 2 2 3 5 2 2 2 4" xfId="4097"/>
    <cellStyle name="Normal 2 2 2 3 5 2 2 2 4 2" xfId="9266"/>
    <cellStyle name="Normal 2 2 2 3 5 2 2 2 4 3" xfId="14360"/>
    <cellStyle name="Normal 2 2 2 3 5 2 2 2 5" xfId="5118"/>
    <cellStyle name="Normal 2 2 2 3 5 2 2 2 5 2" xfId="10286"/>
    <cellStyle name="Normal 2 2 2 3 5 2 2 2 5 3" xfId="15379"/>
    <cellStyle name="Normal 2 2 2 3 5 2 2 2 6" xfId="6168"/>
    <cellStyle name="Normal 2 2 2 3 5 2 2 2 7" xfId="11280"/>
    <cellStyle name="Normal 2 2 2 3 5 2 2 3" xfId="1511"/>
    <cellStyle name="Normal 2 2 2 3 5 2 2 3 2" xfId="6686"/>
    <cellStyle name="Normal 2 2 2 3 5 2 2 3 3" xfId="11793"/>
    <cellStyle name="Normal 2 2 2 3 5 2 2 4" xfId="2545"/>
    <cellStyle name="Normal 2 2 2 3 5 2 2 4 2" xfId="7718"/>
    <cellStyle name="Normal 2 2 2 3 5 2 2 4 3" xfId="12817"/>
    <cellStyle name="Normal 2 2 2 3 5 2 2 5" xfId="3584"/>
    <cellStyle name="Normal 2 2 2 3 5 2 2 5 2" xfId="8753"/>
    <cellStyle name="Normal 2 2 2 3 5 2 2 5 3" xfId="13847"/>
    <cellStyle name="Normal 2 2 2 3 5 2 2 6" xfId="4606"/>
    <cellStyle name="Normal 2 2 2 3 5 2 2 6 2" xfId="9774"/>
    <cellStyle name="Normal 2 2 2 3 5 2 2 6 3" xfId="14867"/>
    <cellStyle name="Normal 2 2 2 3 5 2 2 7" xfId="5654"/>
    <cellStyle name="Normal 2 2 2 3 5 2 2 8" xfId="10768"/>
    <cellStyle name="Normal 2 2 2 3 5 2 3" xfId="735"/>
    <cellStyle name="Normal 2 2 2 3 5 2 3 2" xfId="1767"/>
    <cellStyle name="Normal 2 2 2 3 5 2 3 2 2" xfId="6942"/>
    <cellStyle name="Normal 2 2 2 3 5 2 3 2 3" xfId="12049"/>
    <cellStyle name="Normal 2 2 2 3 5 2 3 3" xfId="2801"/>
    <cellStyle name="Normal 2 2 2 3 5 2 3 3 2" xfId="7974"/>
    <cellStyle name="Normal 2 2 2 3 5 2 3 3 3" xfId="13073"/>
    <cellStyle name="Normal 2 2 2 3 5 2 3 4" xfId="3841"/>
    <cellStyle name="Normal 2 2 2 3 5 2 3 4 2" xfId="9010"/>
    <cellStyle name="Normal 2 2 2 3 5 2 3 4 3" xfId="14104"/>
    <cellStyle name="Normal 2 2 2 3 5 2 3 5" xfId="4862"/>
    <cellStyle name="Normal 2 2 2 3 5 2 3 5 2" xfId="10030"/>
    <cellStyle name="Normal 2 2 2 3 5 2 3 5 3" xfId="15123"/>
    <cellStyle name="Normal 2 2 2 3 5 2 3 6" xfId="5912"/>
    <cellStyle name="Normal 2 2 2 3 5 2 3 7" xfId="11024"/>
    <cellStyle name="Normal 2 2 2 3 5 2 4" xfId="1255"/>
    <cellStyle name="Normal 2 2 2 3 5 2 4 2" xfId="6430"/>
    <cellStyle name="Normal 2 2 2 3 5 2 4 3" xfId="11537"/>
    <cellStyle name="Normal 2 2 2 3 5 2 5" xfId="2289"/>
    <cellStyle name="Normal 2 2 2 3 5 2 5 2" xfId="7462"/>
    <cellStyle name="Normal 2 2 2 3 5 2 5 3" xfId="12561"/>
    <cellStyle name="Normal 2 2 2 3 5 2 6" xfId="3327"/>
    <cellStyle name="Normal 2 2 2 3 5 2 6 2" xfId="8496"/>
    <cellStyle name="Normal 2 2 2 3 5 2 6 3" xfId="13591"/>
    <cellStyle name="Normal 2 2 2 3 5 2 7" xfId="4350"/>
    <cellStyle name="Normal 2 2 2 3 5 2 7 2" xfId="9518"/>
    <cellStyle name="Normal 2 2 2 3 5 2 7 3" xfId="14611"/>
    <cellStyle name="Normal 2 2 2 3 5 2 8" xfId="5396"/>
    <cellStyle name="Normal 2 2 2 3 5 2 9" xfId="10512"/>
    <cellStyle name="Normal 2 2 2 3 5 3" xfId="349"/>
    <cellStyle name="Normal 2 2 2 3 5 3 2" xfId="863"/>
    <cellStyle name="Normal 2 2 2 3 5 3 2 2" xfId="1895"/>
    <cellStyle name="Normal 2 2 2 3 5 3 2 2 2" xfId="7070"/>
    <cellStyle name="Normal 2 2 2 3 5 3 2 2 3" xfId="12177"/>
    <cellStyle name="Normal 2 2 2 3 5 3 2 3" xfId="2929"/>
    <cellStyle name="Normal 2 2 2 3 5 3 2 3 2" xfId="8102"/>
    <cellStyle name="Normal 2 2 2 3 5 3 2 3 3" xfId="13201"/>
    <cellStyle name="Normal 2 2 2 3 5 3 2 4" xfId="3969"/>
    <cellStyle name="Normal 2 2 2 3 5 3 2 4 2" xfId="9138"/>
    <cellStyle name="Normal 2 2 2 3 5 3 2 4 3" xfId="14232"/>
    <cellStyle name="Normal 2 2 2 3 5 3 2 5" xfId="4990"/>
    <cellStyle name="Normal 2 2 2 3 5 3 2 5 2" xfId="10158"/>
    <cellStyle name="Normal 2 2 2 3 5 3 2 5 3" xfId="15251"/>
    <cellStyle name="Normal 2 2 2 3 5 3 2 6" xfId="6040"/>
    <cellStyle name="Normal 2 2 2 3 5 3 2 7" xfId="11152"/>
    <cellStyle name="Normal 2 2 2 3 5 3 3" xfId="1383"/>
    <cellStyle name="Normal 2 2 2 3 5 3 3 2" xfId="6558"/>
    <cellStyle name="Normal 2 2 2 3 5 3 3 3" xfId="11665"/>
    <cellStyle name="Normal 2 2 2 3 5 3 4" xfId="2417"/>
    <cellStyle name="Normal 2 2 2 3 5 3 4 2" xfId="7590"/>
    <cellStyle name="Normal 2 2 2 3 5 3 4 3" xfId="12689"/>
    <cellStyle name="Normal 2 2 2 3 5 3 5" xfId="3456"/>
    <cellStyle name="Normal 2 2 2 3 5 3 5 2" xfId="8625"/>
    <cellStyle name="Normal 2 2 2 3 5 3 5 3" xfId="13719"/>
    <cellStyle name="Normal 2 2 2 3 5 3 6" xfId="4478"/>
    <cellStyle name="Normal 2 2 2 3 5 3 6 2" xfId="9646"/>
    <cellStyle name="Normal 2 2 2 3 5 3 6 3" xfId="14739"/>
    <cellStyle name="Normal 2 2 2 3 5 3 7" xfId="5526"/>
    <cellStyle name="Normal 2 2 2 3 5 3 8" xfId="10640"/>
    <cellStyle name="Normal 2 2 2 3 5 4" xfId="607"/>
    <cellStyle name="Normal 2 2 2 3 5 4 2" xfId="1639"/>
    <cellStyle name="Normal 2 2 2 3 5 4 2 2" xfId="6814"/>
    <cellStyle name="Normal 2 2 2 3 5 4 2 3" xfId="11921"/>
    <cellStyle name="Normal 2 2 2 3 5 4 3" xfId="2673"/>
    <cellStyle name="Normal 2 2 2 3 5 4 3 2" xfId="7846"/>
    <cellStyle name="Normal 2 2 2 3 5 4 3 3" xfId="12945"/>
    <cellStyle name="Normal 2 2 2 3 5 4 4" xfId="3713"/>
    <cellStyle name="Normal 2 2 2 3 5 4 4 2" xfId="8882"/>
    <cellStyle name="Normal 2 2 2 3 5 4 4 3" xfId="13976"/>
    <cellStyle name="Normal 2 2 2 3 5 4 5" xfId="4734"/>
    <cellStyle name="Normal 2 2 2 3 5 4 5 2" xfId="9902"/>
    <cellStyle name="Normal 2 2 2 3 5 4 5 3" xfId="14995"/>
    <cellStyle name="Normal 2 2 2 3 5 4 6" xfId="5784"/>
    <cellStyle name="Normal 2 2 2 3 5 4 7" xfId="10896"/>
    <cellStyle name="Normal 2 2 2 3 5 5" xfId="1127"/>
    <cellStyle name="Normal 2 2 2 3 5 5 2" xfId="6302"/>
    <cellStyle name="Normal 2 2 2 3 5 5 3" xfId="11409"/>
    <cellStyle name="Normal 2 2 2 3 5 6" xfId="2161"/>
    <cellStyle name="Normal 2 2 2 3 5 6 2" xfId="7334"/>
    <cellStyle name="Normal 2 2 2 3 5 6 3" xfId="12433"/>
    <cellStyle name="Normal 2 2 2 3 5 7" xfId="3197"/>
    <cellStyle name="Normal 2 2 2 3 5 7 2" xfId="8366"/>
    <cellStyle name="Normal 2 2 2 3 5 7 3" xfId="13462"/>
    <cellStyle name="Normal 2 2 2 3 5 8" xfId="4222"/>
    <cellStyle name="Normal 2 2 2 3 5 8 2" xfId="9390"/>
    <cellStyle name="Normal 2 2 2 3 5 8 3" xfId="14483"/>
    <cellStyle name="Normal 2 2 2 3 5 9" xfId="5266"/>
    <cellStyle name="Normal 2 2 2 3 6" xfId="155"/>
    <cellStyle name="Normal 2 2 2 3 6 2" xfId="413"/>
    <cellStyle name="Normal 2 2 2 3 6 2 2" xfId="927"/>
    <cellStyle name="Normal 2 2 2 3 6 2 2 2" xfId="1959"/>
    <cellStyle name="Normal 2 2 2 3 6 2 2 2 2" xfId="7134"/>
    <cellStyle name="Normal 2 2 2 3 6 2 2 2 3" xfId="12241"/>
    <cellStyle name="Normal 2 2 2 3 6 2 2 3" xfId="2993"/>
    <cellStyle name="Normal 2 2 2 3 6 2 2 3 2" xfId="8166"/>
    <cellStyle name="Normal 2 2 2 3 6 2 2 3 3" xfId="13265"/>
    <cellStyle name="Normal 2 2 2 3 6 2 2 4" xfId="4033"/>
    <cellStyle name="Normal 2 2 2 3 6 2 2 4 2" xfId="9202"/>
    <cellStyle name="Normal 2 2 2 3 6 2 2 4 3" xfId="14296"/>
    <cellStyle name="Normal 2 2 2 3 6 2 2 5" xfId="5054"/>
    <cellStyle name="Normal 2 2 2 3 6 2 2 5 2" xfId="10222"/>
    <cellStyle name="Normal 2 2 2 3 6 2 2 5 3" xfId="15315"/>
    <cellStyle name="Normal 2 2 2 3 6 2 2 6" xfId="6104"/>
    <cellStyle name="Normal 2 2 2 3 6 2 2 7" xfId="11216"/>
    <cellStyle name="Normal 2 2 2 3 6 2 3" xfId="1447"/>
    <cellStyle name="Normal 2 2 2 3 6 2 3 2" xfId="6622"/>
    <cellStyle name="Normal 2 2 2 3 6 2 3 3" xfId="11729"/>
    <cellStyle name="Normal 2 2 2 3 6 2 4" xfId="2481"/>
    <cellStyle name="Normal 2 2 2 3 6 2 4 2" xfId="7654"/>
    <cellStyle name="Normal 2 2 2 3 6 2 4 3" xfId="12753"/>
    <cellStyle name="Normal 2 2 2 3 6 2 5" xfId="3520"/>
    <cellStyle name="Normal 2 2 2 3 6 2 5 2" xfId="8689"/>
    <cellStyle name="Normal 2 2 2 3 6 2 5 3" xfId="13783"/>
    <cellStyle name="Normal 2 2 2 3 6 2 6" xfId="4542"/>
    <cellStyle name="Normal 2 2 2 3 6 2 6 2" xfId="9710"/>
    <cellStyle name="Normal 2 2 2 3 6 2 6 3" xfId="14803"/>
    <cellStyle name="Normal 2 2 2 3 6 2 7" xfId="5590"/>
    <cellStyle name="Normal 2 2 2 3 6 2 8" xfId="10704"/>
    <cellStyle name="Normal 2 2 2 3 6 3" xfId="671"/>
    <cellStyle name="Normal 2 2 2 3 6 3 2" xfId="1703"/>
    <cellStyle name="Normal 2 2 2 3 6 3 2 2" xfId="6878"/>
    <cellStyle name="Normal 2 2 2 3 6 3 2 3" xfId="11985"/>
    <cellStyle name="Normal 2 2 2 3 6 3 3" xfId="2737"/>
    <cellStyle name="Normal 2 2 2 3 6 3 3 2" xfId="7910"/>
    <cellStyle name="Normal 2 2 2 3 6 3 3 3" xfId="13009"/>
    <cellStyle name="Normal 2 2 2 3 6 3 4" xfId="3777"/>
    <cellStyle name="Normal 2 2 2 3 6 3 4 2" xfId="8946"/>
    <cellStyle name="Normal 2 2 2 3 6 3 4 3" xfId="14040"/>
    <cellStyle name="Normal 2 2 2 3 6 3 5" xfId="4798"/>
    <cellStyle name="Normal 2 2 2 3 6 3 5 2" xfId="9966"/>
    <cellStyle name="Normal 2 2 2 3 6 3 5 3" xfId="15059"/>
    <cellStyle name="Normal 2 2 2 3 6 3 6" xfId="5848"/>
    <cellStyle name="Normal 2 2 2 3 6 3 7" xfId="10960"/>
    <cellStyle name="Normal 2 2 2 3 6 4" xfId="1191"/>
    <cellStyle name="Normal 2 2 2 3 6 4 2" xfId="6366"/>
    <cellStyle name="Normal 2 2 2 3 6 4 3" xfId="11473"/>
    <cellStyle name="Normal 2 2 2 3 6 5" xfId="2225"/>
    <cellStyle name="Normal 2 2 2 3 6 5 2" xfId="7398"/>
    <cellStyle name="Normal 2 2 2 3 6 5 3" xfId="12497"/>
    <cellStyle name="Normal 2 2 2 3 6 6" xfId="3263"/>
    <cellStyle name="Normal 2 2 2 3 6 6 2" xfId="8432"/>
    <cellStyle name="Normal 2 2 2 3 6 6 3" xfId="13527"/>
    <cellStyle name="Normal 2 2 2 3 6 7" xfId="4286"/>
    <cellStyle name="Normal 2 2 2 3 6 7 2" xfId="9454"/>
    <cellStyle name="Normal 2 2 2 3 6 7 3" xfId="14547"/>
    <cellStyle name="Normal 2 2 2 3 6 8" xfId="5332"/>
    <cellStyle name="Normal 2 2 2 3 6 9" xfId="10448"/>
    <cellStyle name="Normal 2 2 2 3 7" xfId="285"/>
    <cellStyle name="Normal 2 2 2 3 7 2" xfId="799"/>
    <cellStyle name="Normal 2 2 2 3 7 2 2" xfId="1831"/>
    <cellStyle name="Normal 2 2 2 3 7 2 2 2" xfId="7006"/>
    <cellStyle name="Normal 2 2 2 3 7 2 2 3" xfId="12113"/>
    <cellStyle name="Normal 2 2 2 3 7 2 3" xfId="2865"/>
    <cellStyle name="Normal 2 2 2 3 7 2 3 2" xfId="8038"/>
    <cellStyle name="Normal 2 2 2 3 7 2 3 3" xfId="13137"/>
    <cellStyle name="Normal 2 2 2 3 7 2 4" xfId="3905"/>
    <cellStyle name="Normal 2 2 2 3 7 2 4 2" xfId="9074"/>
    <cellStyle name="Normal 2 2 2 3 7 2 4 3" xfId="14168"/>
    <cellStyle name="Normal 2 2 2 3 7 2 5" xfId="4926"/>
    <cellStyle name="Normal 2 2 2 3 7 2 5 2" xfId="10094"/>
    <cellStyle name="Normal 2 2 2 3 7 2 5 3" xfId="15187"/>
    <cellStyle name="Normal 2 2 2 3 7 2 6" xfId="5976"/>
    <cellStyle name="Normal 2 2 2 3 7 2 7" xfId="11088"/>
    <cellStyle name="Normal 2 2 2 3 7 3" xfId="1319"/>
    <cellStyle name="Normal 2 2 2 3 7 3 2" xfId="6494"/>
    <cellStyle name="Normal 2 2 2 3 7 3 3" xfId="11601"/>
    <cellStyle name="Normal 2 2 2 3 7 4" xfId="2353"/>
    <cellStyle name="Normal 2 2 2 3 7 4 2" xfId="7526"/>
    <cellStyle name="Normal 2 2 2 3 7 4 3" xfId="12625"/>
    <cellStyle name="Normal 2 2 2 3 7 5" xfId="3392"/>
    <cellStyle name="Normal 2 2 2 3 7 5 2" xfId="8561"/>
    <cellStyle name="Normal 2 2 2 3 7 5 3" xfId="13655"/>
    <cellStyle name="Normal 2 2 2 3 7 6" xfId="4414"/>
    <cellStyle name="Normal 2 2 2 3 7 6 2" xfId="9582"/>
    <cellStyle name="Normal 2 2 2 3 7 6 3" xfId="14675"/>
    <cellStyle name="Normal 2 2 2 3 7 7" xfId="5462"/>
    <cellStyle name="Normal 2 2 2 3 7 8" xfId="10576"/>
    <cellStyle name="Normal 2 2 2 3 8" xfId="543"/>
    <cellStyle name="Normal 2 2 2 3 8 2" xfId="1575"/>
    <cellStyle name="Normal 2 2 2 3 8 2 2" xfId="6750"/>
    <cellStyle name="Normal 2 2 2 3 8 2 3" xfId="11857"/>
    <cellStyle name="Normal 2 2 2 3 8 3" xfId="2609"/>
    <cellStyle name="Normal 2 2 2 3 8 3 2" xfId="7782"/>
    <cellStyle name="Normal 2 2 2 3 8 3 3" xfId="12881"/>
    <cellStyle name="Normal 2 2 2 3 8 4" xfId="3649"/>
    <cellStyle name="Normal 2 2 2 3 8 4 2" xfId="8818"/>
    <cellStyle name="Normal 2 2 2 3 8 4 3" xfId="13912"/>
    <cellStyle name="Normal 2 2 2 3 8 5" xfId="4670"/>
    <cellStyle name="Normal 2 2 2 3 8 5 2" xfId="9838"/>
    <cellStyle name="Normal 2 2 2 3 8 5 3" xfId="14931"/>
    <cellStyle name="Normal 2 2 2 3 8 6" xfId="5720"/>
    <cellStyle name="Normal 2 2 2 3 8 7" xfId="10832"/>
    <cellStyle name="Normal 2 2 2 3 9" xfId="1060"/>
    <cellStyle name="Normal 2 2 2 3 9 2" xfId="6235"/>
    <cellStyle name="Normal 2 2 2 3 9 3" xfId="11344"/>
    <cellStyle name="Normal 2 2 2 4" xfId="23"/>
    <cellStyle name="Normal 2 2 2 4 10" xfId="3134"/>
    <cellStyle name="Normal 2 2 2 4 10 2" xfId="8303"/>
    <cellStyle name="Normal 2 2 2 4 10 3" xfId="13400"/>
    <cellStyle name="Normal 2 2 2 4 11" xfId="4162"/>
    <cellStyle name="Normal 2 2 2 4 11 2" xfId="9330"/>
    <cellStyle name="Normal 2 2 2 4 11 3" xfId="14423"/>
    <cellStyle name="Normal 2 2 2 4 12" xfId="5200"/>
    <cellStyle name="Normal 2 2 2 4 13" xfId="7258"/>
    <cellStyle name="Normal 2 2 2 4 2" xfId="41"/>
    <cellStyle name="Normal 2 2 2 4 2 10" xfId="4178"/>
    <cellStyle name="Normal 2 2 2 4 2 10 2" xfId="9346"/>
    <cellStyle name="Normal 2 2 2 4 2 10 3" xfId="14439"/>
    <cellStyle name="Normal 2 2 2 4 2 11" xfId="5218"/>
    <cellStyle name="Normal 2 2 2 4 2 12" xfId="5456"/>
    <cellStyle name="Normal 2 2 2 4 2 2" xfId="75"/>
    <cellStyle name="Normal 2 2 2 4 2 2 10" xfId="5252"/>
    <cellStyle name="Normal 2 2 2 4 2 2 11" xfId="10372"/>
    <cellStyle name="Normal 2 2 2 4 2 2 2" xfId="141"/>
    <cellStyle name="Normal 2 2 2 4 2 2 2 10" xfId="10436"/>
    <cellStyle name="Normal 2 2 2 4 2 2 2 2" xfId="271"/>
    <cellStyle name="Normal 2 2 2 4 2 2 2 2 2" xfId="529"/>
    <cellStyle name="Normal 2 2 2 4 2 2 2 2 2 2" xfId="1043"/>
    <cellStyle name="Normal 2 2 2 4 2 2 2 2 2 2 2" xfId="2075"/>
    <cellStyle name="Normal 2 2 2 4 2 2 2 2 2 2 2 2" xfId="7250"/>
    <cellStyle name="Normal 2 2 2 4 2 2 2 2 2 2 2 3" xfId="12357"/>
    <cellStyle name="Normal 2 2 2 4 2 2 2 2 2 2 3" xfId="3109"/>
    <cellStyle name="Normal 2 2 2 4 2 2 2 2 2 2 3 2" xfId="8282"/>
    <cellStyle name="Normal 2 2 2 4 2 2 2 2 2 2 3 3" xfId="13381"/>
    <cellStyle name="Normal 2 2 2 4 2 2 2 2 2 2 4" xfId="4149"/>
    <cellStyle name="Normal 2 2 2 4 2 2 2 2 2 2 4 2" xfId="9318"/>
    <cellStyle name="Normal 2 2 2 4 2 2 2 2 2 2 4 3" xfId="14412"/>
    <cellStyle name="Normal 2 2 2 4 2 2 2 2 2 2 5" xfId="5170"/>
    <cellStyle name="Normal 2 2 2 4 2 2 2 2 2 2 5 2" xfId="10338"/>
    <cellStyle name="Normal 2 2 2 4 2 2 2 2 2 2 5 3" xfId="15431"/>
    <cellStyle name="Normal 2 2 2 4 2 2 2 2 2 2 6" xfId="6220"/>
    <cellStyle name="Normal 2 2 2 4 2 2 2 2 2 2 7" xfId="11332"/>
    <cellStyle name="Normal 2 2 2 4 2 2 2 2 2 3" xfId="1563"/>
    <cellStyle name="Normal 2 2 2 4 2 2 2 2 2 3 2" xfId="6738"/>
    <cellStyle name="Normal 2 2 2 4 2 2 2 2 2 3 3" xfId="11845"/>
    <cellStyle name="Normal 2 2 2 4 2 2 2 2 2 4" xfId="2597"/>
    <cellStyle name="Normal 2 2 2 4 2 2 2 2 2 4 2" xfId="7770"/>
    <cellStyle name="Normal 2 2 2 4 2 2 2 2 2 4 3" xfId="12869"/>
    <cellStyle name="Normal 2 2 2 4 2 2 2 2 2 5" xfId="3636"/>
    <cellStyle name="Normal 2 2 2 4 2 2 2 2 2 5 2" xfId="8805"/>
    <cellStyle name="Normal 2 2 2 4 2 2 2 2 2 5 3" xfId="13899"/>
    <cellStyle name="Normal 2 2 2 4 2 2 2 2 2 6" xfId="4658"/>
    <cellStyle name="Normal 2 2 2 4 2 2 2 2 2 6 2" xfId="9826"/>
    <cellStyle name="Normal 2 2 2 4 2 2 2 2 2 6 3" xfId="14919"/>
    <cellStyle name="Normal 2 2 2 4 2 2 2 2 2 7" xfId="5706"/>
    <cellStyle name="Normal 2 2 2 4 2 2 2 2 2 8" xfId="10820"/>
    <cellStyle name="Normal 2 2 2 4 2 2 2 2 3" xfId="787"/>
    <cellStyle name="Normal 2 2 2 4 2 2 2 2 3 2" xfId="1819"/>
    <cellStyle name="Normal 2 2 2 4 2 2 2 2 3 2 2" xfId="6994"/>
    <cellStyle name="Normal 2 2 2 4 2 2 2 2 3 2 3" xfId="12101"/>
    <cellStyle name="Normal 2 2 2 4 2 2 2 2 3 3" xfId="2853"/>
    <cellStyle name="Normal 2 2 2 4 2 2 2 2 3 3 2" xfId="8026"/>
    <cellStyle name="Normal 2 2 2 4 2 2 2 2 3 3 3" xfId="13125"/>
    <cellStyle name="Normal 2 2 2 4 2 2 2 2 3 4" xfId="3893"/>
    <cellStyle name="Normal 2 2 2 4 2 2 2 2 3 4 2" xfId="9062"/>
    <cellStyle name="Normal 2 2 2 4 2 2 2 2 3 4 3" xfId="14156"/>
    <cellStyle name="Normal 2 2 2 4 2 2 2 2 3 5" xfId="4914"/>
    <cellStyle name="Normal 2 2 2 4 2 2 2 2 3 5 2" xfId="10082"/>
    <cellStyle name="Normal 2 2 2 4 2 2 2 2 3 5 3" xfId="15175"/>
    <cellStyle name="Normal 2 2 2 4 2 2 2 2 3 6" xfId="5964"/>
    <cellStyle name="Normal 2 2 2 4 2 2 2 2 3 7" xfId="11076"/>
    <cellStyle name="Normal 2 2 2 4 2 2 2 2 4" xfId="1307"/>
    <cellStyle name="Normal 2 2 2 4 2 2 2 2 4 2" xfId="6482"/>
    <cellStyle name="Normal 2 2 2 4 2 2 2 2 4 3" xfId="11589"/>
    <cellStyle name="Normal 2 2 2 4 2 2 2 2 5" xfId="2341"/>
    <cellStyle name="Normal 2 2 2 4 2 2 2 2 5 2" xfId="7514"/>
    <cellStyle name="Normal 2 2 2 4 2 2 2 2 5 3" xfId="12613"/>
    <cellStyle name="Normal 2 2 2 4 2 2 2 2 6" xfId="3379"/>
    <cellStyle name="Normal 2 2 2 4 2 2 2 2 6 2" xfId="8548"/>
    <cellStyle name="Normal 2 2 2 4 2 2 2 2 6 3" xfId="13643"/>
    <cellStyle name="Normal 2 2 2 4 2 2 2 2 7" xfId="4402"/>
    <cellStyle name="Normal 2 2 2 4 2 2 2 2 7 2" xfId="9570"/>
    <cellStyle name="Normal 2 2 2 4 2 2 2 2 7 3" xfId="14663"/>
    <cellStyle name="Normal 2 2 2 4 2 2 2 2 8" xfId="5448"/>
    <cellStyle name="Normal 2 2 2 4 2 2 2 2 9" xfId="10564"/>
    <cellStyle name="Normal 2 2 2 4 2 2 2 3" xfId="401"/>
    <cellStyle name="Normal 2 2 2 4 2 2 2 3 2" xfId="915"/>
    <cellStyle name="Normal 2 2 2 4 2 2 2 3 2 2" xfId="1947"/>
    <cellStyle name="Normal 2 2 2 4 2 2 2 3 2 2 2" xfId="7122"/>
    <cellStyle name="Normal 2 2 2 4 2 2 2 3 2 2 3" xfId="12229"/>
    <cellStyle name="Normal 2 2 2 4 2 2 2 3 2 3" xfId="2981"/>
    <cellStyle name="Normal 2 2 2 4 2 2 2 3 2 3 2" xfId="8154"/>
    <cellStyle name="Normal 2 2 2 4 2 2 2 3 2 3 3" xfId="13253"/>
    <cellStyle name="Normal 2 2 2 4 2 2 2 3 2 4" xfId="4021"/>
    <cellStyle name="Normal 2 2 2 4 2 2 2 3 2 4 2" xfId="9190"/>
    <cellStyle name="Normal 2 2 2 4 2 2 2 3 2 4 3" xfId="14284"/>
    <cellStyle name="Normal 2 2 2 4 2 2 2 3 2 5" xfId="5042"/>
    <cellStyle name="Normal 2 2 2 4 2 2 2 3 2 5 2" xfId="10210"/>
    <cellStyle name="Normal 2 2 2 4 2 2 2 3 2 5 3" xfId="15303"/>
    <cellStyle name="Normal 2 2 2 4 2 2 2 3 2 6" xfId="6092"/>
    <cellStyle name="Normal 2 2 2 4 2 2 2 3 2 7" xfId="11204"/>
    <cellStyle name="Normal 2 2 2 4 2 2 2 3 3" xfId="1435"/>
    <cellStyle name="Normal 2 2 2 4 2 2 2 3 3 2" xfId="6610"/>
    <cellStyle name="Normal 2 2 2 4 2 2 2 3 3 3" xfId="11717"/>
    <cellStyle name="Normal 2 2 2 4 2 2 2 3 4" xfId="2469"/>
    <cellStyle name="Normal 2 2 2 4 2 2 2 3 4 2" xfId="7642"/>
    <cellStyle name="Normal 2 2 2 4 2 2 2 3 4 3" xfId="12741"/>
    <cellStyle name="Normal 2 2 2 4 2 2 2 3 5" xfId="3508"/>
    <cellStyle name="Normal 2 2 2 4 2 2 2 3 5 2" xfId="8677"/>
    <cellStyle name="Normal 2 2 2 4 2 2 2 3 5 3" xfId="13771"/>
    <cellStyle name="Normal 2 2 2 4 2 2 2 3 6" xfId="4530"/>
    <cellStyle name="Normal 2 2 2 4 2 2 2 3 6 2" xfId="9698"/>
    <cellStyle name="Normal 2 2 2 4 2 2 2 3 6 3" xfId="14791"/>
    <cellStyle name="Normal 2 2 2 4 2 2 2 3 7" xfId="5578"/>
    <cellStyle name="Normal 2 2 2 4 2 2 2 3 8" xfId="10692"/>
    <cellStyle name="Normal 2 2 2 4 2 2 2 4" xfId="659"/>
    <cellStyle name="Normal 2 2 2 4 2 2 2 4 2" xfId="1691"/>
    <cellStyle name="Normal 2 2 2 4 2 2 2 4 2 2" xfId="6866"/>
    <cellStyle name="Normal 2 2 2 4 2 2 2 4 2 3" xfId="11973"/>
    <cellStyle name="Normal 2 2 2 4 2 2 2 4 3" xfId="2725"/>
    <cellStyle name="Normal 2 2 2 4 2 2 2 4 3 2" xfId="7898"/>
    <cellStyle name="Normal 2 2 2 4 2 2 2 4 3 3" xfId="12997"/>
    <cellStyle name="Normal 2 2 2 4 2 2 2 4 4" xfId="3765"/>
    <cellStyle name="Normal 2 2 2 4 2 2 2 4 4 2" xfId="8934"/>
    <cellStyle name="Normal 2 2 2 4 2 2 2 4 4 3" xfId="14028"/>
    <cellStyle name="Normal 2 2 2 4 2 2 2 4 5" xfId="4786"/>
    <cellStyle name="Normal 2 2 2 4 2 2 2 4 5 2" xfId="9954"/>
    <cellStyle name="Normal 2 2 2 4 2 2 2 4 5 3" xfId="15047"/>
    <cellStyle name="Normal 2 2 2 4 2 2 2 4 6" xfId="5836"/>
    <cellStyle name="Normal 2 2 2 4 2 2 2 4 7" xfId="10948"/>
    <cellStyle name="Normal 2 2 2 4 2 2 2 5" xfId="1179"/>
    <cellStyle name="Normal 2 2 2 4 2 2 2 5 2" xfId="6354"/>
    <cellStyle name="Normal 2 2 2 4 2 2 2 5 3" xfId="11461"/>
    <cellStyle name="Normal 2 2 2 4 2 2 2 6" xfId="2213"/>
    <cellStyle name="Normal 2 2 2 4 2 2 2 6 2" xfId="7386"/>
    <cellStyle name="Normal 2 2 2 4 2 2 2 6 3" xfId="12485"/>
    <cellStyle name="Normal 2 2 2 4 2 2 2 7" xfId="3249"/>
    <cellStyle name="Normal 2 2 2 4 2 2 2 7 2" xfId="8418"/>
    <cellStyle name="Normal 2 2 2 4 2 2 2 7 3" xfId="13514"/>
    <cellStyle name="Normal 2 2 2 4 2 2 2 8" xfId="4274"/>
    <cellStyle name="Normal 2 2 2 4 2 2 2 8 2" xfId="9442"/>
    <cellStyle name="Normal 2 2 2 4 2 2 2 8 3" xfId="14535"/>
    <cellStyle name="Normal 2 2 2 4 2 2 2 9" xfId="5318"/>
    <cellStyle name="Normal 2 2 2 4 2 2 3" xfId="207"/>
    <cellStyle name="Normal 2 2 2 4 2 2 3 2" xfId="465"/>
    <cellStyle name="Normal 2 2 2 4 2 2 3 2 2" xfId="979"/>
    <cellStyle name="Normal 2 2 2 4 2 2 3 2 2 2" xfId="2011"/>
    <cellStyle name="Normal 2 2 2 4 2 2 3 2 2 2 2" xfId="7186"/>
    <cellStyle name="Normal 2 2 2 4 2 2 3 2 2 2 3" xfId="12293"/>
    <cellStyle name="Normal 2 2 2 4 2 2 3 2 2 3" xfId="3045"/>
    <cellStyle name="Normal 2 2 2 4 2 2 3 2 2 3 2" xfId="8218"/>
    <cellStyle name="Normal 2 2 2 4 2 2 3 2 2 3 3" xfId="13317"/>
    <cellStyle name="Normal 2 2 2 4 2 2 3 2 2 4" xfId="4085"/>
    <cellStyle name="Normal 2 2 2 4 2 2 3 2 2 4 2" xfId="9254"/>
    <cellStyle name="Normal 2 2 2 4 2 2 3 2 2 4 3" xfId="14348"/>
    <cellStyle name="Normal 2 2 2 4 2 2 3 2 2 5" xfId="5106"/>
    <cellStyle name="Normal 2 2 2 4 2 2 3 2 2 5 2" xfId="10274"/>
    <cellStyle name="Normal 2 2 2 4 2 2 3 2 2 5 3" xfId="15367"/>
    <cellStyle name="Normal 2 2 2 4 2 2 3 2 2 6" xfId="6156"/>
    <cellStyle name="Normal 2 2 2 4 2 2 3 2 2 7" xfId="11268"/>
    <cellStyle name="Normal 2 2 2 4 2 2 3 2 3" xfId="1499"/>
    <cellStyle name="Normal 2 2 2 4 2 2 3 2 3 2" xfId="6674"/>
    <cellStyle name="Normal 2 2 2 4 2 2 3 2 3 3" xfId="11781"/>
    <cellStyle name="Normal 2 2 2 4 2 2 3 2 4" xfId="2533"/>
    <cellStyle name="Normal 2 2 2 4 2 2 3 2 4 2" xfId="7706"/>
    <cellStyle name="Normal 2 2 2 4 2 2 3 2 4 3" xfId="12805"/>
    <cellStyle name="Normal 2 2 2 4 2 2 3 2 5" xfId="3572"/>
    <cellStyle name="Normal 2 2 2 4 2 2 3 2 5 2" xfId="8741"/>
    <cellStyle name="Normal 2 2 2 4 2 2 3 2 5 3" xfId="13835"/>
    <cellStyle name="Normal 2 2 2 4 2 2 3 2 6" xfId="4594"/>
    <cellStyle name="Normal 2 2 2 4 2 2 3 2 6 2" xfId="9762"/>
    <cellStyle name="Normal 2 2 2 4 2 2 3 2 6 3" xfId="14855"/>
    <cellStyle name="Normal 2 2 2 4 2 2 3 2 7" xfId="5642"/>
    <cellStyle name="Normal 2 2 2 4 2 2 3 2 8" xfId="10756"/>
    <cellStyle name="Normal 2 2 2 4 2 2 3 3" xfId="723"/>
    <cellStyle name="Normal 2 2 2 4 2 2 3 3 2" xfId="1755"/>
    <cellStyle name="Normal 2 2 2 4 2 2 3 3 2 2" xfId="6930"/>
    <cellStyle name="Normal 2 2 2 4 2 2 3 3 2 3" xfId="12037"/>
    <cellStyle name="Normal 2 2 2 4 2 2 3 3 3" xfId="2789"/>
    <cellStyle name="Normal 2 2 2 4 2 2 3 3 3 2" xfId="7962"/>
    <cellStyle name="Normal 2 2 2 4 2 2 3 3 3 3" xfId="13061"/>
    <cellStyle name="Normal 2 2 2 4 2 2 3 3 4" xfId="3829"/>
    <cellStyle name="Normal 2 2 2 4 2 2 3 3 4 2" xfId="8998"/>
    <cellStyle name="Normal 2 2 2 4 2 2 3 3 4 3" xfId="14092"/>
    <cellStyle name="Normal 2 2 2 4 2 2 3 3 5" xfId="4850"/>
    <cellStyle name="Normal 2 2 2 4 2 2 3 3 5 2" xfId="10018"/>
    <cellStyle name="Normal 2 2 2 4 2 2 3 3 5 3" xfId="15111"/>
    <cellStyle name="Normal 2 2 2 4 2 2 3 3 6" xfId="5900"/>
    <cellStyle name="Normal 2 2 2 4 2 2 3 3 7" xfId="11012"/>
    <cellStyle name="Normal 2 2 2 4 2 2 3 4" xfId="1243"/>
    <cellStyle name="Normal 2 2 2 4 2 2 3 4 2" xfId="6418"/>
    <cellStyle name="Normal 2 2 2 4 2 2 3 4 3" xfId="11525"/>
    <cellStyle name="Normal 2 2 2 4 2 2 3 5" xfId="2277"/>
    <cellStyle name="Normal 2 2 2 4 2 2 3 5 2" xfId="7450"/>
    <cellStyle name="Normal 2 2 2 4 2 2 3 5 3" xfId="12549"/>
    <cellStyle name="Normal 2 2 2 4 2 2 3 6" xfId="3315"/>
    <cellStyle name="Normal 2 2 2 4 2 2 3 6 2" xfId="8484"/>
    <cellStyle name="Normal 2 2 2 4 2 2 3 6 3" xfId="13579"/>
    <cellStyle name="Normal 2 2 2 4 2 2 3 7" xfId="4338"/>
    <cellStyle name="Normal 2 2 2 4 2 2 3 7 2" xfId="9506"/>
    <cellStyle name="Normal 2 2 2 4 2 2 3 7 3" xfId="14599"/>
    <cellStyle name="Normal 2 2 2 4 2 2 3 8" xfId="5384"/>
    <cellStyle name="Normal 2 2 2 4 2 2 3 9" xfId="10500"/>
    <cellStyle name="Normal 2 2 2 4 2 2 4" xfId="337"/>
    <cellStyle name="Normal 2 2 2 4 2 2 4 2" xfId="851"/>
    <cellStyle name="Normal 2 2 2 4 2 2 4 2 2" xfId="1883"/>
    <cellStyle name="Normal 2 2 2 4 2 2 4 2 2 2" xfId="7058"/>
    <cellStyle name="Normal 2 2 2 4 2 2 4 2 2 3" xfId="12165"/>
    <cellStyle name="Normal 2 2 2 4 2 2 4 2 3" xfId="2917"/>
    <cellStyle name="Normal 2 2 2 4 2 2 4 2 3 2" xfId="8090"/>
    <cellStyle name="Normal 2 2 2 4 2 2 4 2 3 3" xfId="13189"/>
    <cellStyle name="Normal 2 2 2 4 2 2 4 2 4" xfId="3957"/>
    <cellStyle name="Normal 2 2 2 4 2 2 4 2 4 2" xfId="9126"/>
    <cellStyle name="Normal 2 2 2 4 2 2 4 2 4 3" xfId="14220"/>
    <cellStyle name="Normal 2 2 2 4 2 2 4 2 5" xfId="4978"/>
    <cellStyle name="Normal 2 2 2 4 2 2 4 2 5 2" xfId="10146"/>
    <cellStyle name="Normal 2 2 2 4 2 2 4 2 5 3" xfId="15239"/>
    <cellStyle name="Normal 2 2 2 4 2 2 4 2 6" xfId="6028"/>
    <cellStyle name="Normal 2 2 2 4 2 2 4 2 7" xfId="11140"/>
    <cellStyle name="Normal 2 2 2 4 2 2 4 3" xfId="1371"/>
    <cellStyle name="Normal 2 2 2 4 2 2 4 3 2" xfId="6546"/>
    <cellStyle name="Normal 2 2 2 4 2 2 4 3 3" xfId="11653"/>
    <cellStyle name="Normal 2 2 2 4 2 2 4 4" xfId="2405"/>
    <cellStyle name="Normal 2 2 2 4 2 2 4 4 2" xfId="7578"/>
    <cellStyle name="Normal 2 2 2 4 2 2 4 4 3" xfId="12677"/>
    <cellStyle name="Normal 2 2 2 4 2 2 4 5" xfId="3444"/>
    <cellStyle name="Normal 2 2 2 4 2 2 4 5 2" xfId="8613"/>
    <cellStyle name="Normal 2 2 2 4 2 2 4 5 3" xfId="13707"/>
    <cellStyle name="Normal 2 2 2 4 2 2 4 6" xfId="4466"/>
    <cellStyle name="Normal 2 2 2 4 2 2 4 6 2" xfId="9634"/>
    <cellStyle name="Normal 2 2 2 4 2 2 4 6 3" xfId="14727"/>
    <cellStyle name="Normal 2 2 2 4 2 2 4 7" xfId="5514"/>
    <cellStyle name="Normal 2 2 2 4 2 2 4 8" xfId="10628"/>
    <cellStyle name="Normal 2 2 2 4 2 2 5" xfId="595"/>
    <cellStyle name="Normal 2 2 2 4 2 2 5 2" xfId="1627"/>
    <cellStyle name="Normal 2 2 2 4 2 2 5 2 2" xfId="6802"/>
    <cellStyle name="Normal 2 2 2 4 2 2 5 2 3" xfId="11909"/>
    <cellStyle name="Normal 2 2 2 4 2 2 5 3" xfId="2661"/>
    <cellStyle name="Normal 2 2 2 4 2 2 5 3 2" xfId="7834"/>
    <cellStyle name="Normal 2 2 2 4 2 2 5 3 3" xfId="12933"/>
    <cellStyle name="Normal 2 2 2 4 2 2 5 4" xfId="3701"/>
    <cellStyle name="Normal 2 2 2 4 2 2 5 4 2" xfId="8870"/>
    <cellStyle name="Normal 2 2 2 4 2 2 5 4 3" xfId="13964"/>
    <cellStyle name="Normal 2 2 2 4 2 2 5 5" xfId="4722"/>
    <cellStyle name="Normal 2 2 2 4 2 2 5 5 2" xfId="9890"/>
    <cellStyle name="Normal 2 2 2 4 2 2 5 5 3" xfId="14983"/>
    <cellStyle name="Normal 2 2 2 4 2 2 5 6" xfId="5772"/>
    <cellStyle name="Normal 2 2 2 4 2 2 5 7" xfId="10884"/>
    <cellStyle name="Normal 2 2 2 4 2 2 6" xfId="1114"/>
    <cellStyle name="Normal 2 2 2 4 2 2 6 2" xfId="6289"/>
    <cellStyle name="Normal 2 2 2 4 2 2 6 3" xfId="11397"/>
    <cellStyle name="Normal 2 2 2 4 2 2 7" xfId="2149"/>
    <cellStyle name="Normal 2 2 2 4 2 2 7 2" xfId="7322"/>
    <cellStyle name="Normal 2 2 2 4 2 2 7 3" xfId="12421"/>
    <cellStyle name="Normal 2 2 2 4 2 2 8" xfId="3183"/>
    <cellStyle name="Normal 2 2 2 4 2 2 8 2" xfId="8352"/>
    <cellStyle name="Normal 2 2 2 4 2 2 8 3" xfId="13448"/>
    <cellStyle name="Normal 2 2 2 4 2 2 9" xfId="4210"/>
    <cellStyle name="Normal 2 2 2 4 2 2 9 2" xfId="9378"/>
    <cellStyle name="Normal 2 2 2 4 2 2 9 3" xfId="14471"/>
    <cellStyle name="Normal 2 2 2 4 2 3" xfId="109"/>
    <cellStyle name="Normal 2 2 2 4 2 3 10" xfId="10404"/>
    <cellStyle name="Normal 2 2 2 4 2 3 2" xfId="239"/>
    <cellStyle name="Normal 2 2 2 4 2 3 2 2" xfId="497"/>
    <cellStyle name="Normal 2 2 2 4 2 3 2 2 2" xfId="1011"/>
    <cellStyle name="Normal 2 2 2 4 2 3 2 2 2 2" xfId="2043"/>
    <cellStyle name="Normal 2 2 2 4 2 3 2 2 2 2 2" xfId="7218"/>
    <cellStyle name="Normal 2 2 2 4 2 3 2 2 2 2 3" xfId="12325"/>
    <cellStyle name="Normal 2 2 2 4 2 3 2 2 2 3" xfId="3077"/>
    <cellStyle name="Normal 2 2 2 4 2 3 2 2 2 3 2" xfId="8250"/>
    <cellStyle name="Normal 2 2 2 4 2 3 2 2 2 3 3" xfId="13349"/>
    <cellStyle name="Normal 2 2 2 4 2 3 2 2 2 4" xfId="4117"/>
    <cellStyle name="Normal 2 2 2 4 2 3 2 2 2 4 2" xfId="9286"/>
    <cellStyle name="Normal 2 2 2 4 2 3 2 2 2 4 3" xfId="14380"/>
    <cellStyle name="Normal 2 2 2 4 2 3 2 2 2 5" xfId="5138"/>
    <cellStyle name="Normal 2 2 2 4 2 3 2 2 2 5 2" xfId="10306"/>
    <cellStyle name="Normal 2 2 2 4 2 3 2 2 2 5 3" xfId="15399"/>
    <cellStyle name="Normal 2 2 2 4 2 3 2 2 2 6" xfId="6188"/>
    <cellStyle name="Normal 2 2 2 4 2 3 2 2 2 7" xfId="11300"/>
    <cellStyle name="Normal 2 2 2 4 2 3 2 2 3" xfId="1531"/>
    <cellStyle name="Normal 2 2 2 4 2 3 2 2 3 2" xfId="6706"/>
    <cellStyle name="Normal 2 2 2 4 2 3 2 2 3 3" xfId="11813"/>
    <cellStyle name="Normal 2 2 2 4 2 3 2 2 4" xfId="2565"/>
    <cellStyle name="Normal 2 2 2 4 2 3 2 2 4 2" xfId="7738"/>
    <cellStyle name="Normal 2 2 2 4 2 3 2 2 4 3" xfId="12837"/>
    <cellStyle name="Normal 2 2 2 4 2 3 2 2 5" xfId="3604"/>
    <cellStyle name="Normal 2 2 2 4 2 3 2 2 5 2" xfId="8773"/>
    <cellStyle name="Normal 2 2 2 4 2 3 2 2 5 3" xfId="13867"/>
    <cellStyle name="Normal 2 2 2 4 2 3 2 2 6" xfId="4626"/>
    <cellStyle name="Normal 2 2 2 4 2 3 2 2 6 2" xfId="9794"/>
    <cellStyle name="Normal 2 2 2 4 2 3 2 2 6 3" xfId="14887"/>
    <cellStyle name="Normal 2 2 2 4 2 3 2 2 7" xfId="5674"/>
    <cellStyle name="Normal 2 2 2 4 2 3 2 2 8" xfId="10788"/>
    <cellStyle name="Normal 2 2 2 4 2 3 2 3" xfId="755"/>
    <cellStyle name="Normal 2 2 2 4 2 3 2 3 2" xfId="1787"/>
    <cellStyle name="Normal 2 2 2 4 2 3 2 3 2 2" xfId="6962"/>
    <cellStyle name="Normal 2 2 2 4 2 3 2 3 2 3" xfId="12069"/>
    <cellStyle name="Normal 2 2 2 4 2 3 2 3 3" xfId="2821"/>
    <cellStyle name="Normal 2 2 2 4 2 3 2 3 3 2" xfId="7994"/>
    <cellStyle name="Normal 2 2 2 4 2 3 2 3 3 3" xfId="13093"/>
    <cellStyle name="Normal 2 2 2 4 2 3 2 3 4" xfId="3861"/>
    <cellStyle name="Normal 2 2 2 4 2 3 2 3 4 2" xfId="9030"/>
    <cellStyle name="Normal 2 2 2 4 2 3 2 3 4 3" xfId="14124"/>
    <cellStyle name="Normal 2 2 2 4 2 3 2 3 5" xfId="4882"/>
    <cellStyle name="Normal 2 2 2 4 2 3 2 3 5 2" xfId="10050"/>
    <cellStyle name="Normal 2 2 2 4 2 3 2 3 5 3" xfId="15143"/>
    <cellStyle name="Normal 2 2 2 4 2 3 2 3 6" xfId="5932"/>
    <cellStyle name="Normal 2 2 2 4 2 3 2 3 7" xfId="11044"/>
    <cellStyle name="Normal 2 2 2 4 2 3 2 4" xfId="1275"/>
    <cellStyle name="Normal 2 2 2 4 2 3 2 4 2" xfId="6450"/>
    <cellStyle name="Normal 2 2 2 4 2 3 2 4 3" xfId="11557"/>
    <cellStyle name="Normal 2 2 2 4 2 3 2 5" xfId="2309"/>
    <cellStyle name="Normal 2 2 2 4 2 3 2 5 2" xfId="7482"/>
    <cellStyle name="Normal 2 2 2 4 2 3 2 5 3" xfId="12581"/>
    <cellStyle name="Normal 2 2 2 4 2 3 2 6" xfId="3347"/>
    <cellStyle name="Normal 2 2 2 4 2 3 2 6 2" xfId="8516"/>
    <cellStyle name="Normal 2 2 2 4 2 3 2 6 3" xfId="13611"/>
    <cellStyle name="Normal 2 2 2 4 2 3 2 7" xfId="4370"/>
    <cellStyle name="Normal 2 2 2 4 2 3 2 7 2" xfId="9538"/>
    <cellStyle name="Normal 2 2 2 4 2 3 2 7 3" xfId="14631"/>
    <cellStyle name="Normal 2 2 2 4 2 3 2 8" xfId="5416"/>
    <cellStyle name="Normal 2 2 2 4 2 3 2 9" xfId="10532"/>
    <cellStyle name="Normal 2 2 2 4 2 3 3" xfId="369"/>
    <cellStyle name="Normal 2 2 2 4 2 3 3 2" xfId="883"/>
    <cellStyle name="Normal 2 2 2 4 2 3 3 2 2" xfId="1915"/>
    <cellStyle name="Normal 2 2 2 4 2 3 3 2 2 2" xfId="7090"/>
    <cellStyle name="Normal 2 2 2 4 2 3 3 2 2 3" xfId="12197"/>
    <cellStyle name="Normal 2 2 2 4 2 3 3 2 3" xfId="2949"/>
    <cellStyle name="Normal 2 2 2 4 2 3 3 2 3 2" xfId="8122"/>
    <cellStyle name="Normal 2 2 2 4 2 3 3 2 3 3" xfId="13221"/>
    <cellStyle name="Normal 2 2 2 4 2 3 3 2 4" xfId="3989"/>
    <cellStyle name="Normal 2 2 2 4 2 3 3 2 4 2" xfId="9158"/>
    <cellStyle name="Normal 2 2 2 4 2 3 3 2 4 3" xfId="14252"/>
    <cellStyle name="Normal 2 2 2 4 2 3 3 2 5" xfId="5010"/>
    <cellStyle name="Normal 2 2 2 4 2 3 3 2 5 2" xfId="10178"/>
    <cellStyle name="Normal 2 2 2 4 2 3 3 2 5 3" xfId="15271"/>
    <cellStyle name="Normal 2 2 2 4 2 3 3 2 6" xfId="6060"/>
    <cellStyle name="Normal 2 2 2 4 2 3 3 2 7" xfId="11172"/>
    <cellStyle name="Normal 2 2 2 4 2 3 3 3" xfId="1403"/>
    <cellStyle name="Normal 2 2 2 4 2 3 3 3 2" xfId="6578"/>
    <cellStyle name="Normal 2 2 2 4 2 3 3 3 3" xfId="11685"/>
    <cellStyle name="Normal 2 2 2 4 2 3 3 4" xfId="2437"/>
    <cellStyle name="Normal 2 2 2 4 2 3 3 4 2" xfId="7610"/>
    <cellStyle name="Normal 2 2 2 4 2 3 3 4 3" xfId="12709"/>
    <cellStyle name="Normal 2 2 2 4 2 3 3 5" xfId="3476"/>
    <cellStyle name="Normal 2 2 2 4 2 3 3 5 2" xfId="8645"/>
    <cellStyle name="Normal 2 2 2 4 2 3 3 5 3" xfId="13739"/>
    <cellStyle name="Normal 2 2 2 4 2 3 3 6" xfId="4498"/>
    <cellStyle name="Normal 2 2 2 4 2 3 3 6 2" xfId="9666"/>
    <cellStyle name="Normal 2 2 2 4 2 3 3 6 3" xfId="14759"/>
    <cellStyle name="Normal 2 2 2 4 2 3 3 7" xfId="5546"/>
    <cellStyle name="Normal 2 2 2 4 2 3 3 8" xfId="10660"/>
    <cellStyle name="Normal 2 2 2 4 2 3 4" xfId="627"/>
    <cellStyle name="Normal 2 2 2 4 2 3 4 2" xfId="1659"/>
    <cellStyle name="Normal 2 2 2 4 2 3 4 2 2" xfId="6834"/>
    <cellStyle name="Normal 2 2 2 4 2 3 4 2 3" xfId="11941"/>
    <cellStyle name="Normal 2 2 2 4 2 3 4 3" xfId="2693"/>
    <cellStyle name="Normal 2 2 2 4 2 3 4 3 2" xfId="7866"/>
    <cellStyle name="Normal 2 2 2 4 2 3 4 3 3" xfId="12965"/>
    <cellStyle name="Normal 2 2 2 4 2 3 4 4" xfId="3733"/>
    <cellStyle name="Normal 2 2 2 4 2 3 4 4 2" xfId="8902"/>
    <cellStyle name="Normal 2 2 2 4 2 3 4 4 3" xfId="13996"/>
    <cellStyle name="Normal 2 2 2 4 2 3 4 5" xfId="4754"/>
    <cellStyle name="Normal 2 2 2 4 2 3 4 5 2" xfId="9922"/>
    <cellStyle name="Normal 2 2 2 4 2 3 4 5 3" xfId="15015"/>
    <cellStyle name="Normal 2 2 2 4 2 3 4 6" xfId="5804"/>
    <cellStyle name="Normal 2 2 2 4 2 3 4 7" xfId="10916"/>
    <cellStyle name="Normal 2 2 2 4 2 3 5" xfId="1147"/>
    <cellStyle name="Normal 2 2 2 4 2 3 5 2" xfId="6322"/>
    <cellStyle name="Normal 2 2 2 4 2 3 5 3" xfId="11429"/>
    <cellStyle name="Normal 2 2 2 4 2 3 6" xfId="2181"/>
    <cellStyle name="Normal 2 2 2 4 2 3 6 2" xfId="7354"/>
    <cellStyle name="Normal 2 2 2 4 2 3 6 3" xfId="12453"/>
    <cellStyle name="Normal 2 2 2 4 2 3 7" xfId="3217"/>
    <cellStyle name="Normal 2 2 2 4 2 3 7 2" xfId="8386"/>
    <cellStyle name="Normal 2 2 2 4 2 3 7 3" xfId="13482"/>
    <cellStyle name="Normal 2 2 2 4 2 3 8" xfId="4242"/>
    <cellStyle name="Normal 2 2 2 4 2 3 8 2" xfId="9410"/>
    <cellStyle name="Normal 2 2 2 4 2 3 8 3" xfId="14503"/>
    <cellStyle name="Normal 2 2 2 4 2 3 9" xfId="5286"/>
    <cellStyle name="Normal 2 2 2 4 2 4" xfId="175"/>
    <cellStyle name="Normal 2 2 2 4 2 4 2" xfId="433"/>
    <cellStyle name="Normal 2 2 2 4 2 4 2 2" xfId="947"/>
    <cellStyle name="Normal 2 2 2 4 2 4 2 2 2" xfId="1979"/>
    <cellStyle name="Normal 2 2 2 4 2 4 2 2 2 2" xfId="7154"/>
    <cellStyle name="Normal 2 2 2 4 2 4 2 2 2 3" xfId="12261"/>
    <cellStyle name="Normal 2 2 2 4 2 4 2 2 3" xfId="3013"/>
    <cellStyle name="Normal 2 2 2 4 2 4 2 2 3 2" xfId="8186"/>
    <cellStyle name="Normal 2 2 2 4 2 4 2 2 3 3" xfId="13285"/>
    <cellStyle name="Normal 2 2 2 4 2 4 2 2 4" xfId="4053"/>
    <cellStyle name="Normal 2 2 2 4 2 4 2 2 4 2" xfId="9222"/>
    <cellStyle name="Normal 2 2 2 4 2 4 2 2 4 3" xfId="14316"/>
    <cellStyle name="Normal 2 2 2 4 2 4 2 2 5" xfId="5074"/>
    <cellStyle name="Normal 2 2 2 4 2 4 2 2 5 2" xfId="10242"/>
    <cellStyle name="Normal 2 2 2 4 2 4 2 2 5 3" xfId="15335"/>
    <cellStyle name="Normal 2 2 2 4 2 4 2 2 6" xfId="6124"/>
    <cellStyle name="Normal 2 2 2 4 2 4 2 2 7" xfId="11236"/>
    <cellStyle name="Normal 2 2 2 4 2 4 2 3" xfId="1467"/>
    <cellStyle name="Normal 2 2 2 4 2 4 2 3 2" xfId="6642"/>
    <cellStyle name="Normal 2 2 2 4 2 4 2 3 3" xfId="11749"/>
    <cellStyle name="Normal 2 2 2 4 2 4 2 4" xfId="2501"/>
    <cellStyle name="Normal 2 2 2 4 2 4 2 4 2" xfId="7674"/>
    <cellStyle name="Normal 2 2 2 4 2 4 2 4 3" xfId="12773"/>
    <cellStyle name="Normal 2 2 2 4 2 4 2 5" xfId="3540"/>
    <cellStyle name="Normal 2 2 2 4 2 4 2 5 2" xfId="8709"/>
    <cellStyle name="Normal 2 2 2 4 2 4 2 5 3" xfId="13803"/>
    <cellStyle name="Normal 2 2 2 4 2 4 2 6" xfId="4562"/>
    <cellStyle name="Normal 2 2 2 4 2 4 2 6 2" xfId="9730"/>
    <cellStyle name="Normal 2 2 2 4 2 4 2 6 3" xfId="14823"/>
    <cellStyle name="Normal 2 2 2 4 2 4 2 7" xfId="5610"/>
    <cellStyle name="Normal 2 2 2 4 2 4 2 8" xfId="10724"/>
    <cellStyle name="Normal 2 2 2 4 2 4 3" xfId="691"/>
    <cellStyle name="Normal 2 2 2 4 2 4 3 2" xfId="1723"/>
    <cellStyle name="Normal 2 2 2 4 2 4 3 2 2" xfId="6898"/>
    <cellStyle name="Normal 2 2 2 4 2 4 3 2 3" xfId="12005"/>
    <cellStyle name="Normal 2 2 2 4 2 4 3 3" xfId="2757"/>
    <cellStyle name="Normal 2 2 2 4 2 4 3 3 2" xfId="7930"/>
    <cellStyle name="Normal 2 2 2 4 2 4 3 3 3" xfId="13029"/>
    <cellStyle name="Normal 2 2 2 4 2 4 3 4" xfId="3797"/>
    <cellStyle name="Normal 2 2 2 4 2 4 3 4 2" xfId="8966"/>
    <cellStyle name="Normal 2 2 2 4 2 4 3 4 3" xfId="14060"/>
    <cellStyle name="Normal 2 2 2 4 2 4 3 5" xfId="4818"/>
    <cellStyle name="Normal 2 2 2 4 2 4 3 5 2" xfId="9986"/>
    <cellStyle name="Normal 2 2 2 4 2 4 3 5 3" xfId="15079"/>
    <cellStyle name="Normal 2 2 2 4 2 4 3 6" xfId="5868"/>
    <cellStyle name="Normal 2 2 2 4 2 4 3 7" xfId="10980"/>
    <cellStyle name="Normal 2 2 2 4 2 4 4" xfId="1211"/>
    <cellStyle name="Normal 2 2 2 4 2 4 4 2" xfId="6386"/>
    <cellStyle name="Normal 2 2 2 4 2 4 4 3" xfId="11493"/>
    <cellStyle name="Normal 2 2 2 4 2 4 5" xfId="2245"/>
    <cellStyle name="Normal 2 2 2 4 2 4 5 2" xfId="7418"/>
    <cellStyle name="Normal 2 2 2 4 2 4 5 3" xfId="12517"/>
    <cellStyle name="Normal 2 2 2 4 2 4 6" xfId="3283"/>
    <cellStyle name="Normal 2 2 2 4 2 4 6 2" xfId="8452"/>
    <cellStyle name="Normal 2 2 2 4 2 4 6 3" xfId="13547"/>
    <cellStyle name="Normal 2 2 2 4 2 4 7" xfId="4306"/>
    <cellStyle name="Normal 2 2 2 4 2 4 7 2" xfId="9474"/>
    <cellStyle name="Normal 2 2 2 4 2 4 7 3" xfId="14567"/>
    <cellStyle name="Normal 2 2 2 4 2 4 8" xfId="5352"/>
    <cellStyle name="Normal 2 2 2 4 2 4 9" xfId="10468"/>
    <cellStyle name="Normal 2 2 2 4 2 5" xfId="305"/>
    <cellStyle name="Normal 2 2 2 4 2 5 2" xfId="819"/>
    <cellStyle name="Normal 2 2 2 4 2 5 2 2" xfId="1851"/>
    <cellStyle name="Normal 2 2 2 4 2 5 2 2 2" xfId="7026"/>
    <cellStyle name="Normal 2 2 2 4 2 5 2 2 3" xfId="12133"/>
    <cellStyle name="Normal 2 2 2 4 2 5 2 3" xfId="2885"/>
    <cellStyle name="Normal 2 2 2 4 2 5 2 3 2" xfId="8058"/>
    <cellStyle name="Normal 2 2 2 4 2 5 2 3 3" xfId="13157"/>
    <cellStyle name="Normal 2 2 2 4 2 5 2 4" xfId="3925"/>
    <cellStyle name="Normal 2 2 2 4 2 5 2 4 2" xfId="9094"/>
    <cellStyle name="Normal 2 2 2 4 2 5 2 4 3" xfId="14188"/>
    <cellStyle name="Normal 2 2 2 4 2 5 2 5" xfId="4946"/>
    <cellStyle name="Normal 2 2 2 4 2 5 2 5 2" xfId="10114"/>
    <cellStyle name="Normal 2 2 2 4 2 5 2 5 3" xfId="15207"/>
    <cellStyle name="Normal 2 2 2 4 2 5 2 6" xfId="5996"/>
    <cellStyle name="Normal 2 2 2 4 2 5 2 7" xfId="11108"/>
    <cellStyle name="Normal 2 2 2 4 2 5 3" xfId="1339"/>
    <cellStyle name="Normal 2 2 2 4 2 5 3 2" xfId="6514"/>
    <cellStyle name="Normal 2 2 2 4 2 5 3 3" xfId="11621"/>
    <cellStyle name="Normal 2 2 2 4 2 5 4" xfId="2373"/>
    <cellStyle name="Normal 2 2 2 4 2 5 4 2" xfId="7546"/>
    <cellStyle name="Normal 2 2 2 4 2 5 4 3" xfId="12645"/>
    <cellStyle name="Normal 2 2 2 4 2 5 5" xfId="3412"/>
    <cellStyle name="Normal 2 2 2 4 2 5 5 2" xfId="8581"/>
    <cellStyle name="Normal 2 2 2 4 2 5 5 3" xfId="13675"/>
    <cellStyle name="Normal 2 2 2 4 2 5 6" xfId="4434"/>
    <cellStyle name="Normal 2 2 2 4 2 5 6 2" xfId="9602"/>
    <cellStyle name="Normal 2 2 2 4 2 5 6 3" xfId="14695"/>
    <cellStyle name="Normal 2 2 2 4 2 5 7" xfId="5482"/>
    <cellStyle name="Normal 2 2 2 4 2 5 8" xfId="10596"/>
    <cellStyle name="Normal 2 2 2 4 2 6" xfId="563"/>
    <cellStyle name="Normal 2 2 2 4 2 6 2" xfId="1595"/>
    <cellStyle name="Normal 2 2 2 4 2 6 2 2" xfId="6770"/>
    <cellStyle name="Normal 2 2 2 4 2 6 2 3" xfId="11877"/>
    <cellStyle name="Normal 2 2 2 4 2 6 3" xfId="2629"/>
    <cellStyle name="Normal 2 2 2 4 2 6 3 2" xfId="7802"/>
    <cellStyle name="Normal 2 2 2 4 2 6 3 3" xfId="12901"/>
    <cellStyle name="Normal 2 2 2 4 2 6 4" xfId="3669"/>
    <cellStyle name="Normal 2 2 2 4 2 6 4 2" xfId="8838"/>
    <cellStyle name="Normal 2 2 2 4 2 6 4 3" xfId="13932"/>
    <cellStyle name="Normal 2 2 2 4 2 6 5" xfId="4690"/>
    <cellStyle name="Normal 2 2 2 4 2 6 5 2" xfId="9858"/>
    <cellStyle name="Normal 2 2 2 4 2 6 5 3" xfId="14951"/>
    <cellStyle name="Normal 2 2 2 4 2 6 6" xfId="5740"/>
    <cellStyle name="Normal 2 2 2 4 2 6 7" xfId="10852"/>
    <cellStyle name="Normal 2 2 2 4 2 7" xfId="1081"/>
    <cellStyle name="Normal 2 2 2 4 2 7 2" xfId="6256"/>
    <cellStyle name="Normal 2 2 2 4 2 7 3" xfId="11365"/>
    <cellStyle name="Normal 2 2 2 4 2 8" xfId="2116"/>
    <cellStyle name="Normal 2 2 2 4 2 8 2" xfId="7289"/>
    <cellStyle name="Normal 2 2 2 4 2 8 3" xfId="12389"/>
    <cellStyle name="Normal 2 2 2 4 2 9" xfId="3150"/>
    <cellStyle name="Normal 2 2 2 4 2 9 2" xfId="8319"/>
    <cellStyle name="Normal 2 2 2 4 2 9 3" xfId="13416"/>
    <cellStyle name="Normal 2 2 2 4 3" xfId="59"/>
    <cellStyle name="Normal 2 2 2 4 3 10" xfId="5236"/>
    <cellStyle name="Normal 2 2 2 4 3 11" xfId="10356"/>
    <cellStyle name="Normal 2 2 2 4 3 2" xfId="125"/>
    <cellStyle name="Normal 2 2 2 4 3 2 10" xfId="10420"/>
    <cellStyle name="Normal 2 2 2 4 3 2 2" xfId="255"/>
    <cellStyle name="Normal 2 2 2 4 3 2 2 2" xfId="513"/>
    <cellStyle name="Normal 2 2 2 4 3 2 2 2 2" xfId="1027"/>
    <cellStyle name="Normal 2 2 2 4 3 2 2 2 2 2" xfId="2059"/>
    <cellStyle name="Normal 2 2 2 4 3 2 2 2 2 2 2" xfId="7234"/>
    <cellStyle name="Normal 2 2 2 4 3 2 2 2 2 2 3" xfId="12341"/>
    <cellStyle name="Normal 2 2 2 4 3 2 2 2 2 3" xfId="3093"/>
    <cellStyle name="Normal 2 2 2 4 3 2 2 2 2 3 2" xfId="8266"/>
    <cellStyle name="Normal 2 2 2 4 3 2 2 2 2 3 3" xfId="13365"/>
    <cellStyle name="Normal 2 2 2 4 3 2 2 2 2 4" xfId="4133"/>
    <cellStyle name="Normal 2 2 2 4 3 2 2 2 2 4 2" xfId="9302"/>
    <cellStyle name="Normal 2 2 2 4 3 2 2 2 2 4 3" xfId="14396"/>
    <cellStyle name="Normal 2 2 2 4 3 2 2 2 2 5" xfId="5154"/>
    <cellStyle name="Normal 2 2 2 4 3 2 2 2 2 5 2" xfId="10322"/>
    <cellStyle name="Normal 2 2 2 4 3 2 2 2 2 5 3" xfId="15415"/>
    <cellStyle name="Normal 2 2 2 4 3 2 2 2 2 6" xfId="6204"/>
    <cellStyle name="Normal 2 2 2 4 3 2 2 2 2 7" xfId="11316"/>
    <cellStyle name="Normal 2 2 2 4 3 2 2 2 3" xfId="1547"/>
    <cellStyle name="Normal 2 2 2 4 3 2 2 2 3 2" xfId="6722"/>
    <cellStyle name="Normal 2 2 2 4 3 2 2 2 3 3" xfId="11829"/>
    <cellStyle name="Normal 2 2 2 4 3 2 2 2 4" xfId="2581"/>
    <cellStyle name="Normal 2 2 2 4 3 2 2 2 4 2" xfId="7754"/>
    <cellStyle name="Normal 2 2 2 4 3 2 2 2 4 3" xfId="12853"/>
    <cellStyle name="Normal 2 2 2 4 3 2 2 2 5" xfId="3620"/>
    <cellStyle name="Normal 2 2 2 4 3 2 2 2 5 2" xfId="8789"/>
    <cellStyle name="Normal 2 2 2 4 3 2 2 2 5 3" xfId="13883"/>
    <cellStyle name="Normal 2 2 2 4 3 2 2 2 6" xfId="4642"/>
    <cellStyle name="Normal 2 2 2 4 3 2 2 2 6 2" xfId="9810"/>
    <cellStyle name="Normal 2 2 2 4 3 2 2 2 6 3" xfId="14903"/>
    <cellStyle name="Normal 2 2 2 4 3 2 2 2 7" xfId="5690"/>
    <cellStyle name="Normal 2 2 2 4 3 2 2 2 8" xfId="10804"/>
    <cellStyle name="Normal 2 2 2 4 3 2 2 3" xfId="771"/>
    <cellStyle name="Normal 2 2 2 4 3 2 2 3 2" xfId="1803"/>
    <cellStyle name="Normal 2 2 2 4 3 2 2 3 2 2" xfId="6978"/>
    <cellStyle name="Normal 2 2 2 4 3 2 2 3 2 3" xfId="12085"/>
    <cellStyle name="Normal 2 2 2 4 3 2 2 3 3" xfId="2837"/>
    <cellStyle name="Normal 2 2 2 4 3 2 2 3 3 2" xfId="8010"/>
    <cellStyle name="Normal 2 2 2 4 3 2 2 3 3 3" xfId="13109"/>
    <cellStyle name="Normal 2 2 2 4 3 2 2 3 4" xfId="3877"/>
    <cellStyle name="Normal 2 2 2 4 3 2 2 3 4 2" xfId="9046"/>
    <cellStyle name="Normal 2 2 2 4 3 2 2 3 4 3" xfId="14140"/>
    <cellStyle name="Normal 2 2 2 4 3 2 2 3 5" xfId="4898"/>
    <cellStyle name="Normal 2 2 2 4 3 2 2 3 5 2" xfId="10066"/>
    <cellStyle name="Normal 2 2 2 4 3 2 2 3 5 3" xfId="15159"/>
    <cellStyle name="Normal 2 2 2 4 3 2 2 3 6" xfId="5948"/>
    <cellStyle name="Normal 2 2 2 4 3 2 2 3 7" xfId="11060"/>
    <cellStyle name="Normal 2 2 2 4 3 2 2 4" xfId="1291"/>
    <cellStyle name="Normal 2 2 2 4 3 2 2 4 2" xfId="6466"/>
    <cellStyle name="Normal 2 2 2 4 3 2 2 4 3" xfId="11573"/>
    <cellStyle name="Normal 2 2 2 4 3 2 2 5" xfId="2325"/>
    <cellStyle name="Normal 2 2 2 4 3 2 2 5 2" xfId="7498"/>
    <cellStyle name="Normal 2 2 2 4 3 2 2 5 3" xfId="12597"/>
    <cellStyle name="Normal 2 2 2 4 3 2 2 6" xfId="3363"/>
    <cellStyle name="Normal 2 2 2 4 3 2 2 6 2" xfId="8532"/>
    <cellStyle name="Normal 2 2 2 4 3 2 2 6 3" xfId="13627"/>
    <cellStyle name="Normal 2 2 2 4 3 2 2 7" xfId="4386"/>
    <cellStyle name="Normal 2 2 2 4 3 2 2 7 2" xfId="9554"/>
    <cellStyle name="Normal 2 2 2 4 3 2 2 7 3" xfId="14647"/>
    <cellStyle name="Normal 2 2 2 4 3 2 2 8" xfId="5432"/>
    <cellStyle name="Normal 2 2 2 4 3 2 2 9" xfId="10548"/>
    <cellStyle name="Normal 2 2 2 4 3 2 3" xfId="385"/>
    <cellStyle name="Normal 2 2 2 4 3 2 3 2" xfId="899"/>
    <cellStyle name="Normal 2 2 2 4 3 2 3 2 2" xfId="1931"/>
    <cellStyle name="Normal 2 2 2 4 3 2 3 2 2 2" xfId="7106"/>
    <cellStyle name="Normal 2 2 2 4 3 2 3 2 2 3" xfId="12213"/>
    <cellStyle name="Normal 2 2 2 4 3 2 3 2 3" xfId="2965"/>
    <cellStyle name="Normal 2 2 2 4 3 2 3 2 3 2" xfId="8138"/>
    <cellStyle name="Normal 2 2 2 4 3 2 3 2 3 3" xfId="13237"/>
    <cellStyle name="Normal 2 2 2 4 3 2 3 2 4" xfId="4005"/>
    <cellStyle name="Normal 2 2 2 4 3 2 3 2 4 2" xfId="9174"/>
    <cellStyle name="Normal 2 2 2 4 3 2 3 2 4 3" xfId="14268"/>
    <cellStyle name="Normal 2 2 2 4 3 2 3 2 5" xfId="5026"/>
    <cellStyle name="Normal 2 2 2 4 3 2 3 2 5 2" xfId="10194"/>
    <cellStyle name="Normal 2 2 2 4 3 2 3 2 5 3" xfId="15287"/>
    <cellStyle name="Normal 2 2 2 4 3 2 3 2 6" xfId="6076"/>
    <cellStyle name="Normal 2 2 2 4 3 2 3 2 7" xfId="11188"/>
    <cellStyle name="Normal 2 2 2 4 3 2 3 3" xfId="1419"/>
    <cellStyle name="Normal 2 2 2 4 3 2 3 3 2" xfId="6594"/>
    <cellStyle name="Normal 2 2 2 4 3 2 3 3 3" xfId="11701"/>
    <cellStyle name="Normal 2 2 2 4 3 2 3 4" xfId="2453"/>
    <cellStyle name="Normal 2 2 2 4 3 2 3 4 2" xfId="7626"/>
    <cellStyle name="Normal 2 2 2 4 3 2 3 4 3" xfId="12725"/>
    <cellStyle name="Normal 2 2 2 4 3 2 3 5" xfId="3492"/>
    <cellStyle name="Normal 2 2 2 4 3 2 3 5 2" xfId="8661"/>
    <cellStyle name="Normal 2 2 2 4 3 2 3 5 3" xfId="13755"/>
    <cellStyle name="Normal 2 2 2 4 3 2 3 6" xfId="4514"/>
    <cellStyle name="Normal 2 2 2 4 3 2 3 6 2" xfId="9682"/>
    <cellStyle name="Normal 2 2 2 4 3 2 3 6 3" xfId="14775"/>
    <cellStyle name="Normal 2 2 2 4 3 2 3 7" xfId="5562"/>
    <cellStyle name="Normal 2 2 2 4 3 2 3 8" xfId="10676"/>
    <cellStyle name="Normal 2 2 2 4 3 2 4" xfId="643"/>
    <cellStyle name="Normal 2 2 2 4 3 2 4 2" xfId="1675"/>
    <cellStyle name="Normal 2 2 2 4 3 2 4 2 2" xfId="6850"/>
    <cellStyle name="Normal 2 2 2 4 3 2 4 2 3" xfId="11957"/>
    <cellStyle name="Normal 2 2 2 4 3 2 4 3" xfId="2709"/>
    <cellStyle name="Normal 2 2 2 4 3 2 4 3 2" xfId="7882"/>
    <cellStyle name="Normal 2 2 2 4 3 2 4 3 3" xfId="12981"/>
    <cellStyle name="Normal 2 2 2 4 3 2 4 4" xfId="3749"/>
    <cellStyle name="Normal 2 2 2 4 3 2 4 4 2" xfId="8918"/>
    <cellStyle name="Normal 2 2 2 4 3 2 4 4 3" xfId="14012"/>
    <cellStyle name="Normal 2 2 2 4 3 2 4 5" xfId="4770"/>
    <cellStyle name="Normal 2 2 2 4 3 2 4 5 2" xfId="9938"/>
    <cellStyle name="Normal 2 2 2 4 3 2 4 5 3" xfId="15031"/>
    <cellStyle name="Normal 2 2 2 4 3 2 4 6" xfId="5820"/>
    <cellStyle name="Normal 2 2 2 4 3 2 4 7" xfId="10932"/>
    <cellStyle name="Normal 2 2 2 4 3 2 5" xfId="1163"/>
    <cellStyle name="Normal 2 2 2 4 3 2 5 2" xfId="6338"/>
    <cellStyle name="Normal 2 2 2 4 3 2 5 3" xfId="11445"/>
    <cellStyle name="Normal 2 2 2 4 3 2 6" xfId="2197"/>
    <cellStyle name="Normal 2 2 2 4 3 2 6 2" xfId="7370"/>
    <cellStyle name="Normal 2 2 2 4 3 2 6 3" xfId="12469"/>
    <cellStyle name="Normal 2 2 2 4 3 2 7" xfId="3233"/>
    <cellStyle name="Normal 2 2 2 4 3 2 7 2" xfId="8402"/>
    <cellStyle name="Normal 2 2 2 4 3 2 7 3" xfId="13498"/>
    <cellStyle name="Normal 2 2 2 4 3 2 8" xfId="4258"/>
    <cellStyle name="Normal 2 2 2 4 3 2 8 2" xfId="9426"/>
    <cellStyle name="Normal 2 2 2 4 3 2 8 3" xfId="14519"/>
    <cellStyle name="Normal 2 2 2 4 3 2 9" xfId="5302"/>
    <cellStyle name="Normal 2 2 2 4 3 3" xfId="191"/>
    <cellStyle name="Normal 2 2 2 4 3 3 2" xfId="449"/>
    <cellStyle name="Normal 2 2 2 4 3 3 2 2" xfId="963"/>
    <cellStyle name="Normal 2 2 2 4 3 3 2 2 2" xfId="1995"/>
    <cellStyle name="Normal 2 2 2 4 3 3 2 2 2 2" xfId="7170"/>
    <cellStyle name="Normal 2 2 2 4 3 3 2 2 2 3" xfId="12277"/>
    <cellStyle name="Normal 2 2 2 4 3 3 2 2 3" xfId="3029"/>
    <cellStyle name="Normal 2 2 2 4 3 3 2 2 3 2" xfId="8202"/>
    <cellStyle name="Normal 2 2 2 4 3 3 2 2 3 3" xfId="13301"/>
    <cellStyle name="Normal 2 2 2 4 3 3 2 2 4" xfId="4069"/>
    <cellStyle name="Normal 2 2 2 4 3 3 2 2 4 2" xfId="9238"/>
    <cellStyle name="Normal 2 2 2 4 3 3 2 2 4 3" xfId="14332"/>
    <cellStyle name="Normal 2 2 2 4 3 3 2 2 5" xfId="5090"/>
    <cellStyle name="Normal 2 2 2 4 3 3 2 2 5 2" xfId="10258"/>
    <cellStyle name="Normal 2 2 2 4 3 3 2 2 5 3" xfId="15351"/>
    <cellStyle name="Normal 2 2 2 4 3 3 2 2 6" xfId="6140"/>
    <cellStyle name="Normal 2 2 2 4 3 3 2 2 7" xfId="11252"/>
    <cellStyle name="Normal 2 2 2 4 3 3 2 3" xfId="1483"/>
    <cellStyle name="Normal 2 2 2 4 3 3 2 3 2" xfId="6658"/>
    <cellStyle name="Normal 2 2 2 4 3 3 2 3 3" xfId="11765"/>
    <cellStyle name="Normal 2 2 2 4 3 3 2 4" xfId="2517"/>
    <cellStyle name="Normal 2 2 2 4 3 3 2 4 2" xfId="7690"/>
    <cellStyle name="Normal 2 2 2 4 3 3 2 4 3" xfId="12789"/>
    <cellStyle name="Normal 2 2 2 4 3 3 2 5" xfId="3556"/>
    <cellStyle name="Normal 2 2 2 4 3 3 2 5 2" xfId="8725"/>
    <cellStyle name="Normal 2 2 2 4 3 3 2 5 3" xfId="13819"/>
    <cellStyle name="Normal 2 2 2 4 3 3 2 6" xfId="4578"/>
    <cellStyle name="Normal 2 2 2 4 3 3 2 6 2" xfId="9746"/>
    <cellStyle name="Normal 2 2 2 4 3 3 2 6 3" xfId="14839"/>
    <cellStyle name="Normal 2 2 2 4 3 3 2 7" xfId="5626"/>
    <cellStyle name="Normal 2 2 2 4 3 3 2 8" xfId="10740"/>
    <cellStyle name="Normal 2 2 2 4 3 3 3" xfId="707"/>
    <cellStyle name="Normal 2 2 2 4 3 3 3 2" xfId="1739"/>
    <cellStyle name="Normal 2 2 2 4 3 3 3 2 2" xfId="6914"/>
    <cellStyle name="Normal 2 2 2 4 3 3 3 2 3" xfId="12021"/>
    <cellStyle name="Normal 2 2 2 4 3 3 3 3" xfId="2773"/>
    <cellStyle name="Normal 2 2 2 4 3 3 3 3 2" xfId="7946"/>
    <cellStyle name="Normal 2 2 2 4 3 3 3 3 3" xfId="13045"/>
    <cellStyle name="Normal 2 2 2 4 3 3 3 4" xfId="3813"/>
    <cellStyle name="Normal 2 2 2 4 3 3 3 4 2" xfId="8982"/>
    <cellStyle name="Normal 2 2 2 4 3 3 3 4 3" xfId="14076"/>
    <cellStyle name="Normal 2 2 2 4 3 3 3 5" xfId="4834"/>
    <cellStyle name="Normal 2 2 2 4 3 3 3 5 2" xfId="10002"/>
    <cellStyle name="Normal 2 2 2 4 3 3 3 5 3" xfId="15095"/>
    <cellStyle name="Normal 2 2 2 4 3 3 3 6" xfId="5884"/>
    <cellStyle name="Normal 2 2 2 4 3 3 3 7" xfId="10996"/>
    <cellStyle name="Normal 2 2 2 4 3 3 4" xfId="1227"/>
    <cellStyle name="Normal 2 2 2 4 3 3 4 2" xfId="6402"/>
    <cellStyle name="Normal 2 2 2 4 3 3 4 3" xfId="11509"/>
    <cellStyle name="Normal 2 2 2 4 3 3 5" xfId="2261"/>
    <cellStyle name="Normal 2 2 2 4 3 3 5 2" xfId="7434"/>
    <cellStyle name="Normal 2 2 2 4 3 3 5 3" xfId="12533"/>
    <cellStyle name="Normal 2 2 2 4 3 3 6" xfId="3299"/>
    <cellStyle name="Normal 2 2 2 4 3 3 6 2" xfId="8468"/>
    <cellStyle name="Normal 2 2 2 4 3 3 6 3" xfId="13563"/>
    <cellStyle name="Normal 2 2 2 4 3 3 7" xfId="4322"/>
    <cellStyle name="Normal 2 2 2 4 3 3 7 2" xfId="9490"/>
    <cellStyle name="Normal 2 2 2 4 3 3 7 3" xfId="14583"/>
    <cellStyle name="Normal 2 2 2 4 3 3 8" xfId="5368"/>
    <cellStyle name="Normal 2 2 2 4 3 3 9" xfId="10484"/>
    <cellStyle name="Normal 2 2 2 4 3 4" xfId="321"/>
    <cellStyle name="Normal 2 2 2 4 3 4 2" xfId="835"/>
    <cellStyle name="Normal 2 2 2 4 3 4 2 2" xfId="1867"/>
    <cellStyle name="Normal 2 2 2 4 3 4 2 2 2" xfId="7042"/>
    <cellStyle name="Normal 2 2 2 4 3 4 2 2 3" xfId="12149"/>
    <cellStyle name="Normal 2 2 2 4 3 4 2 3" xfId="2901"/>
    <cellStyle name="Normal 2 2 2 4 3 4 2 3 2" xfId="8074"/>
    <cellStyle name="Normal 2 2 2 4 3 4 2 3 3" xfId="13173"/>
    <cellStyle name="Normal 2 2 2 4 3 4 2 4" xfId="3941"/>
    <cellStyle name="Normal 2 2 2 4 3 4 2 4 2" xfId="9110"/>
    <cellStyle name="Normal 2 2 2 4 3 4 2 4 3" xfId="14204"/>
    <cellStyle name="Normal 2 2 2 4 3 4 2 5" xfId="4962"/>
    <cellStyle name="Normal 2 2 2 4 3 4 2 5 2" xfId="10130"/>
    <cellStyle name="Normal 2 2 2 4 3 4 2 5 3" xfId="15223"/>
    <cellStyle name="Normal 2 2 2 4 3 4 2 6" xfId="6012"/>
    <cellStyle name="Normal 2 2 2 4 3 4 2 7" xfId="11124"/>
    <cellStyle name="Normal 2 2 2 4 3 4 3" xfId="1355"/>
    <cellStyle name="Normal 2 2 2 4 3 4 3 2" xfId="6530"/>
    <cellStyle name="Normal 2 2 2 4 3 4 3 3" xfId="11637"/>
    <cellStyle name="Normal 2 2 2 4 3 4 4" xfId="2389"/>
    <cellStyle name="Normal 2 2 2 4 3 4 4 2" xfId="7562"/>
    <cellStyle name="Normal 2 2 2 4 3 4 4 3" xfId="12661"/>
    <cellStyle name="Normal 2 2 2 4 3 4 5" xfId="3428"/>
    <cellStyle name="Normal 2 2 2 4 3 4 5 2" xfId="8597"/>
    <cellStyle name="Normal 2 2 2 4 3 4 5 3" xfId="13691"/>
    <cellStyle name="Normal 2 2 2 4 3 4 6" xfId="4450"/>
    <cellStyle name="Normal 2 2 2 4 3 4 6 2" xfId="9618"/>
    <cellStyle name="Normal 2 2 2 4 3 4 6 3" xfId="14711"/>
    <cellStyle name="Normal 2 2 2 4 3 4 7" xfId="5498"/>
    <cellStyle name="Normal 2 2 2 4 3 4 8" xfId="10612"/>
    <cellStyle name="Normal 2 2 2 4 3 5" xfId="579"/>
    <cellStyle name="Normal 2 2 2 4 3 5 2" xfId="1611"/>
    <cellStyle name="Normal 2 2 2 4 3 5 2 2" xfId="6786"/>
    <cellStyle name="Normal 2 2 2 4 3 5 2 3" xfId="11893"/>
    <cellStyle name="Normal 2 2 2 4 3 5 3" xfId="2645"/>
    <cellStyle name="Normal 2 2 2 4 3 5 3 2" xfId="7818"/>
    <cellStyle name="Normal 2 2 2 4 3 5 3 3" xfId="12917"/>
    <cellStyle name="Normal 2 2 2 4 3 5 4" xfId="3685"/>
    <cellStyle name="Normal 2 2 2 4 3 5 4 2" xfId="8854"/>
    <cellStyle name="Normal 2 2 2 4 3 5 4 3" xfId="13948"/>
    <cellStyle name="Normal 2 2 2 4 3 5 5" xfId="4706"/>
    <cellStyle name="Normal 2 2 2 4 3 5 5 2" xfId="9874"/>
    <cellStyle name="Normal 2 2 2 4 3 5 5 3" xfId="14967"/>
    <cellStyle name="Normal 2 2 2 4 3 5 6" xfId="5756"/>
    <cellStyle name="Normal 2 2 2 4 3 5 7" xfId="10868"/>
    <cellStyle name="Normal 2 2 2 4 3 6" xfId="1098"/>
    <cellStyle name="Normal 2 2 2 4 3 6 2" xfId="6273"/>
    <cellStyle name="Normal 2 2 2 4 3 6 3" xfId="11381"/>
    <cellStyle name="Normal 2 2 2 4 3 7" xfId="2133"/>
    <cellStyle name="Normal 2 2 2 4 3 7 2" xfId="7306"/>
    <cellStyle name="Normal 2 2 2 4 3 7 3" xfId="12405"/>
    <cellStyle name="Normal 2 2 2 4 3 8" xfId="3167"/>
    <cellStyle name="Normal 2 2 2 4 3 8 2" xfId="8336"/>
    <cellStyle name="Normal 2 2 2 4 3 8 3" xfId="13432"/>
    <cellStyle name="Normal 2 2 2 4 3 9" xfId="4194"/>
    <cellStyle name="Normal 2 2 2 4 3 9 2" xfId="9362"/>
    <cellStyle name="Normal 2 2 2 4 3 9 3" xfId="14455"/>
    <cellStyle name="Normal 2 2 2 4 4" xfId="93"/>
    <cellStyle name="Normal 2 2 2 4 4 10" xfId="10388"/>
    <cellStyle name="Normal 2 2 2 4 4 2" xfId="223"/>
    <cellStyle name="Normal 2 2 2 4 4 2 2" xfId="481"/>
    <cellStyle name="Normal 2 2 2 4 4 2 2 2" xfId="995"/>
    <cellStyle name="Normal 2 2 2 4 4 2 2 2 2" xfId="2027"/>
    <cellStyle name="Normal 2 2 2 4 4 2 2 2 2 2" xfId="7202"/>
    <cellStyle name="Normal 2 2 2 4 4 2 2 2 2 3" xfId="12309"/>
    <cellStyle name="Normal 2 2 2 4 4 2 2 2 3" xfId="3061"/>
    <cellStyle name="Normal 2 2 2 4 4 2 2 2 3 2" xfId="8234"/>
    <cellStyle name="Normal 2 2 2 4 4 2 2 2 3 3" xfId="13333"/>
    <cellStyle name="Normal 2 2 2 4 4 2 2 2 4" xfId="4101"/>
    <cellStyle name="Normal 2 2 2 4 4 2 2 2 4 2" xfId="9270"/>
    <cellStyle name="Normal 2 2 2 4 4 2 2 2 4 3" xfId="14364"/>
    <cellStyle name="Normal 2 2 2 4 4 2 2 2 5" xfId="5122"/>
    <cellStyle name="Normal 2 2 2 4 4 2 2 2 5 2" xfId="10290"/>
    <cellStyle name="Normal 2 2 2 4 4 2 2 2 5 3" xfId="15383"/>
    <cellStyle name="Normal 2 2 2 4 4 2 2 2 6" xfId="6172"/>
    <cellStyle name="Normal 2 2 2 4 4 2 2 2 7" xfId="11284"/>
    <cellStyle name="Normal 2 2 2 4 4 2 2 3" xfId="1515"/>
    <cellStyle name="Normal 2 2 2 4 4 2 2 3 2" xfId="6690"/>
    <cellStyle name="Normal 2 2 2 4 4 2 2 3 3" xfId="11797"/>
    <cellStyle name="Normal 2 2 2 4 4 2 2 4" xfId="2549"/>
    <cellStyle name="Normal 2 2 2 4 4 2 2 4 2" xfId="7722"/>
    <cellStyle name="Normal 2 2 2 4 4 2 2 4 3" xfId="12821"/>
    <cellStyle name="Normal 2 2 2 4 4 2 2 5" xfId="3588"/>
    <cellStyle name="Normal 2 2 2 4 4 2 2 5 2" xfId="8757"/>
    <cellStyle name="Normal 2 2 2 4 4 2 2 5 3" xfId="13851"/>
    <cellStyle name="Normal 2 2 2 4 4 2 2 6" xfId="4610"/>
    <cellStyle name="Normal 2 2 2 4 4 2 2 6 2" xfId="9778"/>
    <cellStyle name="Normal 2 2 2 4 4 2 2 6 3" xfId="14871"/>
    <cellStyle name="Normal 2 2 2 4 4 2 2 7" xfId="5658"/>
    <cellStyle name="Normal 2 2 2 4 4 2 2 8" xfId="10772"/>
    <cellStyle name="Normal 2 2 2 4 4 2 3" xfId="739"/>
    <cellStyle name="Normal 2 2 2 4 4 2 3 2" xfId="1771"/>
    <cellStyle name="Normal 2 2 2 4 4 2 3 2 2" xfId="6946"/>
    <cellStyle name="Normal 2 2 2 4 4 2 3 2 3" xfId="12053"/>
    <cellStyle name="Normal 2 2 2 4 4 2 3 3" xfId="2805"/>
    <cellStyle name="Normal 2 2 2 4 4 2 3 3 2" xfId="7978"/>
    <cellStyle name="Normal 2 2 2 4 4 2 3 3 3" xfId="13077"/>
    <cellStyle name="Normal 2 2 2 4 4 2 3 4" xfId="3845"/>
    <cellStyle name="Normal 2 2 2 4 4 2 3 4 2" xfId="9014"/>
    <cellStyle name="Normal 2 2 2 4 4 2 3 4 3" xfId="14108"/>
    <cellStyle name="Normal 2 2 2 4 4 2 3 5" xfId="4866"/>
    <cellStyle name="Normal 2 2 2 4 4 2 3 5 2" xfId="10034"/>
    <cellStyle name="Normal 2 2 2 4 4 2 3 5 3" xfId="15127"/>
    <cellStyle name="Normal 2 2 2 4 4 2 3 6" xfId="5916"/>
    <cellStyle name="Normal 2 2 2 4 4 2 3 7" xfId="11028"/>
    <cellStyle name="Normal 2 2 2 4 4 2 4" xfId="1259"/>
    <cellStyle name="Normal 2 2 2 4 4 2 4 2" xfId="6434"/>
    <cellStyle name="Normal 2 2 2 4 4 2 4 3" xfId="11541"/>
    <cellStyle name="Normal 2 2 2 4 4 2 5" xfId="2293"/>
    <cellStyle name="Normal 2 2 2 4 4 2 5 2" xfId="7466"/>
    <cellStyle name="Normal 2 2 2 4 4 2 5 3" xfId="12565"/>
    <cellStyle name="Normal 2 2 2 4 4 2 6" xfId="3331"/>
    <cellStyle name="Normal 2 2 2 4 4 2 6 2" xfId="8500"/>
    <cellStyle name="Normal 2 2 2 4 4 2 6 3" xfId="13595"/>
    <cellStyle name="Normal 2 2 2 4 4 2 7" xfId="4354"/>
    <cellStyle name="Normal 2 2 2 4 4 2 7 2" xfId="9522"/>
    <cellStyle name="Normal 2 2 2 4 4 2 7 3" xfId="14615"/>
    <cellStyle name="Normal 2 2 2 4 4 2 8" xfId="5400"/>
    <cellStyle name="Normal 2 2 2 4 4 2 9" xfId="10516"/>
    <cellStyle name="Normal 2 2 2 4 4 3" xfId="353"/>
    <cellStyle name="Normal 2 2 2 4 4 3 2" xfId="867"/>
    <cellStyle name="Normal 2 2 2 4 4 3 2 2" xfId="1899"/>
    <cellStyle name="Normal 2 2 2 4 4 3 2 2 2" xfId="7074"/>
    <cellStyle name="Normal 2 2 2 4 4 3 2 2 3" xfId="12181"/>
    <cellStyle name="Normal 2 2 2 4 4 3 2 3" xfId="2933"/>
    <cellStyle name="Normal 2 2 2 4 4 3 2 3 2" xfId="8106"/>
    <cellStyle name="Normal 2 2 2 4 4 3 2 3 3" xfId="13205"/>
    <cellStyle name="Normal 2 2 2 4 4 3 2 4" xfId="3973"/>
    <cellStyle name="Normal 2 2 2 4 4 3 2 4 2" xfId="9142"/>
    <cellStyle name="Normal 2 2 2 4 4 3 2 4 3" xfId="14236"/>
    <cellStyle name="Normal 2 2 2 4 4 3 2 5" xfId="4994"/>
    <cellStyle name="Normal 2 2 2 4 4 3 2 5 2" xfId="10162"/>
    <cellStyle name="Normal 2 2 2 4 4 3 2 5 3" xfId="15255"/>
    <cellStyle name="Normal 2 2 2 4 4 3 2 6" xfId="6044"/>
    <cellStyle name="Normal 2 2 2 4 4 3 2 7" xfId="11156"/>
    <cellStyle name="Normal 2 2 2 4 4 3 3" xfId="1387"/>
    <cellStyle name="Normal 2 2 2 4 4 3 3 2" xfId="6562"/>
    <cellStyle name="Normal 2 2 2 4 4 3 3 3" xfId="11669"/>
    <cellStyle name="Normal 2 2 2 4 4 3 4" xfId="2421"/>
    <cellStyle name="Normal 2 2 2 4 4 3 4 2" xfId="7594"/>
    <cellStyle name="Normal 2 2 2 4 4 3 4 3" xfId="12693"/>
    <cellStyle name="Normal 2 2 2 4 4 3 5" xfId="3460"/>
    <cellStyle name="Normal 2 2 2 4 4 3 5 2" xfId="8629"/>
    <cellStyle name="Normal 2 2 2 4 4 3 5 3" xfId="13723"/>
    <cellStyle name="Normal 2 2 2 4 4 3 6" xfId="4482"/>
    <cellStyle name="Normal 2 2 2 4 4 3 6 2" xfId="9650"/>
    <cellStyle name="Normal 2 2 2 4 4 3 6 3" xfId="14743"/>
    <cellStyle name="Normal 2 2 2 4 4 3 7" xfId="5530"/>
    <cellStyle name="Normal 2 2 2 4 4 3 8" xfId="10644"/>
    <cellStyle name="Normal 2 2 2 4 4 4" xfId="611"/>
    <cellStyle name="Normal 2 2 2 4 4 4 2" xfId="1643"/>
    <cellStyle name="Normal 2 2 2 4 4 4 2 2" xfId="6818"/>
    <cellStyle name="Normal 2 2 2 4 4 4 2 3" xfId="11925"/>
    <cellStyle name="Normal 2 2 2 4 4 4 3" xfId="2677"/>
    <cellStyle name="Normal 2 2 2 4 4 4 3 2" xfId="7850"/>
    <cellStyle name="Normal 2 2 2 4 4 4 3 3" xfId="12949"/>
    <cellStyle name="Normal 2 2 2 4 4 4 4" xfId="3717"/>
    <cellStyle name="Normal 2 2 2 4 4 4 4 2" xfId="8886"/>
    <cellStyle name="Normal 2 2 2 4 4 4 4 3" xfId="13980"/>
    <cellStyle name="Normal 2 2 2 4 4 4 5" xfId="4738"/>
    <cellStyle name="Normal 2 2 2 4 4 4 5 2" xfId="9906"/>
    <cellStyle name="Normal 2 2 2 4 4 4 5 3" xfId="14999"/>
    <cellStyle name="Normal 2 2 2 4 4 4 6" xfId="5788"/>
    <cellStyle name="Normal 2 2 2 4 4 4 7" xfId="10900"/>
    <cellStyle name="Normal 2 2 2 4 4 5" xfId="1131"/>
    <cellStyle name="Normal 2 2 2 4 4 5 2" xfId="6306"/>
    <cellStyle name="Normal 2 2 2 4 4 5 3" xfId="11413"/>
    <cellStyle name="Normal 2 2 2 4 4 6" xfId="2165"/>
    <cellStyle name="Normal 2 2 2 4 4 6 2" xfId="7338"/>
    <cellStyle name="Normal 2 2 2 4 4 6 3" xfId="12437"/>
    <cellStyle name="Normal 2 2 2 4 4 7" xfId="3201"/>
    <cellStyle name="Normal 2 2 2 4 4 7 2" xfId="8370"/>
    <cellStyle name="Normal 2 2 2 4 4 7 3" xfId="13466"/>
    <cellStyle name="Normal 2 2 2 4 4 8" xfId="4226"/>
    <cellStyle name="Normal 2 2 2 4 4 8 2" xfId="9394"/>
    <cellStyle name="Normal 2 2 2 4 4 8 3" xfId="14487"/>
    <cellStyle name="Normal 2 2 2 4 4 9" xfId="5270"/>
    <cellStyle name="Normal 2 2 2 4 5" xfId="159"/>
    <cellStyle name="Normal 2 2 2 4 5 2" xfId="417"/>
    <cellStyle name="Normal 2 2 2 4 5 2 2" xfId="931"/>
    <cellStyle name="Normal 2 2 2 4 5 2 2 2" xfId="1963"/>
    <cellStyle name="Normal 2 2 2 4 5 2 2 2 2" xfId="7138"/>
    <cellStyle name="Normal 2 2 2 4 5 2 2 2 3" xfId="12245"/>
    <cellStyle name="Normal 2 2 2 4 5 2 2 3" xfId="2997"/>
    <cellStyle name="Normal 2 2 2 4 5 2 2 3 2" xfId="8170"/>
    <cellStyle name="Normal 2 2 2 4 5 2 2 3 3" xfId="13269"/>
    <cellStyle name="Normal 2 2 2 4 5 2 2 4" xfId="4037"/>
    <cellStyle name="Normal 2 2 2 4 5 2 2 4 2" xfId="9206"/>
    <cellStyle name="Normal 2 2 2 4 5 2 2 4 3" xfId="14300"/>
    <cellStyle name="Normal 2 2 2 4 5 2 2 5" xfId="5058"/>
    <cellStyle name="Normal 2 2 2 4 5 2 2 5 2" xfId="10226"/>
    <cellStyle name="Normal 2 2 2 4 5 2 2 5 3" xfId="15319"/>
    <cellStyle name="Normal 2 2 2 4 5 2 2 6" xfId="6108"/>
    <cellStyle name="Normal 2 2 2 4 5 2 2 7" xfId="11220"/>
    <cellStyle name="Normal 2 2 2 4 5 2 3" xfId="1451"/>
    <cellStyle name="Normal 2 2 2 4 5 2 3 2" xfId="6626"/>
    <cellStyle name="Normal 2 2 2 4 5 2 3 3" xfId="11733"/>
    <cellStyle name="Normal 2 2 2 4 5 2 4" xfId="2485"/>
    <cellStyle name="Normal 2 2 2 4 5 2 4 2" xfId="7658"/>
    <cellStyle name="Normal 2 2 2 4 5 2 4 3" xfId="12757"/>
    <cellStyle name="Normal 2 2 2 4 5 2 5" xfId="3524"/>
    <cellStyle name="Normal 2 2 2 4 5 2 5 2" xfId="8693"/>
    <cellStyle name="Normal 2 2 2 4 5 2 5 3" xfId="13787"/>
    <cellStyle name="Normal 2 2 2 4 5 2 6" xfId="4546"/>
    <cellStyle name="Normal 2 2 2 4 5 2 6 2" xfId="9714"/>
    <cellStyle name="Normal 2 2 2 4 5 2 6 3" xfId="14807"/>
    <cellStyle name="Normal 2 2 2 4 5 2 7" xfId="5594"/>
    <cellStyle name="Normal 2 2 2 4 5 2 8" xfId="10708"/>
    <cellStyle name="Normal 2 2 2 4 5 3" xfId="675"/>
    <cellStyle name="Normal 2 2 2 4 5 3 2" xfId="1707"/>
    <cellStyle name="Normal 2 2 2 4 5 3 2 2" xfId="6882"/>
    <cellStyle name="Normal 2 2 2 4 5 3 2 3" xfId="11989"/>
    <cellStyle name="Normal 2 2 2 4 5 3 3" xfId="2741"/>
    <cellStyle name="Normal 2 2 2 4 5 3 3 2" xfId="7914"/>
    <cellStyle name="Normal 2 2 2 4 5 3 3 3" xfId="13013"/>
    <cellStyle name="Normal 2 2 2 4 5 3 4" xfId="3781"/>
    <cellStyle name="Normal 2 2 2 4 5 3 4 2" xfId="8950"/>
    <cellStyle name="Normal 2 2 2 4 5 3 4 3" xfId="14044"/>
    <cellStyle name="Normal 2 2 2 4 5 3 5" xfId="4802"/>
    <cellStyle name="Normal 2 2 2 4 5 3 5 2" xfId="9970"/>
    <cellStyle name="Normal 2 2 2 4 5 3 5 3" xfId="15063"/>
    <cellStyle name="Normal 2 2 2 4 5 3 6" xfId="5852"/>
    <cellStyle name="Normal 2 2 2 4 5 3 7" xfId="10964"/>
    <cellStyle name="Normal 2 2 2 4 5 4" xfId="1195"/>
    <cellStyle name="Normal 2 2 2 4 5 4 2" xfId="6370"/>
    <cellStyle name="Normal 2 2 2 4 5 4 3" xfId="11477"/>
    <cellStyle name="Normal 2 2 2 4 5 5" xfId="2229"/>
    <cellStyle name="Normal 2 2 2 4 5 5 2" xfId="7402"/>
    <cellStyle name="Normal 2 2 2 4 5 5 3" xfId="12501"/>
    <cellStyle name="Normal 2 2 2 4 5 6" xfId="3267"/>
    <cellStyle name="Normal 2 2 2 4 5 6 2" xfId="8436"/>
    <cellStyle name="Normal 2 2 2 4 5 6 3" xfId="13531"/>
    <cellStyle name="Normal 2 2 2 4 5 7" xfId="4290"/>
    <cellStyle name="Normal 2 2 2 4 5 7 2" xfId="9458"/>
    <cellStyle name="Normal 2 2 2 4 5 7 3" xfId="14551"/>
    <cellStyle name="Normal 2 2 2 4 5 8" xfId="5336"/>
    <cellStyle name="Normal 2 2 2 4 5 9" xfId="10452"/>
    <cellStyle name="Normal 2 2 2 4 6" xfId="289"/>
    <cellStyle name="Normal 2 2 2 4 6 2" xfId="803"/>
    <cellStyle name="Normal 2 2 2 4 6 2 2" xfId="1835"/>
    <cellStyle name="Normal 2 2 2 4 6 2 2 2" xfId="7010"/>
    <cellStyle name="Normal 2 2 2 4 6 2 2 3" xfId="12117"/>
    <cellStyle name="Normal 2 2 2 4 6 2 3" xfId="2869"/>
    <cellStyle name="Normal 2 2 2 4 6 2 3 2" xfId="8042"/>
    <cellStyle name="Normal 2 2 2 4 6 2 3 3" xfId="13141"/>
    <cellStyle name="Normal 2 2 2 4 6 2 4" xfId="3909"/>
    <cellStyle name="Normal 2 2 2 4 6 2 4 2" xfId="9078"/>
    <cellStyle name="Normal 2 2 2 4 6 2 4 3" xfId="14172"/>
    <cellStyle name="Normal 2 2 2 4 6 2 5" xfId="4930"/>
    <cellStyle name="Normal 2 2 2 4 6 2 5 2" xfId="10098"/>
    <cellStyle name="Normal 2 2 2 4 6 2 5 3" xfId="15191"/>
    <cellStyle name="Normal 2 2 2 4 6 2 6" xfId="5980"/>
    <cellStyle name="Normal 2 2 2 4 6 2 7" xfId="11092"/>
    <cellStyle name="Normal 2 2 2 4 6 3" xfId="1323"/>
    <cellStyle name="Normal 2 2 2 4 6 3 2" xfId="6498"/>
    <cellStyle name="Normal 2 2 2 4 6 3 3" xfId="11605"/>
    <cellStyle name="Normal 2 2 2 4 6 4" xfId="2357"/>
    <cellStyle name="Normal 2 2 2 4 6 4 2" xfId="7530"/>
    <cellStyle name="Normal 2 2 2 4 6 4 3" xfId="12629"/>
    <cellStyle name="Normal 2 2 2 4 6 5" xfId="3396"/>
    <cellStyle name="Normal 2 2 2 4 6 5 2" xfId="8565"/>
    <cellStyle name="Normal 2 2 2 4 6 5 3" xfId="13659"/>
    <cellStyle name="Normal 2 2 2 4 6 6" xfId="4418"/>
    <cellStyle name="Normal 2 2 2 4 6 6 2" xfId="9586"/>
    <cellStyle name="Normal 2 2 2 4 6 6 3" xfId="14679"/>
    <cellStyle name="Normal 2 2 2 4 6 7" xfId="5466"/>
    <cellStyle name="Normal 2 2 2 4 6 8" xfId="10580"/>
    <cellStyle name="Normal 2 2 2 4 7" xfId="547"/>
    <cellStyle name="Normal 2 2 2 4 7 2" xfId="1579"/>
    <cellStyle name="Normal 2 2 2 4 7 2 2" xfId="6754"/>
    <cellStyle name="Normal 2 2 2 4 7 2 3" xfId="11861"/>
    <cellStyle name="Normal 2 2 2 4 7 3" xfId="2613"/>
    <cellStyle name="Normal 2 2 2 4 7 3 2" xfId="7786"/>
    <cellStyle name="Normal 2 2 2 4 7 3 3" xfId="12885"/>
    <cellStyle name="Normal 2 2 2 4 7 4" xfId="3653"/>
    <cellStyle name="Normal 2 2 2 4 7 4 2" xfId="8822"/>
    <cellStyle name="Normal 2 2 2 4 7 4 3" xfId="13916"/>
    <cellStyle name="Normal 2 2 2 4 7 5" xfId="4674"/>
    <cellStyle name="Normal 2 2 2 4 7 5 2" xfId="9842"/>
    <cellStyle name="Normal 2 2 2 4 7 5 3" xfId="14935"/>
    <cellStyle name="Normal 2 2 2 4 7 6" xfId="5724"/>
    <cellStyle name="Normal 2 2 2 4 7 7" xfId="10836"/>
    <cellStyle name="Normal 2 2 2 4 8" xfId="1065"/>
    <cellStyle name="Normal 2 2 2 4 8 2" xfId="6240"/>
    <cellStyle name="Normal 2 2 2 4 8 3" xfId="11349"/>
    <cellStyle name="Normal 2 2 2 4 9" xfId="2099"/>
    <cellStyle name="Normal 2 2 2 4 9 2" xfId="7272"/>
    <cellStyle name="Normal 2 2 2 4 9 3" xfId="12373"/>
    <cellStyle name="Normal 2 2 2 5" xfId="33"/>
    <cellStyle name="Normal 2 2 2 5 10" xfId="4170"/>
    <cellStyle name="Normal 2 2 2 5 10 2" xfId="9338"/>
    <cellStyle name="Normal 2 2 2 5 10 3" xfId="14431"/>
    <cellStyle name="Normal 2 2 2 5 11" xfId="5210"/>
    <cellStyle name="Normal 2 2 2 5 12" xfId="6296"/>
    <cellStyle name="Normal 2 2 2 5 2" xfId="67"/>
    <cellStyle name="Normal 2 2 2 5 2 10" xfId="5244"/>
    <cellStyle name="Normal 2 2 2 5 2 11" xfId="10364"/>
    <cellStyle name="Normal 2 2 2 5 2 2" xfId="133"/>
    <cellStyle name="Normal 2 2 2 5 2 2 10" xfId="10428"/>
    <cellStyle name="Normal 2 2 2 5 2 2 2" xfId="263"/>
    <cellStyle name="Normal 2 2 2 5 2 2 2 2" xfId="521"/>
    <cellStyle name="Normal 2 2 2 5 2 2 2 2 2" xfId="1035"/>
    <cellStyle name="Normal 2 2 2 5 2 2 2 2 2 2" xfId="2067"/>
    <cellStyle name="Normal 2 2 2 5 2 2 2 2 2 2 2" xfId="7242"/>
    <cellStyle name="Normal 2 2 2 5 2 2 2 2 2 2 3" xfId="12349"/>
    <cellStyle name="Normal 2 2 2 5 2 2 2 2 2 3" xfId="3101"/>
    <cellStyle name="Normal 2 2 2 5 2 2 2 2 2 3 2" xfId="8274"/>
    <cellStyle name="Normal 2 2 2 5 2 2 2 2 2 3 3" xfId="13373"/>
    <cellStyle name="Normal 2 2 2 5 2 2 2 2 2 4" xfId="4141"/>
    <cellStyle name="Normal 2 2 2 5 2 2 2 2 2 4 2" xfId="9310"/>
    <cellStyle name="Normal 2 2 2 5 2 2 2 2 2 4 3" xfId="14404"/>
    <cellStyle name="Normal 2 2 2 5 2 2 2 2 2 5" xfId="5162"/>
    <cellStyle name="Normal 2 2 2 5 2 2 2 2 2 5 2" xfId="10330"/>
    <cellStyle name="Normal 2 2 2 5 2 2 2 2 2 5 3" xfId="15423"/>
    <cellStyle name="Normal 2 2 2 5 2 2 2 2 2 6" xfId="6212"/>
    <cellStyle name="Normal 2 2 2 5 2 2 2 2 2 7" xfId="11324"/>
    <cellStyle name="Normal 2 2 2 5 2 2 2 2 3" xfId="1555"/>
    <cellStyle name="Normal 2 2 2 5 2 2 2 2 3 2" xfId="6730"/>
    <cellStyle name="Normal 2 2 2 5 2 2 2 2 3 3" xfId="11837"/>
    <cellStyle name="Normal 2 2 2 5 2 2 2 2 4" xfId="2589"/>
    <cellStyle name="Normal 2 2 2 5 2 2 2 2 4 2" xfId="7762"/>
    <cellStyle name="Normal 2 2 2 5 2 2 2 2 4 3" xfId="12861"/>
    <cellStyle name="Normal 2 2 2 5 2 2 2 2 5" xfId="3628"/>
    <cellStyle name="Normal 2 2 2 5 2 2 2 2 5 2" xfId="8797"/>
    <cellStyle name="Normal 2 2 2 5 2 2 2 2 5 3" xfId="13891"/>
    <cellStyle name="Normal 2 2 2 5 2 2 2 2 6" xfId="4650"/>
    <cellStyle name="Normal 2 2 2 5 2 2 2 2 6 2" xfId="9818"/>
    <cellStyle name="Normal 2 2 2 5 2 2 2 2 6 3" xfId="14911"/>
    <cellStyle name="Normal 2 2 2 5 2 2 2 2 7" xfId="5698"/>
    <cellStyle name="Normal 2 2 2 5 2 2 2 2 8" xfId="10812"/>
    <cellStyle name="Normal 2 2 2 5 2 2 2 3" xfId="779"/>
    <cellStyle name="Normal 2 2 2 5 2 2 2 3 2" xfId="1811"/>
    <cellStyle name="Normal 2 2 2 5 2 2 2 3 2 2" xfId="6986"/>
    <cellStyle name="Normal 2 2 2 5 2 2 2 3 2 3" xfId="12093"/>
    <cellStyle name="Normal 2 2 2 5 2 2 2 3 3" xfId="2845"/>
    <cellStyle name="Normal 2 2 2 5 2 2 2 3 3 2" xfId="8018"/>
    <cellStyle name="Normal 2 2 2 5 2 2 2 3 3 3" xfId="13117"/>
    <cellStyle name="Normal 2 2 2 5 2 2 2 3 4" xfId="3885"/>
    <cellStyle name="Normal 2 2 2 5 2 2 2 3 4 2" xfId="9054"/>
    <cellStyle name="Normal 2 2 2 5 2 2 2 3 4 3" xfId="14148"/>
    <cellStyle name="Normal 2 2 2 5 2 2 2 3 5" xfId="4906"/>
    <cellStyle name="Normal 2 2 2 5 2 2 2 3 5 2" xfId="10074"/>
    <cellStyle name="Normal 2 2 2 5 2 2 2 3 5 3" xfId="15167"/>
    <cellStyle name="Normal 2 2 2 5 2 2 2 3 6" xfId="5956"/>
    <cellStyle name="Normal 2 2 2 5 2 2 2 3 7" xfId="11068"/>
    <cellStyle name="Normal 2 2 2 5 2 2 2 4" xfId="1299"/>
    <cellStyle name="Normal 2 2 2 5 2 2 2 4 2" xfId="6474"/>
    <cellStyle name="Normal 2 2 2 5 2 2 2 4 3" xfId="11581"/>
    <cellStyle name="Normal 2 2 2 5 2 2 2 5" xfId="2333"/>
    <cellStyle name="Normal 2 2 2 5 2 2 2 5 2" xfId="7506"/>
    <cellStyle name="Normal 2 2 2 5 2 2 2 5 3" xfId="12605"/>
    <cellStyle name="Normal 2 2 2 5 2 2 2 6" xfId="3371"/>
    <cellStyle name="Normal 2 2 2 5 2 2 2 6 2" xfId="8540"/>
    <cellStyle name="Normal 2 2 2 5 2 2 2 6 3" xfId="13635"/>
    <cellStyle name="Normal 2 2 2 5 2 2 2 7" xfId="4394"/>
    <cellStyle name="Normal 2 2 2 5 2 2 2 7 2" xfId="9562"/>
    <cellStyle name="Normal 2 2 2 5 2 2 2 7 3" xfId="14655"/>
    <cellStyle name="Normal 2 2 2 5 2 2 2 8" xfId="5440"/>
    <cellStyle name="Normal 2 2 2 5 2 2 2 9" xfId="10556"/>
    <cellStyle name="Normal 2 2 2 5 2 2 3" xfId="393"/>
    <cellStyle name="Normal 2 2 2 5 2 2 3 2" xfId="907"/>
    <cellStyle name="Normal 2 2 2 5 2 2 3 2 2" xfId="1939"/>
    <cellStyle name="Normal 2 2 2 5 2 2 3 2 2 2" xfId="7114"/>
    <cellStyle name="Normal 2 2 2 5 2 2 3 2 2 3" xfId="12221"/>
    <cellStyle name="Normal 2 2 2 5 2 2 3 2 3" xfId="2973"/>
    <cellStyle name="Normal 2 2 2 5 2 2 3 2 3 2" xfId="8146"/>
    <cellStyle name="Normal 2 2 2 5 2 2 3 2 3 3" xfId="13245"/>
    <cellStyle name="Normal 2 2 2 5 2 2 3 2 4" xfId="4013"/>
    <cellStyle name="Normal 2 2 2 5 2 2 3 2 4 2" xfId="9182"/>
    <cellStyle name="Normal 2 2 2 5 2 2 3 2 4 3" xfId="14276"/>
    <cellStyle name="Normal 2 2 2 5 2 2 3 2 5" xfId="5034"/>
    <cellStyle name="Normal 2 2 2 5 2 2 3 2 5 2" xfId="10202"/>
    <cellStyle name="Normal 2 2 2 5 2 2 3 2 5 3" xfId="15295"/>
    <cellStyle name="Normal 2 2 2 5 2 2 3 2 6" xfId="6084"/>
    <cellStyle name="Normal 2 2 2 5 2 2 3 2 7" xfId="11196"/>
    <cellStyle name="Normal 2 2 2 5 2 2 3 3" xfId="1427"/>
    <cellStyle name="Normal 2 2 2 5 2 2 3 3 2" xfId="6602"/>
    <cellStyle name="Normal 2 2 2 5 2 2 3 3 3" xfId="11709"/>
    <cellStyle name="Normal 2 2 2 5 2 2 3 4" xfId="2461"/>
    <cellStyle name="Normal 2 2 2 5 2 2 3 4 2" xfId="7634"/>
    <cellStyle name="Normal 2 2 2 5 2 2 3 4 3" xfId="12733"/>
    <cellStyle name="Normal 2 2 2 5 2 2 3 5" xfId="3500"/>
    <cellStyle name="Normal 2 2 2 5 2 2 3 5 2" xfId="8669"/>
    <cellStyle name="Normal 2 2 2 5 2 2 3 5 3" xfId="13763"/>
    <cellStyle name="Normal 2 2 2 5 2 2 3 6" xfId="4522"/>
    <cellStyle name="Normal 2 2 2 5 2 2 3 6 2" xfId="9690"/>
    <cellStyle name="Normal 2 2 2 5 2 2 3 6 3" xfId="14783"/>
    <cellStyle name="Normal 2 2 2 5 2 2 3 7" xfId="5570"/>
    <cellStyle name="Normal 2 2 2 5 2 2 3 8" xfId="10684"/>
    <cellStyle name="Normal 2 2 2 5 2 2 4" xfId="651"/>
    <cellStyle name="Normal 2 2 2 5 2 2 4 2" xfId="1683"/>
    <cellStyle name="Normal 2 2 2 5 2 2 4 2 2" xfId="6858"/>
    <cellStyle name="Normal 2 2 2 5 2 2 4 2 3" xfId="11965"/>
    <cellStyle name="Normal 2 2 2 5 2 2 4 3" xfId="2717"/>
    <cellStyle name="Normal 2 2 2 5 2 2 4 3 2" xfId="7890"/>
    <cellStyle name="Normal 2 2 2 5 2 2 4 3 3" xfId="12989"/>
    <cellStyle name="Normal 2 2 2 5 2 2 4 4" xfId="3757"/>
    <cellStyle name="Normal 2 2 2 5 2 2 4 4 2" xfId="8926"/>
    <cellStyle name="Normal 2 2 2 5 2 2 4 4 3" xfId="14020"/>
    <cellStyle name="Normal 2 2 2 5 2 2 4 5" xfId="4778"/>
    <cellStyle name="Normal 2 2 2 5 2 2 4 5 2" xfId="9946"/>
    <cellStyle name="Normal 2 2 2 5 2 2 4 5 3" xfId="15039"/>
    <cellStyle name="Normal 2 2 2 5 2 2 4 6" xfId="5828"/>
    <cellStyle name="Normal 2 2 2 5 2 2 4 7" xfId="10940"/>
    <cellStyle name="Normal 2 2 2 5 2 2 5" xfId="1171"/>
    <cellStyle name="Normal 2 2 2 5 2 2 5 2" xfId="6346"/>
    <cellStyle name="Normal 2 2 2 5 2 2 5 3" xfId="11453"/>
    <cellStyle name="Normal 2 2 2 5 2 2 6" xfId="2205"/>
    <cellStyle name="Normal 2 2 2 5 2 2 6 2" xfId="7378"/>
    <cellStyle name="Normal 2 2 2 5 2 2 6 3" xfId="12477"/>
    <cellStyle name="Normal 2 2 2 5 2 2 7" xfId="3241"/>
    <cellStyle name="Normal 2 2 2 5 2 2 7 2" xfId="8410"/>
    <cellStyle name="Normal 2 2 2 5 2 2 7 3" xfId="13506"/>
    <cellStyle name="Normal 2 2 2 5 2 2 8" xfId="4266"/>
    <cellStyle name="Normal 2 2 2 5 2 2 8 2" xfId="9434"/>
    <cellStyle name="Normal 2 2 2 5 2 2 8 3" xfId="14527"/>
    <cellStyle name="Normal 2 2 2 5 2 2 9" xfId="5310"/>
    <cellStyle name="Normal 2 2 2 5 2 3" xfId="199"/>
    <cellStyle name="Normal 2 2 2 5 2 3 2" xfId="457"/>
    <cellStyle name="Normal 2 2 2 5 2 3 2 2" xfId="971"/>
    <cellStyle name="Normal 2 2 2 5 2 3 2 2 2" xfId="2003"/>
    <cellStyle name="Normal 2 2 2 5 2 3 2 2 2 2" xfId="7178"/>
    <cellStyle name="Normal 2 2 2 5 2 3 2 2 2 3" xfId="12285"/>
    <cellStyle name="Normal 2 2 2 5 2 3 2 2 3" xfId="3037"/>
    <cellStyle name="Normal 2 2 2 5 2 3 2 2 3 2" xfId="8210"/>
    <cellStyle name="Normal 2 2 2 5 2 3 2 2 3 3" xfId="13309"/>
    <cellStyle name="Normal 2 2 2 5 2 3 2 2 4" xfId="4077"/>
    <cellStyle name="Normal 2 2 2 5 2 3 2 2 4 2" xfId="9246"/>
    <cellStyle name="Normal 2 2 2 5 2 3 2 2 4 3" xfId="14340"/>
    <cellStyle name="Normal 2 2 2 5 2 3 2 2 5" xfId="5098"/>
    <cellStyle name="Normal 2 2 2 5 2 3 2 2 5 2" xfId="10266"/>
    <cellStyle name="Normal 2 2 2 5 2 3 2 2 5 3" xfId="15359"/>
    <cellStyle name="Normal 2 2 2 5 2 3 2 2 6" xfId="6148"/>
    <cellStyle name="Normal 2 2 2 5 2 3 2 2 7" xfId="11260"/>
    <cellStyle name="Normal 2 2 2 5 2 3 2 3" xfId="1491"/>
    <cellStyle name="Normal 2 2 2 5 2 3 2 3 2" xfId="6666"/>
    <cellStyle name="Normal 2 2 2 5 2 3 2 3 3" xfId="11773"/>
    <cellStyle name="Normal 2 2 2 5 2 3 2 4" xfId="2525"/>
    <cellStyle name="Normal 2 2 2 5 2 3 2 4 2" xfId="7698"/>
    <cellStyle name="Normal 2 2 2 5 2 3 2 4 3" xfId="12797"/>
    <cellStyle name="Normal 2 2 2 5 2 3 2 5" xfId="3564"/>
    <cellStyle name="Normal 2 2 2 5 2 3 2 5 2" xfId="8733"/>
    <cellStyle name="Normal 2 2 2 5 2 3 2 5 3" xfId="13827"/>
    <cellStyle name="Normal 2 2 2 5 2 3 2 6" xfId="4586"/>
    <cellStyle name="Normal 2 2 2 5 2 3 2 6 2" xfId="9754"/>
    <cellStyle name="Normal 2 2 2 5 2 3 2 6 3" xfId="14847"/>
    <cellStyle name="Normal 2 2 2 5 2 3 2 7" xfId="5634"/>
    <cellStyle name="Normal 2 2 2 5 2 3 2 8" xfId="10748"/>
    <cellStyle name="Normal 2 2 2 5 2 3 3" xfId="715"/>
    <cellStyle name="Normal 2 2 2 5 2 3 3 2" xfId="1747"/>
    <cellStyle name="Normal 2 2 2 5 2 3 3 2 2" xfId="6922"/>
    <cellStyle name="Normal 2 2 2 5 2 3 3 2 3" xfId="12029"/>
    <cellStyle name="Normal 2 2 2 5 2 3 3 3" xfId="2781"/>
    <cellStyle name="Normal 2 2 2 5 2 3 3 3 2" xfId="7954"/>
    <cellStyle name="Normal 2 2 2 5 2 3 3 3 3" xfId="13053"/>
    <cellStyle name="Normal 2 2 2 5 2 3 3 4" xfId="3821"/>
    <cellStyle name="Normal 2 2 2 5 2 3 3 4 2" xfId="8990"/>
    <cellStyle name="Normal 2 2 2 5 2 3 3 4 3" xfId="14084"/>
    <cellStyle name="Normal 2 2 2 5 2 3 3 5" xfId="4842"/>
    <cellStyle name="Normal 2 2 2 5 2 3 3 5 2" xfId="10010"/>
    <cellStyle name="Normal 2 2 2 5 2 3 3 5 3" xfId="15103"/>
    <cellStyle name="Normal 2 2 2 5 2 3 3 6" xfId="5892"/>
    <cellStyle name="Normal 2 2 2 5 2 3 3 7" xfId="11004"/>
    <cellStyle name="Normal 2 2 2 5 2 3 4" xfId="1235"/>
    <cellStyle name="Normal 2 2 2 5 2 3 4 2" xfId="6410"/>
    <cellStyle name="Normal 2 2 2 5 2 3 4 3" xfId="11517"/>
    <cellStyle name="Normal 2 2 2 5 2 3 5" xfId="2269"/>
    <cellStyle name="Normal 2 2 2 5 2 3 5 2" xfId="7442"/>
    <cellStyle name="Normal 2 2 2 5 2 3 5 3" xfId="12541"/>
    <cellStyle name="Normal 2 2 2 5 2 3 6" xfId="3307"/>
    <cellStyle name="Normal 2 2 2 5 2 3 6 2" xfId="8476"/>
    <cellStyle name="Normal 2 2 2 5 2 3 6 3" xfId="13571"/>
    <cellStyle name="Normal 2 2 2 5 2 3 7" xfId="4330"/>
    <cellStyle name="Normal 2 2 2 5 2 3 7 2" xfId="9498"/>
    <cellStyle name="Normal 2 2 2 5 2 3 7 3" xfId="14591"/>
    <cellStyle name="Normal 2 2 2 5 2 3 8" xfId="5376"/>
    <cellStyle name="Normal 2 2 2 5 2 3 9" xfId="10492"/>
    <cellStyle name="Normal 2 2 2 5 2 4" xfId="329"/>
    <cellStyle name="Normal 2 2 2 5 2 4 2" xfId="843"/>
    <cellStyle name="Normal 2 2 2 5 2 4 2 2" xfId="1875"/>
    <cellStyle name="Normal 2 2 2 5 2 4 2 2 2" xfId="7050"/>
    <cellStyle name="Normal 2 2 2 5 2 4 2 2 3" xfId="12157"/>
    <cellStyle name="Normal 2 2 2 5 2 4 2 3" xfId="2909"/>
    <cellStyle name="Normal 2 2 2 5 2 4 2 3 2" xfId="8082"/>
    <cellStyle name="Normal 2 2 2 5 2 4 2 3 3" xfId="13181"/>
    <cellStyle name="Normal 2 2 2 5 2 4 2 4" xfId="3949"/>
    <cellStyle name="Normal 2 2 2 5 2 4 2 4 2" xfId="9118"/>
    <cellStyle name="Normal 2 2 2 5 2 4 2 4 3" xfId="14212"/>
    <cellStyle name="Normal 2 2 2 5 2 4 2 5" xfId="4970"/>
    <cellStyle name="Normal 2 2 2 5 2 4 2 5 2" xfId="10138"/>
    <cellStyle name="Normal 2 2 2 5 2 4 2 5 3" xfId="15231"/>
    <cellStyle name="Normal 2 2 2 5 2 4 2 6" xfId="6020"/>
    <cellStyle name="Normal 2 2 2 5 2 4 2 7" xfId="11132"/>
    <cellStyle name="Normal 2 2 2 5 2 4 3" xfId="1363"/>
    <cellStyle name="Normal 2 2 2 5 2 4 3 2" xfId="6538"/>
    <cellStyle name="Normal 2 2 2 5 2 4 3 3" xfId="11645"/>
    <cellStyle name="Normal 2 2 2 5 2 4 4" xfId="2397"/>
    <cellStyle name="Normal 2 2 2 5 2 4 4 2" xfId="7570"/>
    <cellStyle name="Normal 2 2 2 5 2 4 4 3" xfId="12669"/>
    <cellStyle name="Normal 2 2 2 5 2 4 5" xfId="3436"/>
    <cellStyle name="Normal 2 2 2 5 2 4 5 2" xfId="8605"/>
    <cellStyle name="Normal 2 2 2 5 2 4 5 3" xfId="13699"/>
    <cellStyle name="Normal 2 2 2 5 2 4 6" xfId="4458"/>
    <cellStyle name="Normal 2 2 2 5 2 4 6 2" xfId="9626"/>
    <cellStyle name="Normal 2 2 2 5 2 4 6 3" xfId="14719"/>
    <cellStyle name="Normal 2 2 2 5 2 4 7" xfId="5506"/>
    <cellStyle name="Normal 2 2 2 5 2 4 8" xfId="10620"/>
    <cellStyle name="Normal 2 2 2 5 2 5" xfId="587"/>
    <cellStyle name="Normal 2 2 2 5 2 5 2" xfId="1619"/>
    <cellStyle name="Normal 2 2 2 5 2 5 2 2" xfId="6794"/>
    <cellStyle name="Normal 2 2 2 5 2 5 2 3" xfId="11901"/>
    <cellStyle name="Normal 2 2 2 5 2 5 3" xfId="2653"/>
    <cellStyle name="Normal 2 2 2 5 2 5 3 2" xfId="7826"/>
    <cellStyle name="Normal 2 2 2 5 2 5 3 3" xfId="12925"/>
    <cellStyle name="Normal 2 2 2 5 2 5 4" xfId="3693"/>
    <cellStyle name="Normal 2 2 2 5 2 5 4 2" xfId="8862"/>
    <cellStyle name="Normal 2 2 2 5 2 5 4 3" xfId="13956"/>
    <cellStyle name="Normal 2 2 2 5 2 5 5" xfId="4714"/>
    <cellStyle name="Normal 2 2 2 5 2 5 5 2" xfId="9882"/>
    <cellStyle name="Normal 2 2 2 5 2 5 5 3" xfId="14975"/>
    <cellStyle name="Normal 2 2 2 5 2 5 6" xfId="5764"/>
    <cellStyle name="Normal 2 2 2 5 2 5 7" xfId="10876"/>
    <cellStyle name="Normal 2 2 2 5 2 6" xfId="1106"/>
    <cellStyle name="Normal 2 2 2 5 2 6 2" xfId="6281"/>
    <cellStyle name="Normal 2 2 2 5 2 6 3" xfId="11389"/>
    <cellStyle name="Normal 2 2 2 5 2 7" xfId="2141"/>
    <cellStyle name="Normal 2 2 2 5 2 7 2" xfId="7314"/>
    <cellStyle name="Normal 2 2 2 5 2 7 3" xfId="12413"/>
    <cellStyle name="Normal 2 2 2 5 2 8" xfId="3175"/>
    <cellStyle name="Normal 2 2 2 5 2 8 2" xfId="8344"/>
    <cellStyle name="Normal 2 2 2 5 2 8 3" xfId="13440"/>
    <cellStyle name="Normal 2 2 2 5 2 9" xfId="4202"/>
    <cellStyle name="Normal 2 2 2 5 2 9 2" xfId="9370"/>
    <cellStyle name="Normal 2 2 2 5 2 9 3" xfId="14463"/>
    <cellStyle name="Normal 2 2 2 5 3" xfId="101"/>
    <cellStyle name="Normal 2 2 2 5 3 10" xfId="10396"/>
    <cellStyle name="Normal 2 2 2 5 3 2" xfId="231"/>
    <cellStyle name="Normal 2 2 2 5 3 2 2" xfId="489"/>
    <cellStyle name="Normal 2 2 2 5 3 2 2 2" xfId="1003"/>
    <cellStyle name="Normal 2 2 2 5 3 2 2 2 2" xfId="2035"/>
    <cellStyle name="Normal 2 2 2 5 3 2 2 2 2 2" xfId="7210"/>
    <cellStyle name="Normal 2 2 2 5 3 2 2 2 2 3" xfId="12317"/>
    <cellStyle name="Normal 2 2 2 5 3 2 2 2 3" xfId="3069"/>
    <cellStyle name="Normal 2 2 2 5 3 2 2 2 3 2" xfId="8242"/>
    <cellStyle name="Normal 2 2 2 5 3 2 2 2 3 3" xfId="13341"/>
    <cellStyle name="Normal 2 2 2 5 3 2 2 2 4" xfId="4109"/>
    <cellStyle name="Normal 2 2 2 5 3 2 2 2 4 2" xfId="9278"/>
    <cellStyle name="Normal 2 2 2 5 3 2 2 2 4 3" xfId="14372"/>
    <cellStyle name="Normal 2 2 2 5 3 2 2 2 5" xfId="5130"/>
    <cellStyle name="Normal 2 2 2 5 3 2 2 2 5 2" xfId="10298"/>
    <cellStyle name="Normal 2 2 2 5 3 2 2 2 5 3" xfId="15391"/>
    <cellStyle name="Normal 2 2 2 5 3 2 2 2 6" xfId="6180"/>
    <cellStyle name="Normal 2 2 2 5 3 2 2 2 7" xfId="11292"/>
    <cellStyle name="Normal 2 2 2 5 3 2 2 3" xfId="1523"/>
    <cellStyle name="Normal 2 2 2 5 3 2 2 3 2" xfId="6698"/>
    <cellStyle name="Normal 2 2 2 5 3 2 2 3 3" xfId="11805"/>
    <cellStyle name="Normal 2 2 2 5 3 2 2 4" xfId="2557"/>
    <cellStyle name="Normal 2 2 2 5 3 2 2 4 2" xfId="7730"/>
    <cellStyle name="Normal 2 2 2 5 3 2 2 4 3" xfId="12829"/>
    <cellStyle name="Normal 2 2 2 5 3 2 2 5" xfId="3596"/>
    <cellStyle name="Normal 2 2 2 5 3 2 2 5 2" xfId="8765"/>
    <cellStyle name="Normal 2 2 2 5 3 2 2 5 3" xfId="13859"/>
    <cellStyle name="Normal 2 2 2 5 3 2 2 6" xfId="4618"/>
    <cellStyle name="Normal 2 2 2 5 3 2 2 6 2" xfId="9786"/>
    <cellStyle name="Normal 2 2 2 5 3 2 2 6 3" xfId="14879"/>
    <cellStyle name="Normal 2 2 2 5 3 2 2 7" xfId="5666"/>
    <cellStyle name="Normal 2 2 2 5 3 2 2 8" xfId="10780"/>
    <cellStyle name="Normal 2 2 2 5 3 2 3" xfId="747"/>
    <cellStyle name="Normal 2 2 2 5 3 2 3 2" xfId="1779"/>
    <cellStyle name="Normal 2 2 2 5 3 2 3 2 2" xfId="6954"/>
    <cellStyle name="Normal 2 2 2 5 3 2 3 2 3" xfId="12061"/>
    <cellStyle name="Normal 2 2 2 5 3 2 3 3" xfId="2813"/>
    <cellStyle name="Normal 2 2 2 5 3 2 3 3 2" xfId="7986"/>
    <cellStyle name="Normal 2 2 2 5 3 2 3 3 3" xfId="13085"/>
    <cellStyle name="Normal 2 2 2 5 3 2 3 4" xfId="3853"/>
    <cellStyle name="Normal 2 2 2 5 3 2 3 4 2" xfId="9022"/>
    <cellStyle name="Normal 2 2 2 5 3 2 3 4 3" xfId="14116"/>
    <cellStyle name="Normal 2 2 2 5 3 2 3 5" xfId="4874"/>
    <cellStyle name="Normal 2 2 2 5 3 2 3 5 2" xfId="10042"/>
    <cellStyle name="Normal 2 2 2 5 3 2 3 5 3" xfId="15135"/>
    <cellStyle name="Normal 2 2 2 5 3 2 3 6" xfId="5924"/>
    <cellStyle name="Normal 2 2 2 5 3 2 3 7" xfId="11036"/>
    <cellStyle name="Normal 2 2 2 5 3 2 4" xfId="1267"/>
    <cellStyle name="Normal 2 2 2 5 3 2 4 2" xfId="6442"/>
    <cellStyle name="Normal 2 2 2 5 3 2 4 3" xfId="11549"/>
    <cellStyle name="Normal 2 2 2 5 3 2 5" xfId="2301"/>
    <cellStyle name="Normal 2 2 2 5 3 2 5 2" xfId="7474"/>
    <cellStyle name="Normal 2 2 2 5 3 2 5 3" xfId="12573"/>
    <cellStyle name="Normal 2 2 2 5 3 2 6" xfId="3339"/>
    <cellStyle name="Normal 2 2 2 5 3 2 6 2" xfId="8508"/>
    <cellStyle name="Normal 2 2 2 5 3 2 6 3" xfId="13603"/>
    <cellStyle name="Normal 2 2 2 5 3 2 7" xfId="4362"/>
    <cellStyle name="Normal 2 2 2 5 3 2 7 2" xfId="9530"/>
    <cellStyle name="Normal 2 2 2 5 3 2 7 3" xfId="14623"/>
    <cellStyle name="Normal 2 2 2 5 3 2 8" xfId="5408"/>
    <cellStyle name="Normal 2 2 2 5 3 2 9" xfId="10524"/>
    <cellStyle name="Normal 2 2 2 5 3 3" xfId="361"/>
    <cellStyle name="Normal 2 2 2 5 3 3 2" xfId="875"/>
    <cellStyle name="Normal 2 2 2 5 3 3 2 2" xfId="1907"/>
    <cellStyle name="Normal 2 2 2 5 3 3 2 2 2" xfId="7082"/>
    <cellStyle name="Normal 2 2 2 5 3 3 2 2 3" xfId="12189"/>
    <cellStyle name="Normal 2 2 2 5 3 3 2 3" xfId="2941"/>
    <cellStyle name="Normal 2 2 2 5 3 3 2 3 2" xfId="8114"/>
    <cellStyle name="Normal 2 2 2 5 3 3 2 3 3" xfId="13213"/>
    <cellStyle name="Normal 2 2 2 5 3 3 2 4" xfId="3981"/>
    <cellStyle name="Normal 2 2 2 5 3 3 2 4 2" xfId="9150"/>
    <cellStyle name="Normal 2 2 2 5 3 3 2 4 3" xfId="14244"/>
    <cellStyle name="Normal 2 2 2 5 3 3 2 5" xfId="5002"/>
    <cellStyle name="Normal 2 2 2 5 3 3 2 5 2" xfId="10170"/>
    <cellStyle name="Normal 2 2 2 5 3 3 2 5 3" xfId="15263"/>
    <cellStyle name="Normal 2 2 2 5 3 3 2 6" xfId="6052"/>
    <cellStyle name="Normal 2 2 2 5 3 3 2 7" xfId="11164"/>
    <cellStyle name="Normal 2 2 2 5 3 3 3" xfId="1395"/>
    <cellStyle name="Normal 2 2 2 5 3 3 3 2" xfId="6570"/>
    <cellStyle name="Normal 2 2 2 5 3 3 3 3" xfId="11677"/>
    <cellStyle name="Normal 2 2 2 5 3 3 4" xfId="2429"/>
    <cellStyle name="Normal 2 2 2 5 3 3 4 2" xfId="7602"/>
    <cellStyle name="Normal 2 2 2 5 3 3 4 3" xfId="12701"/>
    <cellStyle name="Normal 2 2 2 5 3 3 5" xfId="3468"/>
    <cellStyle name="Normal 2 2 2 5 3 3 5 2" xfId="8637"/>
    <cellStyle name="Normal 2 2 2 5 3 3 5 3" xfId="13731"/>
    <cellStyle name="Normal 2 2 2 5 3 3 6" xfId="4490"/>
    <cellStyle name="Normal 2 2 2 5 3 3 6 2" xfId="9658"/>
    <cellStyle name="Normal 2 2 2 5 3 3 6 3" xfId="14751"/>
    <cellStyle name="Normal 2 2 2 5 3 3 7" xfId="5538"/>
    <cellStyle name="Normal 2 2 2 5 3 3 8" xfId="10652"/>
    <cellStyle name="Normal 2 2 2 5 3 4" xfId="619"/>
    <cellStyle name="Normal 2 2 2 5 3 4 2" xfId="1651"/>
    <cellStyle name="Normal 2 2 2 5 3 4 2 2" xfId="6826"/>
    <cellStyle name="Normal 2 2 2 5 3 4 2 3" xfId="11933"/>
    <cellStyle name="Normal 2 2 2 5 3 4 3" xfId="2685"/>
    <cellStyle name="Normal 2 2 2 5 3 4 3 2" xfId="7858"/>
    <cellStyle name="Normal 2 2 2 5 3 4 3 3" xfId="12957"/>
    <cellStyle name="Normal 2 2 2 5 3 4 4" xfId="3725"/>
    <cellStyle name="Normal 2 2 2 5 3 4 4 2" xfId="8894"/>
    <cellStyle name="Normal 2 2 2 5 3 4 4 3" xfId="13988"/>
    <cellStyle name="Normal 2 2 2 5 3 4 5" xfId="4746"/>
    <cellStyle name="Normal 2 2 2 5 3 4 5 2" xfId="9914"/>
    <cellStyle name="Normal 2 2 2 5 3 4 5 3" xfId="15007"/>
    <cellStyle name="Normal 2 2 2 5 3 4 6" xfId="5796"/>
    <cellStyle name="Normal 2 2 2 5 3 4 7" xfId="10908"/>
    <cellStyle name="Normal 2 2 2 5 3 5" xfId="1139"/>
    <cellStyle name="Normal 2 2 2 5 3 5 2" xfId="6314"/>
    <cellStyle name="Normal 2 2 2 5 3 5 3" xfId="11421"/>
    <cellStyle name="Normal 2 2 2 5 3 6" xfId="2173"/>
    <cellStyle name="Normal 2 2 2 5 3 6 2" xfId="7346"/>
    <cellStyle name="Normal 2 2 2 5 3 6 3" xfId="12445"/>
    <cellStyle name="Normal 2 2 2 5 3 7" xfId="3209"/>
    <cellStyle name="Normal 2 2 2 5 3 7 2" xfId="8378"/>
    <cellStyle name="Normal 2 2 2 5 3 7 3" xfId="13474"/>
    <cellStyle name="Normal 2 2 2 5 3 8" xfId="4234"/>
    <cellStyle name="Normal 2 2 2 5 3 8 2" xfId="9402"/>
    <cellStyle name="Normal 2 2 2 5 3 8 3" xfId="14495"/>
    <cellStyle name="Normal 2 2 2 5 3 9" xfId="5278"/>
    <cellStyle name="Normal 2 2 2 5 4" xfId="167"/>
    <cellStyle name="Normal 2 2 2 5 4 2" xfId="425"/>
    <cellStyle name="Normal 2 2 2 5 4 2 2" xfId="939"/>
    <cellStyle name="Normal 2 2 2 5 4 2 2 2" xfId="1971"/>
    <cellStyle name="Normal 2 2 2 5 4 2 2 2 2" xfId="7146"/>
    <cellStyle name="Normal 2 2 2 5 4 2 2 2 3" xfId="12253"/>
    <cellStyle name="Normal 2 2 2 5 4 2 2 3" xfId="3005"/>
    <cellStyle name="Normal 2 2 2 5 4 2 2 3 2" xfId="8178"/>
    <cellStyle name="Normal 2 2 2 5 4 2 2 3 3" xfId="13277"/>
    <cellStyle name="Normal 2 2 2 5 4 2 2 4" xfId="4045"/>
    <cellStyle name="Normal 2 2 2 5 4 2 2 4 2" xfId="9214"/>
    <cellStyle name="Normal 2 2 2 5 4 2 2 4 3" xfId="14308"/>
    <cellStyle name="Normal 2 2 2 5 4 2 2 5" xfId="5066"/>
    <cellStyle name="Normal 2 2 2 5 4 2 2 5 2" xfId="10234"/>
    <cellStyle name="Normal 2 2 2 5 4 2 2 5 3" xfId="15327"/>
    <cellStyle name="Normal 2 2 2 5 4 2 2 6" xfId="6116"/>
    <cellStyle name="Normal 2 2 2 5 4 2 2 7" xfId="11228"/>
    <cellStyle name="Normal 2 2 2 5 4 2 3" xfId="1459"/>
    <cellStyle name="Normal 2 2 2 5 4 2 3 2" xfId="6634"/>
    <cellStyle name="Normal 2 2 2 5 4 2 3 3" xfId="11741"/>
    <cellStyle name="Normal 2 2 2 5 4 2 4" xfId="2493"/>
    <cellStyle name="Normal 2 2 2 5 4 2 4 2" xfId="7666"/>
    <cellStyle name="Normal 2 2 2 5 4 2 4 3" xfId="12765"/>
    <cellStyle name="Normal 2 2 2 5 4 2 5" xfId="3532"/>
    <cellStyle name="Normal 2 2 2 5 4 2 5 2" xfId="8701"/>
    <cellStyle name="Normal 2 2 2 5 4 2 5 3" xfId="13795"/>
    <cellStyle name="Normal 2 2 2 5 4 2 6" xfId="4554"/>
    <cellStyle name="Normal 2 2 2 5 4 2 6 2" xfId="9722"/>
    <cellStyle name="Normal 2 2 2 5 4 2 6 3" xfId="14815"/>
    <cellStyle name="Normal 2 2 2 5 4 2 7" xfId="5602"/>
    <cellStyle name="Normal 2 2 2 5 4 2 8" xfId="10716"/>
    <cellStyle name="Normal 2 2 2 5 4 3" xfId="683"/>
    <cellStyle name="Normal 2 2 2 5 4 3 2" xfId="1715"/>
    <cellStyle name="Normal 2 2 2 5 4 3 2 2" xfId="6890"/>
    <cellStyle name="Normal 2 2 2 5 4 3 2 3" xfId="11997"/>
    <cellStyle name="Normal 2 2 2 5 4 3 3" xfId="2749"/>
    <cellStyle name="Normal 2 2 2 5 4 3 3 2" xfId="7922"/>
    <cellStyle name="Normal 2 2 2 5 4 3 3 3" xfId="13021"/>
    <cellStyle name="Normal 2 2 2 5 4 3 4" xfId="3789"/>
    <cellStyle name="Normal 2 2 2 5 4 3 4 2" xfId="8958"/>
    <cellStyle name="Normal 2 2 2 5 4 3 4 3" xfId="14052"/>
    <cellStyle name="Normal 2 2 2 5 4 3 5" xfId="4810"/>
    <cellStyle name="Normal 2 2 2 5 4 3 5 2" xfId="9978"/>
    <cellStyle name="Normal 2 2 2 5 4 3 5 3" xfId="15071"/>
    <cellStyle name="Normal 2 2 2 5 4 3 6" xfId="5860"/>
    <cellStyle name="Normal 2 2 2 5 4 3 7" xfId="10972"/>
    <cellStyle name="Normal 2 2 2 5 4 4" xfId="1203"/>
    <cellStyle name="Normal 2 2 2 5 4 4 2" xfId="6378"/>
    <cellStyle name="Normal 2 2 2 5 4 4 3" xfId="11485"/>
    <cellStyle name="Normal 2 2 2 5 4 5" xfId="2237"/>
    <cellStyle name="Normal 2 2 2 5 4 5 2" xfId="7410"/>
    <cellStyle name="Normal 2 2 2 5 4 5 3" xfId="12509"/>
    <cellStyle name="Normal 2 2 2 5 4 6" xfId="3275"/>
    <cellStyle name="Normal 2 2 2 5 4 6 2" xfId="8444"/>
    <cellStyle name="Normal 2 2 2 5 4 6 3" xfId="13539"/>
    <cellStyle name="Normal 2 2 2 5 4 7" xfId="4298"/>
    <cellStyle name="Normal 2 2 2 5 4 7 2" xfId="9466"/>
    <cellStyle name="Normal 2 2 2 5 4 7 3" xfId="14559"/>
    <cellStyle name="Normal 2 2 2 5 4 8" xfId="5344"/>
    <cellStyle name="Normal 2 2 2 5 4 9" xfId="10460"/>
    <cellStyle name="Normal 2 2 2 5 5" xfId="297"/>
    <cellStyle name="Normal 2 2 2 5 5 2" xfId="811"/>
    <cellStyle name="Normal 2 2 2 5 5 2 2" xfId="1843"/>
    <cellStyle name="Normal 2 2 2 5 5 2 2 2" xfId="7018"/>
    <cellStyle name="Normal 2 2 2 5 5 2 2 3" xfId="12125"/>
    <cellStyle name="Normal 2 2 2 5 5 2 3" xfId="2877"/>
    <cellStyle name="Normal 2 2 2 5 5 2 3 2" xfId="8050"/>
    <cellStyle name="Normal 2 2 2 5 5 2 3 3" xfId="13149"/>
    <cellStyle name="Normal 2 2 2 5 5 2 4" xfId="3917"/>
    <cellStyle name="Normal 2 2 2 5 5 2 4 2" xfId="9086"/>
    <cellStyle name="Normal 2 2 2 5 5 2 4 3" xfId="14180"/>
    <cellStyle name="Normal 2 2 2 5 5 2 5" xfId="4938"/>
    <cellStyle name="Normal 2 2 2 5 5 2 5 2" xfId="10106"/>
    <cellStyle name="Normal 2 2 2 5 5 2 5 3" xfId="15199"/>
    <cellStyle name="Normal 2 2 2 5 5 2 6" xfId="5988"/>
    <cellStyle name="Normal 2 2 2 5 5 2 7" xfId="11100"/>
    <cellStyle name="Normal 2 2 2 5 5 3" xfId="1331"/>
    <cellStyle name="Normal 2 2 2 5 5 3 2" xfId="6506"/>
    <cellStyle name="Normal 2 2 2 5 5 3 3" xfId="11613"/>
    <cellStyle name="Normal 2 2 2 5 5 4" xfId="2365"/>
    <cellStyle name="Normal 2 2 2 5 5 4 2" xfId="7538"/>
    <cellStyle name="Normal 2 2 2 5 5 4 3" xfId="12637"/>
    <cellStyle name="Normal 2 2 2 5 5 5" xfId="3404"/>
    <cellStyle name="Normal 2 2 2 5 5 5 2" xfId="8573"/>
    <cellStyle name="Normal 2 2 2 5 5 5 3" xfId="13667"/>
    <cellStyle name="Normal 2 2 2 5 5 6" xfId="4426"/>
    <cellStyle name="Normal 2 2 2 5 5 6 2" xfId="9594"/>
    <cellStyle name="Normal 2 2 2 5 5 6 3" xfId="14687"/>
    <cellStyle name="Normal 2 2 2 5 5 7" xfId="5474"/>
    <cellStyle name="Normal 2 2 2 5 5 8" xfId="10588"/>
    <cellStyle name="Normal 2 2 2 5 6" xfId="555"/>
    <cellStyle name="Normal 2 2 2 5 6 2" xfId="1587"/>
    <cellStyle name="Normal 2 2 2 5 6 2 2" xfId="6762"/>
    <cellStyle name="Normal 2 2 2 5 6 2 3" xfId="11869"/>
    <cellStyle name="Normal 2 2 2 5 6 3" xfId="2621"/>
    <cellStyle name="Normal 2 2 2 5 6 3 2" xfId="7794"/>
    <cellStyle name="Normal 2 2 2 5 6 3 3" xfId="12893"/>
    <cellStyle name="Normal 2 2 2 5 6 4" xfId="3661"/>
    <cellStyle name="Normal 2 2 2 5 6 4 2" xfId="8830"/>
    <cellStyle name="Normal 2 2 2 5 6 4 3" xfId="13924"/>
    <cellStyle name="Normal 2 2 2 5 6 5" xfId="4682"/>
    <cellStyle name="Normal 2 2 2 5 6 5 2" xfId="9850"/>
    <cellStyle name="Normal 2 2 2 5 6 5 3" xfId="14943"/>
    <cellStyle name="Normal 2 2 2 5 6 6" xfId="5732"/>
    <cellStyle name="Normal 2 2 2 5 6 7" xfId="10844"/>
    <cellStyle name="Normal 2 2 2 5 7" xfId="1073"/>
    <cellStyle name="Normal 2 2 2 5 7 2" xfId="6248"/>
    <cellStyle name="Normal 2 2 2 5 7 3" xfId="11357"/>
    <cellStyle name="Normal 2 2 2 5 8" xfId="2108"/>
    <cellStyle name="Normal 2 2 2 5 8 2" xfId="7281"/>
    <cellStyle name="Normal 2 2 2 5 8 3" xfId="12381"/>
    <cellStyle name="Normal 2 2 2 5 9" xfId="3142"/>
    <cellStyle name="Normal 2 2 2 5 9 2" xfId="8311"/>
    <cellStyle name="Normal 2 2 2 5 9 3" xfId="13408"/>
    <cellStyle name="Normal 2 2 2 6" xfId="51"/>
    <cellStyle name="Normal 2 2 2 6 10" xfId="5228"/>
    <cellStyle name="Normal 2 2 2 6 11" xfId="10348"/>
    <cellStyle name="Normal 2 2 2 6 2" xfId="117"/>
    <cellStyle name="Normal 2 2 2 6 2 10" xfId="10412"/>
    <cellStyle name="Normal 2 2 2 6 2 2" xfId="247"/>
    <cellStyle name="Normal 2 2 2 6 2 2 2" xfId="505"/>
    <cellStyle name="Normal 2 2 2 6 2 2 2 2" xfId="1019"/>
    <cellStyle name="Normal 2 2 2 6 2 2 2 2 2" xfId="2051"/>
    <cellStyle name="Normal 2 2 2 6 2 2 2 2 2 2" xfId="7226"/>
    <cellStyle name="Normal 2 2 2 6 2 2 2 2 2 3" xfId="12333"/>
    <cellStyle name="Normal 2 2 2 6 2 2 2 2 3" xfId="3085"/>
    <cellStyle name="Normal 2 2 2 6 2 2 2 2 3 2" xfId="8258"/>
    <cellStyle name="Normal 2 2 2 6 2 2 2 2 3 3" xfId="13357"/>
    <cellStyle name="Normal 2 2 2 6 2 2 2 2 4" xfId="4125"/>
    <cellStyle name="Normal 2 2 2 6 2 2 2 2 4 2" xfId="9294"/>
    <cellStyle name="Normal 2 2 2 6 2 2 2 2 4 3" xfId="14388"/>
    <cellStyle name="Normal 2 2 2 6 2 2 2 2 5" xfId="5146"/>
    <cellStyle name="Normal 2 2 2 6 2 2 2 2 5 2" xfId="10314"/>
    <cellStyle name="Normal 2 2 2 6 2 2 2 2 5 3" xfId="15407"/>
    <cellStyle name="Normal 2 2 2 6 2 2 2 2 6" xfId="6196"/>
    <cellStyle name="Normal 2 2 2 6 2 2 2 2 7" xfId="11308"/>
    <cellStyle name="Normal 2 2 2 6 2 2 2 3" xfId="1539"/>
    <cellStyle name="Normal 2 2 2 6 2 2 2 3 2" xfId="6714"/>
    <cellStyle name="Normal 2 2 2 6 2 2 2 3 3" xfId="11821"/>
    <cellStyle name="Normal 2 2 2 6 2 2 2 4" xfId="2573"/>
    <cellStyle name="Normal 2 2 2 6 2 2 2 4 2" xfId="7746"/>
    <cellStyle name="Normal 2 2 2 6 2 2 2 4 3" xfId="12845"/>
    <cellStyle name="Normal 2 2 2 6 2 2 2 5" xfId="3612"/>
    <cellStyle name="Normal 2 2 2 6 2 2 2 5 2" xfId="8781"/>
    <cellStyle name="Normal 2 2 2 6 2 2 2 5 3" xfId="13875"/>
    <cellStyle name="Normal 2 2 2 6 2 2 2 6" xfId="4634"/>
    <cellStyle name="Normal 2 2 2 6 2 2 2 6 2" xfId="9802"/>
    <cellStyle name="Normal 2 2 2 6 2 2 2 6 3" xfId="14895"/>
    <cellStyle name="Normal 2 2 2 6 2 2 2 7" xfId="5682"/>
    <cellStyle name="Normal 2 2 2 6 2 2 2 8" xfId="10796"/>
    <cellStyle name="Normal 2 2 2 6 2 2 3" xfId="763"/>
    <cellStyle name="Normal 2 2 2 6 2 2 3 2" xfId="1795"/>
    <cellStyle name="Normal 2 2 2 6 2 2 3 2 2" xfId="6970"/>
    <cellStyle name="Normal 2 2 2 6 2 2 3 2 3" xfId="12077"/>
    <cellStyle name="Normal 2 2 2 6 2 2 3 3" xfId="2829"/>
    <cellStyle name="Normal 2 2 2 6 2 2 3 3 2" xfId="8002"/>
    <cellStyle name="Normal 2 2 2 6 2 2 3 3 3" xfId="13101"/>
    <cellStyle name="Normal 2 2 2 6 2 2 3 4" xfId="3869"/>
    <cellStyle name="Normal 2 2 2 6 2 2 3 4 2" xfId="9038"/>
    <cellStyle name="Normal 2 2 2 6 2 2 3 4 3" xfId="14132"/>
    <cellStyle name="Normal 2 2 2 6 2 2 3 5" xfId="4890"/>
    <cellStyle name="Normal 2 2 2 6 2 2 3 5 2" xfId="10058"/>
    <cellStyle name="Normal 2 2 2 6 2 2 3 5 3" xfId="15151"/>
    <cellStyle name="Normal 2 2 2 6 2 2 3 6" xfId="5940"/>
    <cellStyle name="Normal 2 2 2 6 2 2 3 7" xfId="11052"/>
    <cellStyle name="Normal 2 2 2 6 2 2 4" xfId="1283"/>
    <cellStyle name="Normal 2 2 2 6 2 2 4 2" xfId="6458"/>
    <cellStyle name="Normal 2 2 2 6 2 2 4 3" xfId="11565"/>
    <cellStyle name="Normal 2 2 2 6 2 2 5" xfId="2317"/>
    <cellStyle name="Normal 2 2 2 6 2 2 5 2" xfId="7490"/>
    <cellStyle name="Normal 2 2 2 6 2 2 5 3" xfId="12589"/>
    <cellStyle name="Normal 2 2 2 6 2 2 6" xfId="3355"/>
    <cellStyle name="Normal 2 2 2 6 2 2 6 2" xfId="8524"/>
    <cellStyle name="Normal 2 2 2 6 2 2 6 3" xfId="13619"/>
    <cellStyle name="Normal 2 2 2 6 2 2 7" xfId="4378"/>
    <cellStyle name="Normal 2 2 2 6 2 2 7 2" xfId="9546"/>
    <cellStyle name="Normal 2 2 2 6 2 2 7 3" xfId="14639"/>
    <cellStyle name="Normal 2 2 2 6 2 2 8" xfId="5424"/>
    <cellStyle name="Normal 2 2 2 6 2 2 9" xfId="10540"/>
    <cellStyle name="Normal 2 2 2 6 2 3" xfId="377"/>
    <cellStyle name="Normal 2 2 2 6 2 3 2" xfId="891"/>
    <cellStyle name="Normal 2 2 2 6 2 3 2 2" xfId="1923"/>
    <cellStyle name="Normal 2 2 2 6 2 3 2 2 2" xfId="7098"/>
    <cellStyle name="Normal 2 2 2 6 2 3 2 2 3" xfId="12205"/>
    <cellStyle name="Normal 2 2 2 6 2 3 2 3" xfId="2957"/>
    <cellStyle name="Normal 2 2 2 6 2 3 2 3 2" xfId="8130"/>
    <cellStyle name="Normal 2 2 2 6 2 3 2 3 3" xfId="13229"/>
    <cellStyle name="Normal 2 2 2 6 2 3 2 4" xfId="3997"/>
    <cellStyle name="Normal 2 2 2 6 2 3 2 4 2" xfId="9166"/>
    <cellStyle name="Normal 2 2 2 6 2 3 2 4 3" xfId="14260"/>
    <cellStyle name="Normal 2 2 2 6 2 3 2 5" xfId="5018"/>
    <cellStyle name="Normal 2 2 2 6 2 3 2 5 2" xfId="10186"/>
    <cellStyle name="Normal 2 2 2 6 2 3 2 5 3" xfId="15279"/>
    <cellStyle name="Normal 2 2 2 6 2 3 2 6" xfId="6068"/>
    <cellStyle name="Normal 2 2 2 6 2 3 2 7" xfId="11180"/>
    <cellStyle name="Normal 2 2 2 6 2 3 3" xfId="1411"/>
    <cellStyle name="Normal 2 2 2 6 2 3 3 2" xfId="6586"/>
    <cellStyle name="Normal 2 2 2 6 2 3 3 3" xfId="11693"/>
    <cellStyle name="Normal 2 2 2 6 2 3 4" xfId="2445"/>
    <cellStyle name="Normal 2 2 2 6 2 3 4 2" xfId="7618"/>
    <cellStyle name="Normal 2 2 2 6 2 3 4 3" xfId="12717"/>
    <cellStyle name="Normal 2 2 2 6 2 3 5" xfId="3484"/>
    <cellStyle name="Normal 2 2 2 6 2 3 5 2" xfId="8653"/>
    <cellStyle name="Normal 2 2 2 6 2 3 5 3" xfId="13747"/>
    <cellStyle name="Normal 2 2 2 6 2 3 6" xfId="4506"/>
    <cellStyle name="Normal 2 2 2 6 2 3 6 2" xfId="9674"/>
    <cellStyle name="Normal 2 2 2 6 2 3 6 3" xfId="14767"/>
    <cellStyle name="Normal 2 2 2 6 2 3 7" xfId="5554"/>
    <cellStyle name="Normal 2 2 2 6 2 3 8" xfId="10668"/>
    <cellStyle name="Normal 2 2 2 6 2 4" xfId="635"/>
    <cellStyle name="Normal 2 2 2 6 2 4 2" xfId="1667"/>
    <cellStyle name="Normal 2 2 2 6 2 4 2 2" xfId="6842"/>
    <cellStyle name="Normal 2 2 2 6 2 4 2 3" xfId="11949"/>
    <cellStyle name="Normal 2 2 2 6 2 4 3" xfId="2701"/>
    <cellStyle name="Normal 2 2 2 6 2 4 3 2" xfId="7874"/>
    <cellStyle name="Normal 2 2 2 6 2 4 3 3" xfId="12973"/>
    <cellStyle name="Normal 2 2 2 6 2 4 4" xfId="3741"/>
    <cellStyle name="Normal 2 2 2 6 2 4 4 2" xfId="8910"/>
    <cellStyle name="Normal 2 2 2 6 2 4 4 3" xfId="14004"/>
    <cellStyle name="Normal 2 2 2 6 2 4 5" xfId="4762"/>
    <cellStyle name="Normal 2 2 2 6 2 4 5 2" xfId="9930"/>
    <cellStyle name="Normal 2 2 2 6 2 4 5 3" xfId="15023"/>
    <cellStyle name="Normal 2 2 2 6 2 4 6" xfId="5812"/>
    <cellStyle name="Normal 2 2 2 6 2 4 7" xfId="10924"/>
    <cellStyle name="Normal 2 2 2 6 2 5" xfId="1155"/>
    <cellStyle name="Normal 2 2 2 6 2 5 2" xfId="6330"/>
    <cellStyle name="Normal 2 2 2 6 2 5 3" xfId="11437"/>
    <cellStyle name="Normal 2 2 2 6 2 6" xfId="2189"/>
    <cellStyle name="Normal 2 2 2 6 2 6 2" xfId="7362"/>
    <cellStyle name="Normal 2 2 2 6 2 6 3" xfId="12461"/>
    <cellStyle name="Normal 2 2 2 6 2 7" xfId="3225"/>
    <cellStyle name="Normal 2 2 2 6 2 7 2" xfId="8394"/>
    <cellStyle name="Normal 2 2 2 6 2 7 3" xfId="13490"/>
    <cellStyle name="Normal 2 2 2 6 2 8" xfId="4250"/>
    <cellStyle name="Normal 2 2 2 6 2 8 2" xfId="9418"/>
    <cellStyle name="Normal 2 2 2 6 2 8 3" xfId="14511"/>
    <cellStyle name="Normal 2 2 2 6 2 9" xfId="5294"/>
    <cellStyle name="Normal 2 2 2 6 3" xfId="183"/>
    <cellStyle name="Normal 2 2 2 6 3 2" xfId="441"/>
    <cellStyle name="Normal 2 2 2 6 3 2 2" xfId="955"/>
    <cellStyle name="Normal 2 2 2 6 3 2 2 2" xfId="1987"/>
    <cellStyle name="Normal 2 2 2 6 3 2 2 2 2" xfId="7162"/>
    <cellStyle name="Normal 2 2 2 6 3 2 2 2 3" xfId="12269"/>
    <cellStyle name="Normal 2 2 2 6 3 2 2 3" xfId="3021"/>
    <cellStyle name="Normal 2 2 2 6 3 2 2 3 2" xfId="8194"/>
    <cellStyle name="Normal 2 2 2 6 3 2 2 3 3" xfId="13293"/>
    <cellStyle name="Normal 2 2 2 6 3 2 2 4" xfId="4061"/>
    <cellStyle name="Normal 2 2 2 6 3 2 2 4 2" xfId="9230"/>
    <cellStyle name="Normal 2 2 2 6 3 2 2 4 3" xfId="14324"/>
    <cellStyle name="Normal 2 2 2 6 3 2 2 5" xfId="5082"/>
    <cellStyle name="Normal 2 2 2 6 3 2 2 5 2" xfId="10250"/>
    <cellStyle name="Normal 2 2 2 6 3 2 2 5 3" xfId="15343"/>
    <cellStyle name="Normal 2 2 2 6 3 2 2 6" xfId="6132"/>
    <cellStyle name="Normal 2 2 2 6 3 2 2 7" xfId="11244"/>
    <cellStyle name="Normal 2 2 2 6 3 2 3" xfId="1475"/>
    <cellStyle name="Normal 2 2 2 6 3 2 3 2" xfId="6650"/>
    <cellStyle name="Normal 2 2 2 6 3 2 3 3" xfId="11757"/>
    <cellStyle name="Normal 2 2 2 6 3 2 4" xfId="2509"/>
    <cellStyle name="Normal 2 2 2 6 3 2 4 2" xfId="7682"/>
    <cellStyle name="Normal 2 2 2 6 3 2 4 3" xfId="12781"/>
    <cellStyle name="Normal 2 2 2 6 3 2 5" xfId="3548"/>
    <cellStyle name="Normal 2 2 2 6 3 2 5 2" xfId="8717"/>
    <cellStyle name="Normal 2 2 2 6 3 2 5 3" xfId="13811"/>
    <cellStyle name="Normal 2 2 2 6 3 2 6" xfId="4570"/>
    <cellStyle name="Normal 2 2 2 6 3 2 6 2" xfId="9738"/>
    <cellStyle name="Normal 2 2 2 6 3 2 6 3" xfId="14831"/>
    <cellStyle name="Normal 2 2 2 6 3 2 7" xfId="5618"/>
    <cellStyle name="Normal 2 2 2 6 3 2 8" xfId="10732"/>
    <cellStyle name="Normal 2 2 2 6 3 3" xfId="699"/>
    <cellStyle name="Normal 2 2 2 6 3 3 2" xfId="1731"/>
    <cellStyle name="Normal 2 2 2 6 3 3 2 2" xfId="6906"/>
    <cellStyle name="Normal 2 2 2 6 3 3 2 3" xfId="12013"/>
    <cellStyle name="Normal 2 2 2 6 3 3 3" xfId="2765"/>
    <cellStyle name="Normal 2 2 2 6 3 3 3 2" xfId="7938"/>
    <cellStyle name="Normal 2 2 2 6 3 3 3 3" xfId="13037"/>
    <cellStyle name="Normal 2 2 2 6 3 3 4" xfId="3805"/>
    <cellStyle name="Normal 2 2 2 6 3 3 4 2" xfId="8974"/>
    <cellStyle name="Normal 2 2 2 6 3 3 4 3" xfId="14068"/>
    <cellStyle name="Normal 2 2 2 6 3 3 5" xfId="4826"/>
    <cellStyle name="Normal 2 2 2 6 3 3 5 2" xfId="9994"/>
    <cellStyle name="Normal 2 2 2 6 3 3 5 3" xfId="15087"/>
    <cellStyle name="Normal 2 2 2 6 3 3 6" xfId="5876"/>
    <cellStyle name="Normal 2 2 2 6 3 3 7" xfId="10988"/>
    <cellStyle name="Normal 2 2 2 6 3 4" xfId="1219"/>
    <cellStyle name="Normal 2 2 2 6 3 4 2" xfId="6394"/>
    <cellStyle name="Normal 2 2 2 6 3 4 3" xfId="11501"/>
    <cellStyle name="Normal 2 2 2 6 3 5" xfId="2253"/>
    <cellStyle name="Normal 2 2 2 6 3 5 2" xfId="7426"/>
    <cellStyle name="Normal 2 2 2 6 3 5 3" xfId="12525"/>
    <cellStyle name="Normal 2 2 2 6 3 6" xfId="3291"/>
    <cellStyle name="Normal 2 2 2 6 3 6 2" xfId="8460"/>
    <cellStyle name="Normal 2 2 2 6 3 6 3" xfId="13555"/>
    <cellStyle name="Normal 2 2 2 6 3 7" xfId="4314"/>
    <cellStyle name="Normal 2 2 2 6 3 7 2" xfId="9482"/>
    <cellStyle name="Normal 2 2 2 6 3 7 3" xfId="14575"/>
    <cellStyle name="Normal 2 2 2 6 3 8" xfId="5360"/>
    <cellStyle name="Normal 2 2 2 6 3 9" xfId="10476"/>
    <cellStyle name="Normal 2 2 2 6 4" xfId="313"/>
    <cellStyle name="Normal 2 2 2 6 4 2" xfId="827"/>
    <cellStyle name="Normal 2 2 2 6 4 2 2" xfId="1859"/>
    <cellStyle name="Normal 2 2 2 6 4 2 2 2" xfId="7034"/>
    <cellStyle name="Normal 2 2 2 6 4 2 2 3" xfId="12141"/>
    <cellStyle name="Normal 2 2 2 6 4 2 3" xfId="2893"/>
    <cellStyle name="Normal 2 2 2 6 4 2 3 2" xfId="8066"/>
    <cellStyle name="Normal 2 2 2 6 4 2 3 3" xfId="13165"/>
    <cellStyle name="Normal 2 2 2 6 4 2 4" xfId="3933"/>
    <cellStyle name="Normal 2 2 2 6 4 2 4 2" xfId="9102"/>
    <cellStyle name="Normal 2 2 2 6 4 2 4 3" xfId="14196"/>
    <cellStyle name="Normal 2 2 2 6 4 2 5" xfId="4954"/>
    <cellStyle name="Normal 2 2 2 6 4 2 5 2" xfId="10122"/>
    <cellStyle name="Normal 2 2 2 6 4 2 5 3" xfId="15215"/>
    <cellStyle name="Normal 2 2 2 6 4 2 6" xfId="6004"/>
    <cellStyle name="Normal 2 2 2 6 4 2 7" xfId="11116"/>
    <cellStyle name="Normal 2 2 2 6 4 3" xfId="1347"/>
    <cellStyle name="Normal 2 2 2 6 4 3 2" xfId="6522"/>
    <cellStyle name="Normal 2 2 2 6 4 3 3" xfId="11629"/>
    <cellStyle name="Normal 2 2 2 6 4 4" xfId="2381"/>
    <cellStyle name="Normal 2 2 2 6 4 4 2" xfId="7554"/>
    <cellStyle name="Normal 2 2 2 6 4 4 3" xfId="12653"/>
    <cellStyle name="Normal 2 2 2 6 4 5" xfId="3420"/>
    <cellStyle name="Normal 2 2 2 6 4 5 2" xfId="8589"/>
    <cellStyle name="Normal 2 2 2 6 4 5 3" xfId="13683"/>
    <cellStyle name="Normal 2 2 2 6 4 6" xfId="4442"/>
    <cellStyle name="Normal 2 2 2 6 4 6 2" xfId="9610"/>
    <cellStyle name="Normal 2 2 2 6 4 6 3" xfId="14703"/>
    <cellStyle name="Normal 2 2 2 6 4 7" xfId="5490"/>
    <cellStyle name="Normal 2 2 2 6 4 8" xfId="10604"/>
    <cellStyle name="Normal 2 2 2 6 5" xfId="571"/>
    <cellStyle name="Normal 2 2 2 6 5 2" xfId="1603"/>
    <cellStyle name="Normal 2 2 2 6 5 2 2" xfId="6778"/>
    <cellStyle name="Normal 2 2 2 6 5 2 3" xfId="11885"/>
    <cellStyle name="Normal 2 2 2 6 5 3" xfId="2637"/>
    <cellStyle name="Normal 2 2 2 6 5 3 2" xfId="7810"/>
    <cellStyle name="Normal 2 2 2 6 5 3 3" xfId="12909"/>
    <cellStyle name="Normal 2 2 2 6 5 4" xfId="3677"/>
    <cellStyle name="Normal 2 2 2 6 5 4 2" xfId="8846"/>
    <cellStyle name="Normal 2 2 2 6 5 4 3" xfId="13940"/>
    <cellStyle name="Normal 2 2 2 6 5 5" xfId="4698"/>
    <cellStyle name="Normal 2 2 2 6 5 5 2" xfId="9866"/>
    <cellStyle name="Normal 2 2 2 6 5 5 3" xfId="14959"/>
    <cellStyle name="Normal 2 2 2 6 5 6" xfId="5748"/>
    <cellStyle name="Normal 2 2 2 6 5 7" xfId="10860"/>
    <cellStyle name="Normal 2 2 2 6 6" xfId="1090"/>
    <cellStyle name="Normal 2 2 2 6 6 2" xfId="6265"/>
    <cellStyle name="Normal 2 2 2 6 6 3" xfId="11373"/>
    <cellStyle name="Normal 2 2 2 6 7" xfId="2125"/>
    <cellStyle name="Normal 2 2 2 6 7 2" xfId="7298"/>
    <cellStyle name="Normal 2 2 2 6 7 3" xfId="12397"/>
    <cellStyle name="Normal 2 2 2 6 8" xfId="3159"/>
    <cellStyle name="Normal 2 2 2 6 8 2" xfId="8328"/>
    <cellStyle name="Normal 2 2 2 6 8 3" xfId="13424"/>
    <cellStyle name="Normal 2 2 2 6 9" xfId="4186"/>
    <cellStyle name="Normal 2 2 2 6 9 2" xfId="9354"/>
    <cellStyle name="Normal 2 2 2 6 9 3" xfId="14447"/>
    <cellStyle name="Normal 2 2 2 7" xfId="85"/>
    <cellStyle name="Normal 2 2 2 7 10" xfId="10380"/>
    <cellStyle name="Normal 2 2 2 7 2" xfId="215"/>
    <cellStyle name="Normal 2 2 2 7 2 2" xfId="473"/>
    <cellStyle name="Normal 2 2 2 7 2 2 2" xfId="987"/>
    <cellStyle name="Normal 2 2 2 7 2 2 2 2" xfId="2019"/>
    <cellStyle name="Normal 2 2 2 7 2 2 2 2 2" xfId="7194"/>
    <cellStyle name="Normal 2 2 2 7 2 2 2 2 3" xfId="12301"/>
    <cellStyle name="Normal 2 2 2 7 2 2 2 3" xfId="3053"/>
    <cellStyle name="Normal 2 2 2 7 2 2 2 3 2" xfId="8226"/>
    <cellStyle name="Normal 2 2 2 7 2 2 2 3 3" xfId="13325"/>
    <cellStyle name="Normal 2 2 2 7 2 2 2 4" xfId="4093"/>
    <cellStyle name="Normal 2 2 2 7 2 2 2 4 2" xfId="9262"/>
    <cellStyle name="Normal 2 2 2 7 2 2 2 4 3" xfId="14356"/>
    <cellStyle name="Normal 2 2 2 7 2 2 2 5" xfId="5114"/>
    <cellStyle name="Normal 2 2 2 7 2 2 2 5 2" xfId="10282"/>
    <cellStyle name="Normal 2 2 2 7 2 2 2 5 3" xfId="15375"/>
    <cellStyle name="Normal 2 2 2 7 2 2 2 6" xfId="6164"/>
    <cellStyle name="Normal 2 2 2 7 2 2 2 7" xfId="11276"/>
    <cellStyle name="Normal 2 2 2 7 2 2 3" xfId="1507"/>
    <cellStyle name="Normal 2 2 2 7 2 2 3 2" xfId="6682"/>
    <cellStyle name="Normal 2 2 2 7 2 2 3 3" xfId="11789"/>
    <cellStyle name="Normal 2 2 2 7 2 2 4" xfId="2541"/>
    <cellStyle name="Normal 2 2 2 7 2 2 4 2" xfId="7714"/>
    <cellStyle name="Normal 2 2 2 7 2 2 4 3" xfId="12813"/>
    <cellStyle name="Normal 2 2 2 7 2 2 5" xfId="3580"/>
    <cellStyle name="Normal 2 2 2 7 2 2 5 2" xfId="8749"/>
    <cellStyle name="Normal 2 2 2 7 2 2 5 3" xfId="13843"/>
    <cellStyle name="Normal 2 2 2 7 2 2 6" xfId="4602"/>
    <cellStyle name="Normal 2 2 2 7 2 2 6 2" xfId="9770"/>
    <cellStyle name="Normal 2 2 2 7 2 2 6 3" xfId="14863"/>
    <cellStyle name="Normal 2 2 2 7 2 2 7" xfId="5650"/>
    <cellStyle name="Normal 2 2 2 7 2 2 8" xfId="10764"/>
    <cellStyle name="Normal 2 2 2 7 2 3" xfId="731"/>
    <cellStyle name="Normal 2 2 2 7 2 3 2" xfId="1763"/>
    <cellStyle name="Normal 2 2 2 7 2 3 2 2" xfId="6938"/>
    <cellStyle name="Normal 2 2 2 7 2 3 2 3" xfId="12045"/>
    <cellStyle name="Normal 2 2 2 7 2 3 3" xfId="2797"/>
    <cellStyle name="Normal 2 2 2 7 2 3 3 2" xfId="7970"/>
    <cellStyle name="Normal 2 2 2 7 2 3 3 3" xfId="13069"/>
    <cellStyle name="Normal 2 2 2 7 2 3 4" xfId="3837"/>
    <cellStyle name="Normal 2 2 2 7 2 3 4 2" xfId="9006"/>
    <cellStyle name="Normal 2 2 2 7 2 3 4 3" xfId="14100"/>
    <cellStyle name="Normal 2 2 2 7 2 3 5" xfId="4858"/>
    <cellStyle name="Normal 2 2 2 7 2 3 5 2" xfId="10026"/>
    <cellStyle name="Normal 2 2 2 7 2 3 5 3" xfId="15119"/>
    <cellStyle name="Normal 2 2 2 7 2 3 6" xfId="5908"/>
    <cellStyle name="Normal 2 2 2 7 2 3 7" xfId="11020"/>
    <cellStyle name="Normal 2 2 2 7 2 4" xfId="1251"/>
    <cellStyle name="Normal 2 2 2 7 2 4 2" xfId="6426"/>
    <cellStyle name="Normal 2 2 2 7 2 4 3" xfId="11533"/>
    <cellStyle name="Normal 2 2 2 7 2 5" xfId="2285"/>
    <cellStyle name="Normal 2 2 2 7 2 5 2" xfId="7458"/>
    <cellStyle name="Normal 2 2 2 7 2 5 3" xfId="12557"/>
    <cellStyle name="Normal 2 2 2 7 2 6" xfId="3323"/>
    <cellStyle name="Normal 2 2 2 7 2 6 2" xfId="8492"/>
    <cellStyle name="Normal 2 2 2 7 2 6 3" xfId="13587"/>
    <cellStyle name="Normal 2 2 2 7 2 7" xfId="4346"/>
    <cellStyle name="Normal 2 2 2 7 2 7 2" xfId="9514"/>
    <cellStyle name="Normal 2 2 2 7 2 7 3" xfId="14607"/>
    <cellStyle name="Normal 2 2 2 7 2 8" xfId="5392"/>
    <cellStyle name="Normal 2 2 2 7 2 9" xfId="10508"/>
    <cellStyle name="Normal 2 2 2 7 3" xfId="345"/>
    <cellStyle name="Normal 2 2 2 7 3 2" xfId="859"/>
    <cellStyle name="Normal 2 2 2 7 3 2 2" xfId="1891"/>
    <cellStyle name="Normal 2 2 2 7 3 2 2 2" xfId="7066"/>
    <cellStyle name="Normal 2 2 2 7 3 2 2 3" xfId="12173"/>
    <cellStyle name="Normal 2 2 2 7 3 2 3" xfId="2925"/>
    <cellStyle name="Normal 2 2 2 7 3 2 3 2" xfId="8098"/>
    <cellStyle name="Normal 2 2 2 7 3 2 3 3" xfId="13197"/>
    <cellStyle name="Normal 2 2 2 7 3 2 4" xfId="3965"/>
    <cellStyle name="Normal 2 2 2 7 3 2 4 2" xfId="9134"/>
    <cellStyle name="Normal 2 2 2 7 3 2 4 3" xfId="14228"/>
    <cellStyle name="Normal 2 2 2 7 3 2 5" xfId="4986"/>
    <cellStyle name="Normal 2 2 2 7 3 2 5 2" xfId="10154"/>
    <cellStyle name="Normal 2 2 2 7 3 2 5 3" xfId="15247"/>
    <cellStyle name="Normal 2 2 2 7 3 2 6" xfId="6036"/>
    <cellStyle name="Normal 2 2 2 7 3 2 7" xfId="11148"/>
    <cellStyle name="Normal 2 2 2 7 3 3" xfId="1379"/>
    <cellStyle name="Normal 2 2 2 7 3 3 2" xfId="6554"/>
    <cellStyle name="Normal 2 2 2 7 3 3 3" xfId="11661"/>
    <cellStyle name="Normal 2 2 2 7 3 4" xfId="2413"/>
    <cellStyle name="Normal 2 2 2 7 3 4 2" xfId="7586"/>
    <cellStyle name="Normal 2 2 2 7 3 4 3" xfId="12685"/>
    <cellStyle name="Normal 2 2 2 7 3 5" xfId="3452"/>
    <cellStyle name="Normal 2 2 2 7 3 5 2" xfId="8621"/>
    <cellStyle name="Normal 2 2 2 7 3 5 3" xfId="13715"/>
    <cellStyle name="Normal 2 2 2 7 3 6" xfId="4474"/>
    <cellStyle name="Normal 2 2 2 7 3 6 2" xfId="9642"/>
    <cellStyle name="Normal 2 2 2 7 3 6 3" xfId="14735"/>
    <cellStyle name="Normal 2 2 2 7 3 7" xfId="5522"/>
    <cellStyle name="Normal 2 2 2 7 3 8" xfId="10636"/>
    <cellStyle name="Normal 2 2 2 7 4" xfId="603"/>
    <cellStyle name="Normal 2 2 2 7 4 2" xfId="1635"/>
    <cellStyle name="Normal 2 2 2 7 4 2 2" xfId="6810"/>
    <cellStyle name="Normal 2 2 2 7 4 2 3" xfId="11917"/>
    <cellStyle name="Normal 2 2 2 7 4 3" xfId="2669"/>
    <cellStyle name="Normal 2 2 2 7 4 3 2" xfId="7842"/>
    <cellStyle name="Normal 2 2 2 7 4 3 3" xfId="12941"/>
    <cellStyle name="Normal 2 2 2 7 4 4" xfId="3709"/>
    <cellStyle name="Normal 2 2 2 7 4 4 2" xfId="8878"/>
    <cellStyle name="Normal 2 2 2 7 4 4 3" xfId="13972"/>
    <cellStyle name="Normal 2 2 2 7 4 5" xfId="4730"/>
    <cellStyle name="Normal 2 2 2 7 4 5 2" xfId="9898"/>
    <cellStyle name="Normal 2 2 2 7 4 5 3" xfId="14991"/>
    <cellStyle name="Normal 2 2 2 7 4 6" xfId="5780"/>
    <cellStyle name="Normal 2 2 2 7 4 7" xfId="10892"/>
    <cellStyle name="Normal 2 2 2 7 5" xfId="1123"/>
    <cellStyle name="Normal 2 2 2 7 5 2" xfId="6298"/>
    <cellStyle name="Normal 2 2 2 7 5 3" xfId="11405"/>
    <cellStyle name="Normal 2 2 2 7 6" xfId="2157"/>
    <cellStyle name="Normal 2 2 2 7 6 2" xfId="7330"/>
    <cellStyle name="Normal 2 2 2 7 6 3" xfId="12429"/>
    <cellStyle name="Normal 2 2 2 7 7" xfId="3193"/>
    <cellStyle name="Normal 2 2 2 7 7 2" xfId="8362"/>
    <cellStyle name="Normal 2 2 2 7 7 3" xfId="13458"/>
    <cellStyle name="Normal 2 2 2 7 8" xfId="4218"/>
    <cellStyle name="Normal 2 2 2 7 8 2" xfId="9386"/>
    <cellStyle name="Normal 2 2 2 7 8 3" xfId="14479"/>
    <cellStyle name="Normal 2 2 2 7 9" xfId="5262"/>
    <cellStyle name="Normal 2 2 2 8" xfId="151"/>
    <cellStyle name="Normal 2 2 2 8 2" xfId="409"/>
    <cellStyle name="Normal 2 2 2 8 2 2" xfId="923"/>
    <cellStyle name="Normal 2 2 2 8 2 2 2" xfId="1955"/>
    <cellStyle name="Normal 2 2 2 8 2 2 2 2" xfId="7130"/>
    <cellStyle name="Normal 2 2 2 8 2 2 2 3" xfId="12237"/>
    <cellStyle name="Normal 2 2 2 8 2 2 3" xfId="2989"/>
    <cellStyle name="Normal 2 2 2 8 2 2 3 2" xfId="8162"/>
    <cellStyle name="Normal 2 2 2 8 2 2 3 3" xfId="13261"/>
    <cellStyle name="Normal 2 2 2 8 2 2 4" xfId="4029"/>
    <cellStyle name="Normal 2 2 2 8 2 2 4 2" xfId="9198"/>
    <cellStyle name="Normal 2 2 2 8 2 2 4 3" xfId="14292"/>
    <cellStyle name="Normal 2 2 2 8 2 2 5" xfId="5050"/>
    <cellStyle name="Normal 2 2 2 8 2 2 5 2" xfId="10218"/>
    <cellStyle name="Normal 2 2 2 8 2 2 5 3" xfId="15311"/>
    <cellStyle name="Normal 2 2 2 8 2 2 6" xfId="6100"/>
    <cellStyle name="Normal 2 2 2 8 2 2 7" xfId="11212"/>
    <cellStyle name="Normal 2 2 2 8 2 3" xfId="1443"/>
    <cellStyle name="Normal 2 2 2 8 2 3 2" xfId="6618"/>
    <cellStyle name="Normal 2 2 2 8 2 3 3" xfId="11725"/>
    <cellStyle name="Normal 2 2 2 8 2 4" xfId="2477"/>
    <cellStyle name="Normal 2 2 2 8 2 4 2" xfId="7650"/>
    <cellStyle name="Normal 2 2 2 8 2 4 3" xfId="12749"/>
    <cellStyle name="Normal 2 2 2 8 2 5" xfId="3516"/>
    <cellStyle name="Normal 2 2 2 8 2 5 2" xfId="8685"/>
    <cellStyle name="Normal 2 2 2 8 2 5 3" xfId="13779"/>
    <cellStyle name="Normal 2 2 2 8 2 6" xfId="4538"/>
    <cellStyle name="Normal 2 2 2 8 2 6 2" xfId="9706"/>
    <cellStyle name="Normal 2 2 2 8 2 6 3" xfId="14799"/>
    <cellStyle name="Normal 2 2 2 8 2 7" xfId="5586"/>
    <cellStyle name="Normal 2 2 2 8 2 8" xfId="10700"/>
    <cellStyle name="Normal 2 2 2 8 3" xfId="667"/>
    <cellStyle name="Normal 2 2 2 8 3 2" xfId="1699"/>
    <cellStyle name="Normal 2 2 2 8 3 2 2" xfId="6874"/>
    <cellStyle name="Normal 2 2 2 8 3 2 3" xfId="11981"/>
    <cellStyle name="Normal 2 2 2 8 3 3" xfId="2733"/>
    <cellStyle name="Normal 2 2 2 8 3 3 2" xfId="7906"/>
    <cellStyle name="Normal 2 2 2 8 3 3 3" xfId="13005"/>
    <cellStyle name="Normal 2 2 2 8 3 4" xfId="3773"/>
    <cellStyle name="Normal 2 2 2 8 3 4 2" xfId="8942"/>
    <cellStyle name="Normal 2 2 2 8 3 4 3" xfId="14036"/>
    <cellStyle name="Normal 2 2 2 8 3 5" xfId="4794"/>
    <cellStyle name="Normal 2 2 2 8 3 5 2" xfId="9962"/>
    <cellStyle name="Normal 2 2 2 8 3 5 3" xfId="15055"/>
    <cellStyle name="Normal 2 2 2 8 3 6" xfId="5844"/>
    <cellStyle name="Normal 2 2 2 8 3 7" xfId="10956"/>
    <cellStyle name="Normal 2 2 2 8 4" xfId="1187"/>
    <cellStyle name="Normal 2 2 2 8 4 2" xfId="6362"/>
    <cellStyle name="Normal 2 2 2 8 4 3" xfId="11469"/>
    <cellStyle name="Normal 2 2 2 8 5" xfId="2221"/>
    <cellStyle name="Normal 2 2 2 8 5 2" xfId="7394"/>
    <cellStyle name="Normal 2 2 2 8 5 3" xfId="12493"/>
    <cellStyle name="Normal 2 2 2 8 6" xfId="3259"/>
    <cellStyle name="Normal 2 2 2 8 6 2" xfId="8428"/>
    <cellStyle name="Normal 2 2 2 8 6 3" xfId="13523"/>
    <cellStyle name="Normal 2 2 2 8 7" xfId="4282"/>
    <cellStyle name="Normal 2 2 2 8 7 2" xfId="9450"/>
    <cellStyle name="Normal 2 2 2 8 7 3" xfId="14543"/>
    <cellStyle name="Normal 2 2 2 8 8" xfId="5328"/>
    <cellStyle name="Normal 2 2 2 8 9" xfId="10444"/>
    <cellStyle name="Normal 2 2 2 9" xfId="281"/>
    <cellStyle name="Normal 2 2 2 9 2" xfId="795"/>
    <cellStyle name="Normal 2 2 2 9 2 2" xfId="1827"/>
    <cellStyle name="Normal 2 2 2 9 2 2 2" xfId="7002"/>
    <cellStyle name="Normal 2 2 2 9 2 2 3" xfId="12109"/>
    <cellStyle name="Normal 2 2 2 9 2 3" xfId="2861"/>
    <cellStyle name="Normal 2 2 2 9 2 3 2" xfId="8034"/>
    <cellStyle name="Normal 2 2 2 9 2 3 3" xfId="13133"/>
    <cellStyle name="Normal 2 2 2 9 2 4" xfId="3901"/>
    <cellStyle name="Normal 2 2 2 9 2 4 2" xfId="9070"/>
    <cellStyle name="Normal 2 2 2 9 2 4 3" xfId="14164"/>
    <cellStyle name="Normal 2 2 2 9 2 5" xfId="4922"/>
    <cellStyle name="Normal 2 2 2 9 2 5 2" xfId="10090"/>
    <cellStyle name="Normal 2 2 2 9 2 5 3" xfId="15183"/>
    <cellStyle name="Normal 2 2 2 9 2 6" xfId="5972"/>
    <cellStyle name="Normal 2 2 2 9 2 7" xfId="11084"/>
    <cellStyle name="Normal 2 2 2 9 3" xfId="1315"/>
    <cellStyle name="Normal 2 2 2 9 3 2" xfId="6490"/>
    <cellStyle name="Normal 2 2 2 9 3 3" xfId="11597"/>
    <cellStyle name="Normal 2 2 2 9 4" xfId="2349"/>
    <cellStyle name="Normal 2 2 2 9 4 2" xfId="7522"/>
    <cellStyle name="Normal 2 2 2 9 4 3" xfId="12621"/>
    <cellStyle name="Normal 2 2 2 9 5" xfId="3388"/>
    <cellStyle name="Normal 2 2 2 9 5 2" xfId="8557"/>
    <cellStyle name="Normal 2 2 2 9 5 3" xfId="13651"/>
    <cellStyle name="Normal 2 2 2 9 6" xfId="4410"/>
    <cellStyle name="Normal 2 2 2 9 6 2" xfId="9578"/>
    <cellStyle name="Normal 2 2 2 9 6 3" xfId="14671"/>
    <cellStyle name="Normal 2 2 2 9 7" xfId="5458"/>
    <cellStyle name="Normal 2 2 2 9 8" xfId="10572"/>
    <cellStyle name="Normal 2 2 3" xfId="11"/>
    <cellStyle name="Normal 2 2 4" xfId="1051"/>
    <cellStyle name="Normal 2 2 4 2" xfId="2082"/>
    <cellStyle name="Normal 2 2 4 3" xfId="3116"/>
    <cellStyle name="Normal 2 2 4 4" xfId="4156"/>
    <cellStyle name="Normal 2 2 4 5" xfId="5177"/>
    <cellStyle name="Normal 2 2 4 6" xfId="6227"/>
    <cellStyle name="Normal 2 2 4 7" xfId="11338"/>
    <cellStyle name="Normal 2 2 5" xfId="1063"/>
    <cellStyle name="Normal 2 2 5 2" xfId="6238"/>
    <cellStyle name="Normal 2 2 5 3" xfId="11347"/>
    <cellStyle name="Normal 2 2 6" xfId="3119"/>
    <cellStyle name="Normal 2 2 6 2" xfId="8290"/>
    <cellStyle name="Normal 2 2 6 3" xfId="13389"/>
    <cellStyle name="Normal 2 2 7" xfId="3643"/>
    <cellStyle name="Normal 2 2 7 2" xfId="8812"/>
    <cellStyle name="Normal 2 2 7 3" xfId="13906"/>
    <cellStyle name="Normal 2 2 8" xfId="5183"/>
    <cellStyle name="Normal 2 2 9" xfId="7265"/>
    <cellStyle name="Normal 2 3" xfId="6"/>
    <cellStyle name="Normal 2 3 2" xfId="9"/>
    <cellStyle name="Normal 2 3 3" xfId="1052"/>
    <cellStyle name="Normal 2 3 4" xfId="2087"/>
    <cellStyle name="Normal 2 3 5" xfId="2093"/>
    <cellStyle name="Normal 2 3 6" xfId="3386"/>
    <cellStyle name="Normal 2 3 7" xfId="5184"/>
    <cellStyle name="Normal 2 3 8" xfId="6233"/>
    <cellStyle name="Normal 2 4" xfId="12"/>
    <cellStyle name="Normal 2 4 10" xfId="1055"/>
    <cellStyle name="Normal 2 4 10 2" xfId="6231"/>
    <cellStyle name="Normal 2 4 10 3" xfId="11341"/>
    <cellStyle name="Normal 2 4 11" xfId="2090"/>
    <cellStyle name="Normal 2 4 11 2" xfId="7263"/>
    <cellStyle name="Normal 2 4 11 3" xfId="12366"/>
    <cellStyle name="Normal 2 4 12" xfId="3124"/>
    <cellStyle name="Normal 2 4 12 2" xfId="8294"/>
    <cellStyle name="Normal 2 4 12 3" xfId="13391"/>
    <cellStyle name="Normal 2 4 13" xfId="3257"/>
    <cellStyle name="Normal 2 4 13 2" xfId="8426"/>
    <cellStyle name="Normal 2 4 13 3" xfId="13521"/>
    <cellStyle name="Normal 2 4 14" xfId="5190"/>
    <cellStyle name="Normal 2 4 15" xfId="7256"/>
    <cellStyle name="Normal 2 4 2" xfId="18"/>
    <cellStyle name="Normal 2 4 2 10" xfId="2096"/>
    <cellStyle name="Normal 2 4 2 10 2" xfId="7269"/>
    <cellStyle name="Normal 2 4 2 10 3" xfId="12370"/>
    <cellStyle name="Normal 2 4 2 11" xfId="3130"/>
    <cellStyle name="Normal 2 4 2 11 2" xfId="8299"/>
    <cellStyle name="Normal 2 4 2 11 3" xfId="13396"/>
    <cellStyle name="Normal 2 4 2 12" xfId="3127"/>
    <cellStyle name="Normal 2 4 2 12 2" xfId="8296"/>
    <cellStyle name="Normal 2 4 2 12 3" xfId="13393"/>
    <cellStyle name="Normal 2 4 2 13" xfId="5195"/>
    <cellStyle name="Normal 2 4 2 14" xfId="10344"/>
    <cellStyle name="Normal 2 4 2 2" xfId="28"/>
    <cellStyle name="Normal 2 4 2 2 10" xfId="3139"/>
    <cellStyle name="Normal 2 4 2 2 10 2" xfId="8308"/>
    <cellStyle name="Normal 2 4 2 2 10 3" xfId="13405"/>
    <cellStyle name="Normal 2 4 2 2 11" xfId="4167"/>
    <cellStyle name="Normal 2 4 2 2 11 2" xfId="9335"/>
    <cellStyle name="Normal 2 4 2 2 11 3" xfId="14428"/>
    <cellStyle name="Normal 2 4 2 2 12" xfId="5205"/>
    <cellStyle name="Normal 2 4 2 2 13" xfId="7279"/>
    <cellStyle name="Normal 2 4 2 2 2" xfId="46"/>
    <cellStyle name="Normal 2 4 2 2 2 10" xfId="4183"/>
    <cellStyle name="Normal 2 4 2 2 2 10 2" xfId="9351"/>
    <cellStyle name="Normal 2 4 2 2 2 10 3" xfId="14444"/>
    <cellStyle name="Normal 2 4 2 2 2 11" xfId="5223"/>
    <cellStyle name="Normal 2 4 2 2 2 12" xfId="5198"/>
    <cellStyle name="Normal 2 4 2 2 2 2" xfId="80"/>
    <cellStyle name="Normal 2 4 2 2 2 2 10" xfId="5257"/>
    <cellStyle name="Normal 2 4 2 2 2 2 11" xfId="10377"/>
    <cellStyle name="Normal 2 4 2 2 2 2 2" xfId="146"/>
    <cellStyle name="Normal 2 4 2 2 2 2 2 10" xfId="10441"/>
    <cellStyle name="Normal 2 4 2 2 2 2 2 2" xfId="276"/>
    <cellStyle name="Normal 2 4 2 2 2 2 2 2 2" xfId="534"/>
    <cellStyle name="Normal 2 4 2 2 2 2 2 2 2 2" xfId="1048"/>
    <cellStyle name="Normal 2 4 2 2 2 2 2 2 2 2 2" xfId="2080"/>
    <cellStyle name="Normal 2 4 2 2 2 2 2 2 2 2 2 2" xfId="7255"/>
    <cellStyle name="Normal 2 4 2 2 2 2 2 2 2 2 2 3" xfId="12362"/>
    <cellStyle name="Normal 2 4 2 2 2 2 2 2 2 2 3" xfId="3114"/>
    <cellStyle name="Normal 2 4 2 2 2 2 2 2 2 2 3 2" xfId="8287"/>
    <cellStyle name="Normal 2 4 2 2 2 2 2 2 2 2 3 3" xfId="13386"/>
    <cellStyle name="Normal 2 4 2 2 2 2 2 2 2 2 4" xfId="4154"/>
    <cellStyle name="Normal 2 4 2 2 2 2 2 2 2 2 4 2" xfId="9323"/>
    <cellStyle name="Normal 2 4 2 2 2 2 2 2 2 2 4 3" xfId="14417"/>
    <cellStyle name="Normal 2 4 2 2 2 2 2 2 2 2 5" xfId="5175"/>
    <cellStyle name="Normal 2 4 2 2 2 2 2 2 2 2 5 2" xfId="10343"/>
    <cellStyle name="Normal 2 4 2 2 2 2 2 2 2 2 5 3" xfId="15436"/>
    <cellStyle name="Normal 2 4 2 2 2 2 2 2 2 2 6" xfId="6225"/>
    <cellStyle name="Normal 2 4 2 2 2 2 2 2 2 2 7" xfId="11337"/>
    <cellStyle name="Normal 2 4 2 2 2 2 2 2 2 3" xfId="1568"/>
    <cellStyle name="Normal 2 4 2 2 2 2 2 2 2 3 2" xfId="6743"/>
    <cellStyle name="Normal 2 4 2 2 2 2 2 2 2 3 3" xfId="11850"/>
    <cellStyle name="Normal 2 4 2 2 2 2 2 2 2 4" xfId="2602"/>
    <cellStyle name="Normal 2 4 2 2 2 2 2 2 2 4 2" xfId="7775"/>
    <cellStyle name="Normal 2 4 2 2 2 2 2 2 2 4 3" xfId="12874"/>
    <cellStyle name="Normal 2 4 2 2 2 2 2 2 2 5" xfId="3641"/>
    <cellStyle name="Normal 2 4 2 2 2 2 2 2 2 5 2" xfId="8810"/>
    <cellStyle name="Normal 2 4 2 2 2 2 2 2 2 5 3" xfId="13904"/>
    <cellStyle name="Normal 2 4 2 2 2 2 2 2 2 6" xfId="4663"/>
    <cellStyle name="Normal 2 4 2 2 2 2 2 2 2 6 2" xfId="9831"/>
    <cellStyle name="Normal 2 4 2 2 2 2 2 2 2 6 3" xfId="14924"/>
    <cellStyle name="Normal 2 4 2 2 2 2 2 2 2 7" xfId="5711"/>
    <cellStyle name="Normal 2 4 2 2 2 2 2 2 2 8" xfId="10825"/>
    <cellStyle name="Normal 2 4 2 2 2 2 2 2 3" xfId="792"/>
    <cellStyle name="Normal 2 4 2 2 2 2 2 2 3 2" xfId="1824"/>
    <cellStyle name="Normal 2 4 2 2 2 2 2 2 3 2 2" xfId="6999"/>
    <cellStyle name="Normal 2 4 2 2 2 2 2 2 3 2 3" xfId="12106"/>
    <cellStyle name="Normal 2 4 2 2 2 2 2 2 3 3" xfId="2858"/>
    <cellStyle name="Normal 2 4 2 2 2 2 2 2 3 3 2" xfId="8031"/>
    <cellStyle name="Normal 2 4 2 2 2 2 2 2 3 3 3" xfId="13130"/>
    <cellStyle name="Normal 2 4 2 2 2 2 2 2 3 4" xfId="3898"/>
    <cellStyle name="Normal 2 4 2 2 2 2 2 2 3 4 2" xfId="9067"/>
    <cellStyle name="Normal 2 4 2 2 2 2 2 2 3 4 3" xfId="14161"/>
    <cellStyle name="Normal 2 4 2 2 2 2 2 2 3 5" xfId="4919"/>
    <cellStyle name="Normal 2 4 2 2 2 2 2 2 3 5 2" xfId="10087"/>
    <cellStyle name="Normal 2 4 2 2 2 2 2 2 3 5 3" xfId="15180"/>
    <cellStyle name="Normal 2 4 2 2 2 2 2 2 3 6" xfId="5969"/>
    <cellStyle name="Normal 2 4 2 2 2 2 2 2 3 7" xfId="11081"/>
    <cellStyle name="Normal 2 4 2 2 2 2 2 2 4" xfId="1312"/>
    <cellStyle name="Normal 2 4 2 2 2 2 2 2 4 2" xfId="6487"/>
    <cellStyle name="Normal 2 4 2 2 2 2 2 2 4 3" xfId="11594"/>
    <cellStyle name="Normal 2 4 2 2 2 2 2 2 5" xfId="2346"/>
    <cellStyle name="Normal 2 4 2 2 2 2 2 2 5 2" xfId="7519"/>
    <cellStyle name="Normal 2 4 2 2 2 2 2 2 5 3" xfId="12618"/>
    <cellStyle name="Normal 2 4 2 2 2 2 2 2 6" xfId="3384"/>
    <cellStyle name="Normal 2 4 2 2 2 2 2 2 6 2" xfId="8553"/>
    <cellStyle name="Normal 2 4 2 2 2 2 2 2 6 3" xfId="13648"/>
    <cellStyle name="Normal 2 4 2 2 2 2 2 2 7" xfId="4407"/>
    <cellStyle name="Normal 2 4 2 2 2 2 2 2 7 2" xfId="9575"/>
    <cellStyle name="Normal 2 4 2 2 2 2 2 2 7 3" xfId="14668"/>
    <cellStyle name="Normal 2 4 2 2 2 2 2 2 8" xfId="5453"/>
    <cellStyle name="Normal 2 4 2 2 2 2 2 2 9" xfId="10569"/>
    <cellStyle name="Normal 2 4 2 2 2 2 2 3" xfId="406"/>
    <cellStyle name="Normal 2 4 2 2 2 2 2 3 2" xfId="920"/>
    <cellStyle name="Normal 2 4 2 2 2 2 2 3 2 2" xfId="1952"/>
    <cellStyle name="Normal 2 4 2 2 2 2 2 3 2 2 2" xfId="7127"/>
    <cellStyle name="Normal 2 4 2 2 2 2 2 3 2 2 3" xfId="12234"/>
    <cellStyle name="Normal 2 4 2 2 2 2 2 3 2 3" xfId="2986"/>
    <cellStyle name="Normal 2 4 2 2 2 2 2 3 2 3 2" xfId="8159"/>
    <cellStyle name="Normal 2 4 2 2 2 2 2 3 2 3 3" xfId="13258"/>
    <cellStyle name="Normal 2 4 2 2 2 2 2 3 2 4" xfId="4026"/>
    <cellStyle name="Normal 2 4 2 2 2 2 2 3 2 4 2" xfId="9195"/>
    <cellStyle name="Normal 2 4 2 2 2 2 2 3 2 4 3" xfId="14289"/>
    <cellStyle name="Normal 2 4 2 2 2 2 2 3 2 5" xfId="5047"/>
    <cellStyle name="Normal 2 4 2 2 2 2 2 3 2 5 2" xfId="10215"/>
    <cellStyle name="Normal 2 4 2 2 2 2 2 3 2 5 3" xfId="15308"/>
    <cellStyle name="Normal 2 4 2 2 2 2 2 3 2 6" xfId="6097"/>
    <cellStyle name="Normal 2 4 2 2 2 2 2 3 2 7" xfId="11209"/>
    <cellStyle name="Normal 2 4 2 2 2 2 2 3 3" xfId="1440"/>
    <cellStyle name="Normal 2 4 2 2 2 2 2 3 3 2" xfId="6615"/>
    <cellStyle name="Normal 2 4 2 2 2 2 2 3 3 3" xfId="11722"/>
    <cellStyle name="Normal 2 4 2 2 2 2 2 3 4" xfId="2474"/>
    <cellStyle name="Normal 2 4 2 2 2 2 2 3 4 2" xfId="7647"/>
    <cellStyle name="Normal 2 4 2 2 2 2 2 3 4 3" xfId="12746"/>
    <cellStyle name="Normal 2 4 2 2 2 2 2 3 5" xfId="3513"/>
    <cellStyle name="Normal 2 4 2 2 2 2 2 3 5 2" xfId="8682"/>
    <cellStyle name="Normal 2 4 2 2 2 2 2 3 5 3" xfId="13776"/>
    <cellStyle name="Normal 2 4 2 2 2 2 2 3 6" xfId="4535"/>
    <cellStyle name="Normal 2 4 2 2 2 2 2 3 6 2" xfId="9703"/>
    <cellStyle name="Normal 2 4 2 2 2 2 2 3 6 3" xfId="14796"/>
    <cellStyle name="Normal 2 4 2 2 2 2 2 3 7" xfId="5583"/>
    <cellStyle name="Normal 2 4 2 2 2 2 2 3 8" xfId="10697"/>
    <cellStyle name="Normal 2 4 2 2 2 2 2 4" xfId="664"/>
    <cellStyle name="Normal 2 4 2 2 2 2 2 4 2" xfId="1696"/>
    <cellStyle name="Normal 2 4 2 2 2 2 2 4 2 2" xfId="6871"/>
    <cellStyle name="Normal 2 4 2 2 2 2 2 4 2 3" xfId="11978"/>
    <cellStyle name="Normal 2 4 2 2 2 2 2 4 3" xfId="2730"/>
    <cellStyle name="Normal 2 4 2 2 2 2 2 4 3 2" xfId="7903"/>
    <cellStyle name="Normal 2 4 2 2 2 2 2 4 3 3" xfId="13002"/>
    <cellStyle name="Normal 2 4 2 2 2 2 2 4 4" xfId="3770"/>
    <cellStyle name="Normal 2 4 2 2 2 2 2 4 4 2" xfId="8939"/>
    <cellStyle name="Normal 2 4 2 2 2 2 2 4 4 3" xfId="14033"/>
    <cellStyle name="Normal 2 4 2 2 2 2 2 4 5" xfId="4791"/>
    <cellStyle name="Normal 2 4 2 2 2 2 2 4 5 2" xfId="9959"/>
    <cellStyle name="Normal 2 4 2 2 2 2 2 4 5 3" xfId="15052"/>
    <cellStyle name="Normal 2 4 2 2 2 2 2 4 6" xfId="5841"/>
    <cellStyle name="Normal 2 4 2 2 2 2 2 4 7" xfId="10953"/>
    <cellStyle name="Normal 2 4 2 2 2 2 2 5" xfId="1184"/>
    <cellStyle name="Normal 2 4 2 2 2 2 2 5 2" xfId="6359"/>
    <cellStyle name="Normal 2 4 2 2 2 2 2 5 3" xfId="11466"/>
    <cellStyle name="Normal 2 4 2 2 2 2 2 6" xfId="2218"/>
    <cellStyle name="Normal 2 4 2 2 2 2 2 6 2" xfId="7391"/>
    <cellStyle name="Normal 2 4 2 2 2 2 2 6 3" xfId="12490"/>
    <cellStyle name="Normal 2 4 2 2 2 2 2 7" xfId="3254"/>
    <cellStyle name="Normal 2 4 2 2 2 2 2 7 2" xfId="8423"/>
    <cellStyle name="Normal 2 4 2 2 2 2 2 7 3" xfId="13519"/>
    <cellStyle name="Normal 2 4 2 2 2 2 2 8" xfId="4279"/>
    <cellStyle name="Normal 2 4 2 2 2 2 2 8 2" xfId="9447"/>
    <cellStyle name="Normal 2 4 2 2 2 2 2 8 3" xfId="14540"/>
    <cellStyle name="Normal 2 4 2 2 2 2 2 9" xfId="5323"/>
    <cellStyle name="Normal 2 4 2 2 2 2 3" xfId="212"/>
    <cellStyle name="Normal 2 4 2 2 2 2 3 2" xfId="470"/>
    <cellStyle name="Normal 2 4 2 2 2 2 3 2 2" xfId="984"/>
    <cellStyle name="Normal 2 4 2 2 2 2 3 2 2 2" xfId="2016"/>
    <cellStyle name="Normal 2 4 2 2 2 2 3 2 2 2 2" xfId="7191"/>
    <cellStyle name="Normal 2 4 2 2 2 2 3 2 2 2 3" xfId="12298"/>
    <cellStyle name="Normal 2 4 2 2 2 2 3 2 2 3" xfId="3050"/>
    <cellStyle name="Normal 2 4 2 2 2 2 3 2 2 3 2" xfId="8223"/>
    <cellStyle name="Normal 2 4 2 2 2 2 3 2 2 3 3" xfId="13322"/>
    <cellStyle name="Normal 2 4 2 2 2 2 3 2 2 4" xfId="4090"/>
    <cellStyle name="Normal 2 4 2 2 2 2 3 2 2 4 2" xfId="9259"/>
    <cellStyle name="Normal 2 4 2 2 2 2 3 2 2 4 3" xfId="14353"/>
    <cellStyle name="Normal 2 4 2 2 2 2 3 2 2 5" xfId="5111"/>
    <cellStyle name="Normal 2 4 2 2 2 2 3 2 2 5 2" xfId="10279"/>
    <cellStyle name="Normal 2 4 2 2 2 2 3 2 2 5 3" xfId="15372"/>
    <cellStyle name="Normal 2 4 2 2 2 2 3 2 2 6" xfId="6161"/>
    <cellStyle name="Normal 2 4 2 2 2 2 3 2 2 7" xfId="11273"/>
    <cellStyle name="Normal 2 4 2 2 2 2 3 2 3" xfId="1504"/>
    <cellStyle name="Normal 2 4 2 2 2 2 3 2 3 2" xfId="6679"/>
    <cellStyle name="Normal 2 4 2 2 2 2 3 2 3 3" xfId="11786"/>
    <cellStyle name="Normal 2 4 2 2 2 2 3 2 4" xfId="2538"/>
    <cellStyle name="Normal 2 4 2 2 2 2 3 2 4 2" xfId="7711"/>
    <cellStyle name="Normal 2 4 2 2 2 2 3 2 4 3" xfId="12810"/>
    <cellStyle name="Normal 2 4 2 2 2 2 3 2 5" xfId="3577"/>
    <cellStyle name="Normal 2 4 2 2 2 2 3 2 5 2" xfId="8746"/>
    <cellStyle name="Normal 2 4 2 2 2 2 3 2 5 3" xfId="13840"/>
    <cellStyle name="Normal 2 4 2 2 2 2 3 2 6" xfId="4599"/>
    <cellStyle name="Normal 2 4 2 2 2 2 3 2 6 2" xfId="9767"/>
    <cellStyle name="Normal 2 4 2 2 2 2 3 2 6 3" xfId="14860"/>
    <cellStyle name="Normal 2 4 2 2 2 2 3 2 7" xfId="5647"/>
    <cellStyle name="Normal 2 4 2 2 2 2 3 2 8" xfId="10761"/>
    <cellStyle name="Normal 2 4 2 2 2 2 3 3" xfId="728"/>
    <cellStyle name="Normal 2 4 2 2 2 2 3 3 2" xfId="1760"/>
    <cellStyle name="Normal 2 4 2 2 2 2 3 3 2 2" xfId="6935"/>
    <cellStyle name="Normal 2 4 2 2 2 2 3 3 2 3" xfId="12042"/>
    <cellStyle name="Normal 2 4 2 2 2 2 3 3 3" xfId="2794"/>
    <cellStyle name="Normal 2 4 2 2 2 2 3 3 3 2" xfId="7967"/>
    <cellStyle name="Normal 2 4 2 2 2 2 3 3 3 3" xfId="13066"/>
    <cellStyle name="Normal 2 4 2 2 2 2 3 3 4" xfId="3834"/>
    <cellStyle name="Normal 2 4 2 2 2 2 3 3 4 2" xfId="9003"/>
    <cellStyle name="Normal 2 4 2 2 2 2 3 3 4 3" xfId="14097"/>
    <cellStyle name="Normal 2 4 2 2 2 2 3 3 5" xfId="4855"/>
    <cellStyle name="Normal 2 4 2 2 2 2 3 3 5 2" xfId="10023"/>
    <cellStyle name="Normal 2 4 2 2 2 2 3 3 5 3" xfId="15116"/>
    <cellStyle name="Normal 2 4 2 2 2 2 3 3 6" xfId="5905"/>
    <cellStyle name="Normal 2 4 2 2 2 2 3 3 7" xfId="11017"/>
    <cellStyle name="Normal 2 4 2 2 2 2 3 4" xfId="1248"/>
    <cellStyle name="Normal 2 4 2 2 2 2 3 4 2" xfId="6423"/>
    <cellStyle name="Normal 2 4 2 2 2 2 3 4 3" xfId="11530"/>
    <cellStyle name="Normal 2 4 2 2 2 2 3 5" xfId="2282"/>
    <cellStyle name="Normal 2 4 2 2 2 2 3 5 2" xfId="7455"/>
    <cellStyle name="Normal 2 4 2 2 2 2 3 5 3" xfId="12554"/>
    <cellStyle name="Normal 2 4 2 2 2 2 3 6" xfId="3320"/>
    <cellStyle name="Normal 2 4 2 2 2 2 3 6 2" xfId="8489"/>
    <cellStyle name="Normal 2 4 2 2 2 2 3 6 3" xfId="13584"/>
    <cellStyle name="Normal 2 4 2 2 2 2 3 7" xfId="4343"/>
    <cellStyle name="Normal 2 4 2 2 2 2 3 7 2" xfId="9511"/>
    <cellStyle name="Normal 2 4 2 2 2 2 3 7 3" xfId="14604"/>
    <cellStyle name="Normal 2 4 2 2 2 2 3 8" xfId="5389"/>
    <cellStyle name="Normal 2 4 2 2 2 2 3 9" xfId="10505"/>
    <cellStyle name="Normal 2 4 2 2 2 2 4" xfId="342"/>
    <cellStyle name="Normal 2 4 2 2 2 2 4 2" xfId="856"/>
    <cellStyle name="Normal 2 4 2 2 2 2 4 2 2" xfId="1888"/>
    <cellStyle name="Normal 2 4 2 2 2 2 4 2 2 2" xfId="7063"/>
    <cellStyle name="Normal 2 4 2 2 2 2 4 2 2 3" xfId="12170"/>
    <cellStyle name="Normal 2 4 2 2 2 2 4 2 3" xfId="2922"/>
    <cellStyle name="Normal 2 4 2 2 2 2 4 2 3 2" xfId="8095"/>
    <cellStyle name="Normal 2 4 2 2 2 2 4 2 3 3" xfId="13194"/>
    <cellStyle name="Normal 2 4 2 2 2 2 4 2 4" xfId="3962"/>
    <cellStyle name="Normal 2 4 2 2 2 2 4 2 4 2" xfId="9131"/>
    <cellStyle name="Normal 2 4 2 2 2 2 4 2 4 3" xfId="14225"/>
    <cellStyle name="Normal 2 4 2 2 2 2 4 2 5" xfId="4983"/>
    <cellStyle name="Normal 2 4 2 2 2 2 4 2 5 2" xfId="10151"/>
    <cellStyle name="Normal 2 4 2 2 2 2 4 2 5 3" xfId="15244"/>
    <cellStyle name="Normal 2 4 2 2 2 2 4 2 6" xfId="6033"/>
    <cellStyle name="Normal 2 4 2 2 2 2 4 2 7" xfId="11145"/>
    <cellStyle name="Normal 2 4 2 2 2 2 4 3" xfId="1376"/>
    <cellStyle name="Normal 2 4 2 2 2 2 4 3 2" xfId="6551"/>
    <cellStyle name="Normal 2 4 2 2 2 2 4 3 3" xfId="11658"/>
    <cellStyle name="Normal 2 4 2 2 2 2 4 4" xfId="2410"/>
    <cellStyle name="Normal 2 4 2 2 2 2 4 4 2" xfId="7583"/>
    <cellStyle name="Normal 2 4 2 2 2 2 4 4 3" xfId="12682"/>
    <cellStyle name="Normal 2 4 2 2 2 2 4 5" xfId="3449"/>
    <cellStyle name="Normal 2 4 2 2 2 2 4 5 2" xfId="8618"/>
    <cellStyle name="Normal 2 4 2 2 2 2 4 5 3" xfId="13712"/>
    <cellStyle name="Normal 2 4 2 2 2 2 4 6" xfId="4471"/>
    <cellStyle name="Normal 2 4 2 2 2 2 4 6 2" xfId="9639"/>
    <cellStyle name="Normal 2 4 2 2 2 2 4 6 3" xfId="14732"/>
    <cellStyle name="Normal 2 4 2 2 2 2 4 7" xfId="5519"/>
    <cellStyle name="Normal 2 4 2 2 2 2 4 8" xfId="10633"/>
    <cellStyle name="Normal 2 4 2 2 2 2 5" xfId="600"/>
    <cellStyle name="Normal 2 4 2 2 2 2 5 2" xfId="1632"/>
    <cellStyle name="Normal 2 4 2 2 2 2 5 2 2" xfId="6807"/>
    <cellStyle name="Normal 2 4 2 2 2 2 5 2 3" xfId="11914"/>
    <cellStyle name="Normal 2 4 2 2 2 2 5 3" xfId="2666"/>
    <cellStyle name="Normal 2 4 2 2 2 2 5 3 2" xfId="7839"/>
    <cellStyle name="Normal 2 4 2 2 2 2 5 3 3" xfId="12938"/>
    <cellStyle name="Normal 2 4 2 2 2 2 5 4" xfId="3706"/>
    <cellStyle name="Normal 2 4 2 2 2 2 5 4 2" xfId="8875"/>
    <cellStyle name="Normal 2 4 2 2 2 2 5 4 3" xfId="13969"/>
    <cellStyle name="Normal 2 4 2 2 2 2 5 5" xfId="4727"/>
    <cellStyle name="Normal 2 4 2 2 2 2 5 5 2" xfId="9895"/>
    <cellStyle name="Normal 2 4 2 2 2 2 5 5 3" xfId="14988"/>
    <cellStyle name="Normal 2 4 2 2 2 2 5 6" xfId="5777"/>
    <cellStyle name="Normal 2 4 2 2 2 2 5 7" xfId="10889"/>
    <cellStyle name="Normal 2 4 2 2 2 2 6" xfId="1119"/>
    <cellStyle name="Normal 2 4 2 2 2 2 6 2" xfId="6294"/>
    <cellStyle name="Normal 2 4 2 2 2 2 6 3" xfId="11402"/>
    <cellStyle name="Normal 2 4 2 2 2 2 7" xfId="2154"/>
    <cellStyle name="Normal 2 4 2 2 2 2 7 2" xfId="7327"/>
    <cellStyle name="Normal 2 4 2 2 2 2 7 3" xfId="12426"/>
    <cellStyle name="Normal 2 4 2 2 2 2 8" xfId="3188"/>
    <cellStyle name="Normal 2 4 2 2 2 2 8 2" xfId="8357"/>
    <cellStyle name="Normal 2 4 2 2 2 2 8 3" xfId="13453"/>
    <cellStyle name="Normal 2 4 2 2 2 2 9" xfId="4215"/>
    <cellStyle name="Normal 2 4 2 2 2 2 9 2" xfId="9383"/>
    <cellStyle name="Normal 2 4 2 2 2 2 9 3" xfId="14476"/>
    <cellStyle name="Normal 2 4 2 2 2 3" xfId="114"/>
    <cellStyle name="Normal 2 4 2 2 2 3 10" xfId="10409"/>
    <cellStyle name="Normal 2 4 2 2 2 3 2" xfId="244"/>
    <cellStyle name="Normal 2 4 2 2 2 3 2 2" xfId="502"/>
    <cellStyle name="Normal 2 4 2 2 2 3 2 2 2" xfId="1016"/>
    <cellStyle name="Normal 2 4 2 2 2 3 2 2 2 2" xfId="2048"/>
    <cellStyle name="Normal 2 4 2 2 2 3 2 2 2 2 2" xfId="7223"/>
    <cellStyle name="Normal 2 4 2 2 2 3 2 2 2 2 3" xfId="12330"/>
    <cellStyle name="Normal 2 4 2 2 2 3 2 2 2 3" xfId="3082"/>
    <cellStyle name="Normal 2 4 2 2 2 3 2 2 2 3 2" xfId="8255"/>
    <cellStyle name="Normal 2 4 2 2 2 3 2 2 2 3 3" xfId="13354"/>
    <cellStyle name="Normal 2 4 2 2 2 3 2 2 2 4" xfId="4122"/>
    <cellStyle name="Normal 2 4 2 2 2 3 2 2 2 4 2" xfId="9291"/>
    <cellStyle name="Normal 2 4 2 2 2 3 2 2 2 4 3" xfId="14385"/>
    <cellStyle name="Normal 2 4 2 2 2 3 2 2 2 5" xfId="5143"/>
    <cellStyle name="Normal 2 4 2 2 2 3 2 2 2 5 2" xfId="10311"/>
    <cellStyle name="Normal 2 4 2 2 2 3 2 2 2 5 3" xfId="15404"/>
    <cellStyle name="Normal 2 4 2 2 2 3 2 2 2 6" xfId="6193"/>
    <cellStyle name="Normal 2 4 2 2 2 3 2 2 2 7" xfId="11305"/>
    <cellStyle name="Normal 2 4 2 2 2 3 2 2 3" xfId="1536"/>
    <cellStyle name="Normal 2 4 2 2 2 3 2 2 3 2" xfId="6711"/>
    <cellStyle name="Normal 2 4 2 2 2 3 2 2 3 3" xfId="11818"/>
    <cellStyle name="Normal 2 4 2 2 2 3 2 2 4" xfId="2570"/>
    <cellStyle name="Normal 2 4 2 2 2 3 2 2 4 2" xfId="7743"/>
    <cellStyle name="Normal 2 4 2 2 2 3 2 2 4 3" xfId="12842"/>
    <cellStyle name="Normal 2 4 2 2 2 3 2 2 5" xfId="3609"/>
    <cellStyle name="Normal 2 4 2 2 2 3 2 2 5 2" xfId="8778"/>
    <cellStyle name="Normal 2 4 2 2 2 3 2 2 5 3" xfId="13872"/>
    <cellStyle name="Normal 2 4 2 2 2 3 2 2 6" xfId="4631"/>
    <cellStyle name="Normal 2 4 2 2 2 3 2 2 6 2" xfId="9799"/>
    <cellStyle name="Normal 2 4 2 2 2 3 2 2 6 3" xfId="14892"/>
    <cellStyle name="Normal 2 4 2 2 2 3 2 2 7" xfId="5679"/>
    <cellStyle name="Normal 2 4 2 2 2 3 2 2 8" xfId="10793"/>
    <cellStyle name="Normal 2 4 2 2 2 3 2 3" xfId="760"/>
    <cellStyle name="Normal 2 4 2 2 2 3 2 3 2" xfId="1792"/>
    <cellStyle name="Normal 2 4 2 2 2 3 2 3 2 2" xfId="6967"/>
    <cellStyle name="Normal 2 4 2 2 2 3 2 3 2 3" xfId="12074"/>
    <cellStyle name="Normal 2 4 2 2 2 3 2 3 3" xfId="2826"/>
    <cellStyle name="Normal 2 4 2 2 2 3 2 3 3 2" xfId="7999"/>
    <cellStyle name="Normal 2 4 2 2 2 3 2 3 3 3" xfId="13098"/>
    <cellStyle name="Normal 2 4 2 2 2 3 2 3 4" xfId="3866"/>
    <cellStyle name="Normal 2 4 2 2 2 3 2 3 4 2" xfId="9035"/>
    <cellStyle name="Normal 2 4 2 2 2 3 2 3 4 3" xfId="14129"/>
    <cellStyle name="Normal 2 4 2 2 2 3 2 3 5" xfId="4887"/>
    <cellStyle name="Normal 2 4 2 2 2 3 2 3 5 2" xfId="10055"/>
    <cellStyle name="Normal 2 4 2 2 2 3 2 3 5 3" xfId="15148"/>
    <cellStyle name="Normal 2 4 2 2 2 3 2 3 6" xfId="5937"/>
    <cellStyle name="Normal 2 4 2 2 2 3 2 3 7" xfId="11049"/>
    <cellStyle name="Normal 2 4 2 2 2 3 2 4" xfId="1280"/>
    <cellStyle name="Normal 2 4 2 2 2 3 2 4 2" xfId="6455"/>
    <cellStyle name="Normal 2 4 2 2 2 3 2 4 3" xfId="11562"/>
    <cellStyle name="Normal 2 4 2 2 2 3 2 5" xfId="2314"/>
    <cellStyle name="Normal 2 4 2 2 2 3 2 5 2" xfId="7487"/>
    <cellStyle name="Normal 2 4 2 2 2 3 2 5 3" xfId="12586"/>
    <cellStyle name="Normal 2 4 2 2 2 3 2 6" xfId="3352"/>
    <cellStyle name="Normal 2 4 2 2 2 3 2 6 2" xfId="8521"/>
    <cellStyle name="Normal 2 4 2 2 2 3 2 6 3" xfId="13616"/>
    <cellStyle name="Normal 2 4 2 2 2 3 2 7" xfId="4375"/>
    <cellStyle name="Normal 2 4 2 2 2 3 2 7 2" xfId="9543"/>
    <cellStyle name="Normal 2 4 2 2 2 3 2 7 3" xfId="14636"/>
    <cellStyle name="Normal 2 4 2 2 2 3 2 8" xfId="5421"/>
    <cellStyle name="Normal 2 4 2 2 2 3 2 9" xfId="10537"/>
    <cellStyle name="Normal 2 4 2 2 2 3 3" xfId="374"/>
    <cellStyle name="Normal 2 4 2 2 2 3 3 2" xfId="888"/>
    <cellStyle name="Normal 2 4 2 2 2 3 3 2 2" xfId="1920"/>
    <cellStyle name="Normal 2 4 2 2 2 3 3 2 2 2" xfId="7095"/>
    <cellStyle name="Normal 2 4 2 2 2 3 3 2 2 3" xfId="12202"/>
    <cellStyle name="Normal 2 4 2 2 2 3 3 2 3" xfId="2954"/>
    <cellStyle name="Normal 2 4 2 2 2 3 3 2 3 2" xfId="8127"/>
    <cellStyle name="Normal 2 4 2 2 2 3 3 2 3 3" xfId="13226"/>
    <cellStyle name="Normal 2 4 2 2 2 3 3 2 4" xfId="3994"/>
    <cellStyle name="Normal 2 4 2 2 2 3 3 2 4 2" xfId="9163"/>
    <cellStyle name="Normal 2 4 2 2 2 3 3 2 4 3" xfId="14257"/>
    <cellStyle name="Normal 2 4 2 2 2 3 3 2 5" xfId="5015"/>
    <cellStyle name="Normal 2 4 2 2 2 3 3 2 5 2" xfId="10183"/>
    <cellStyle name="Normal 2 4 2 2 2 3 3 2 5 3" xfId="15276"/>
    <cellStyle name="Normal 2 4 2 2 2 3 3 2 6" xfId="6065"/>
    <cellStyle name="Normal 2 4 2 2 2 3 3 2 7" xfId="11177"/>
    <cellStyle name="Normal 2 4 2 2 2 3 3 3" xfId="1408"/>
    <cellStyle name="Normal 2 4 2 2 2 3 3 3 2" xfId="6583"/>
    <cellStyle name="Normal 2 4 2 2 2 3 3 3 3" xfId="11690"/>
    <cellStyle name="Normal 2 4 2 2 2 3 3 4" xfId="2442"/>
    <cellStyle name="Normal 2 4 2 2 2 3 3 4 2" xfId="7615"/>
    <cellStyle name="Normal 2 4 2 2 2 3 3 4 3" xfId="12714"/>
    <cellStyle name="Normal 2 4 2 2 2 3 3 5" xfId="3481"/>
    <cellStyle name="Normal 2 4 2 2 2 3 3 5 2" xfId="8650"/>
    <cellStyle name="Normal 2 4 2 2 2 3 3 5 3" xfId="13744"/>
    <cellStyle name="Normal 2 4 2 2 2 3 3 6" xfId="4503"/>
    <cellStyle name="Normal 2 4 2 2 2 3 3 6 2" xfId="9671"/>
    <cellStyle name="Normal 2 4 2 2 2 3 3 6 3" xfId="14764"/>
    <cellStyle name="Normal 2 4 2 2 2 3 3 7" xfId="5551"/>
    <cellStyle name="Normal 2 4 2 2 2 3 3 8" xfId="10665"/>
    <cellStyle name="Normal 2 4 2 2 2 3 4" xfId="632"/>
    <cellStyle name="Normal 2 4 2 2 2 3 4 2" xfId="1664"/>
    <cellStyle name="Normal 2 4 2 2 2 3 4 2 2" xfId="6839"/>
    <cellStyle name="Normal 2 4 2 2 2 3 4 2 3" xfId="11946"/>
    <cellStyle name="Normal 2 4 2 2 2 3 4 3" xfId="2698"/>
    <cellStyle name="Normal 2 4 2 2 2 3 4 3 2" xfId="7871"/>
    <cellStyle name="Normal 2 4 2 2 2 3 4 3 3" xfId="12970"/>
    <cellStyle name="Normal 2 4 2 2 2 3 4 4" xfId="3738"/>
    <cellStyle name="Normal 2 4 2 2 2 3 4 4 2" xfId="8907"/>
    <cellStyle name="Normal 2 4 2 2 2 3 4 4 3" xfId="14001"/>
    <cellStyle name="Normal 2 4 2 2 2 3 4 5" xfId="4759"/>
    <cellStyle name="Normal 2 4 2 2 2 3 4 5 2" xfId="9927"/>
    <cellStyle name="Normal 2 4 2 2 2 3 4 5 3" xfId="15020"/>
    <cellStyle name="Normal 2 4 2 2 2 3 4 6" xfId="5809"/>
    <cellStyle name="Normal 2 4 2 2 2 3 4 7" xfId="10921"/>
    <cellStyle name="Normal 2 4 2 2 2 3 5" xfId="1152"/>
    <cellStyle name="Normal 2 4 2 2 2 3 5 2" xfId="6327"/>
    <cellStyle name="Normal 2 4 2 2 2 3 5 3" xfId="11434"/>
    <cellStyle name="Normal 2 4 2 2 2 3 6" xfId="2186"/>
    <cellStyle name="Normal 2 4 2 2 2 3 6 2" xfId="7359"/>
    <cellStyle name="Normal 2 4 2 2 2 3 6 3" xfId="12458"/>
    <cellStyle name="Normal 2 4 2 2 2 3 7" xfId="3222"/>
    <cellStyle name="Normal 2 4 2 2 2 3 7 2" xfId="8391"/>
    <cellStyle name="Normal 2 4 2 2 2 3 7 3" xfId="13487"/>
    <cellStyle name="Normal 2 4 2 2 2 3 8" xfId="4247"/>
    <cellStyle name="Normal 2 4 2 2 2 3 8 2" xfId="9415"/>
    <cellStyle name="Normal 2 4 2 2 2 3 8 3" xfId="14508"/>
    <cellStyle name="Normal 2 4 2 2 2 3 9" xfId="5291"/>
    <cellStyle name="Normal 2 4 2 2 2 4" xfId="180"/>
    <cellStyle name="Normal 2 4 2 2 2 4 2" xfId="438"/>
    <cellStyle name="Normal 2 4 2 2 2 4 2 2" xfId="952"/>
    <cellStyle name="Normal 2 4 2 2 2 4 2 2 2" xfId="1984"/>
    <cellStyle name="Normal 2 4 2 2 2 4 2 2 2 2" xfId="7159"/>
    <cellStyle name="Normal 2 4 2 2 2 4 2 2 2 3" xfId="12266"/>
    <cellStyle name="Normal 2 4 2 2 2 4 2 2 3" xfId="3018"/>
    <cellStyle name="Normal 2 4 2 2 2 4 2 2 3 2" xfId="8191"/>
    <cellStyle name="Normal 2 4 2 2 2 4 2 2 3 3" xfId="13290"/>
    <cellStyle name="Normal 2 4 2 2 2 4 2 2 4" xfId="4058"/>
    <cellStyle name="Normal 2 4 2 2 2 4 2 2 4 2" xfId="9227"/>
    <cellStyle name="Normal 2 4 2 2 2 4 2 2 4 3" xfId="14321"/>
    <cellStyle name="Normal 2 4 2 2 2 4 2 2 5" xfId="5079"/>
    <cellStyle name="Normal 2 4 2 2 2 4 2 2 5 2" xfId="10247"/>
    <cellStyle name="Normal 2 4 2 2 2 4 2 2 5 3" xfId="15340"/>
    <cellStyle name="Normal 2 4 2 2 2 4 2 2 6" xfId="6129"/>
    <cellStyle name="Normal 2 4 2 2 2 4 2 2 7" xfId="11241"/>
    <cellStyle name="Normal 2 4 2 2 2 4 2 3" xfId="1472"/>
    <cellStyle name="Normal 2 4 2 2 2 4 2 3 2" xfId="6647"/>
    <cellStyle name="Normal 2 4 2 2 2 4 2 3 3" xfId="11754"/>
    <cellStyle name="Normal 2 4 2 2 2 4 2 4" xfId="2506"/>
    <cellStyle name="Normal 2 4 2 2 2 4 2 4 2" xfId="7679"/>
    <cellStyle name="Normal 2 4 2 2 2 4 2 4 3" xfId="12778"/>
    <cellStyle name="Normal 2 4 2 2 2 4 2 5" xfId="3545"/>
    <cellStyle name="Normal 2 4 2 2 2 4 2 5 2" xfId="8714"/>
    <cellStyle name="Normal 2 4 2 2 2 4 2 5 3" xfId="13808"/>
    <cellStyle name="Normal 2 4 2 2 2 4 2 6" xfId="4567"/>
    <cellStyle name="Normal 2 4 2 2 2 4 2 6 2" xfId="9735"/>
    <cellStyle name="Normal 2 4 2 2 2 4 2 6 3" xfId="14828"/>
    <cellStyle name="Normal 2 4 2 2 2 4 2 7" xfId="5615"/>
    <cellStyle name="Normal 2 4 2 2 2 4 2 8" xfId="10729"/>
    <cellStyle name="Normal 2 4 2 2 2 4 3" xfId="696"/>
    <cellStyle name="Normal 2 4 2 2 2 4 3 2" xfId="1728"/>
    <cellStyle name="Normal 2 4 2 2 2 4 3 2 2" xfId="6903"/>
    <cellStyle name="Normal 2 4 2 2 2 4 3 2 3" xfId="12010"/>
    <cellStyle name="Normal 2 4 2 2 2 4 3 3" xfId="2762"/>
    <cellStyle name="Normal 2 4 2 2 2 4 3 3 2" xfId="7935"/>
    <cellStyle name="Normal 2 4 2 2 2 4 3 3 3" xfId="13034"/>
    <cellStyle name="Normal 2 4 2 2 2 4 3 4" xfId="3802"/>
    <cellStyle name="Normal 2 4 2 2 2 4 3 4 2" xfId="8971"/>
    <cellStyle name="Normal 2 4 2 2 2 4 3 4 3" xfId="14065"/>
    <cellStyle name="Normal 2 4 2 2 2 4 3 5" xfId="4823"/>
    <cellStyle name="Normal 2 4 2 2 2 4 3 5 2" xfId="9991"/>
    <cellStyle name="Normal 2 4 2 2 2 4 3 5 3" xfId="15084"/>
    <cellStyle name="Normal 2 4 2 2 2 4 3 6" xfId="5873"/>
    <cellStyle name="Normal 2 4 2 2 2 4 3 7" xfId="10985"/>
    <cellStyle name="Normal 2 4 2 2 2 4 4" xfId="1216"/>
    <cellStyle name="Normal 2 4 2 2 2 4 4 2" xfId="6391"/>
    <cellStyle name="Normal 2 4 2 2 2 4 4 3" xfId="11498"/>
    <cellStyle name="Normal 2 4 2 2 2 4 5" xfId="2250"/>
    <cellStyle name="Normal 2 4 2 2 2 4 5 2" xfId="7423"/>
    <cellStyle name="Normal 2 4 2 2 2 4 5 3" xfId="12522"/>
    <cellStyle name="Normal 2 4 2 2 2 4 6" xfId="3288"/>
    <cellStyle name="Normal 2 4 2 2 2 4 6 2" xfId="8457"/>
    <cellStyle name="Normal 2 4 2 2 2 4 6 3" xfId="13552"/>
    <cellStyle name="Normal 2 4 2 2 2 4 7" xfId="4311"/>
    <cellStyle name="Normal 2 4 2 2 2 4 7 2" xfId="9479"/>
    <cellStyle name="Normal 2 4 2 2 2 4 7 3" xfId="14572"/>
    <cellStyle name="Normal 2 4 2 2 2 4 8" xfId="5357"/>
    <cellStyle name="Normal 2 4 2 2 2 4 9" xfId="10473"/>
    <cellStyle name="Normal 2 4 2 2 2 5" xfId="310"/>
    <cellStyle name="Normal 2 4 2 2 2 5 2" xfId="824"/>
    <cellStyle name="Normal 2 4 2 2 2 5 2 2" xfId="1856"/>
    <cellStyle name="Normal 2 4 2 2 2 5 2 2 2" xfId="7031"/>
    <cellStyle name="Normal 2 4 2 2 2 5 2 2 3" xfId="12138"/>
    <cellStyle name="Normal 2 4 2 2 2 5 2 3" xfId="2890"/>
    <cellStyle name="Normal 2 4 2 2 2 5 2 3 2" xfId="8063"/>
    <cellStyle name="Normal 2 4 2 2 2 5 2 3 3" xfId="13162"/>
    <cellStyle name="Normal 2 4 2 2 2 5 2 4" xfId="3930"/>
    <cellStyle name="Normal 2 4 2 2 2 5 2 4 2" xfId="9099"/>
    <cellStyle name="Normal 2 4 2 2 2 5 2 4 3" xfId="14193"/>
    <cellStyle name="Normal 2 4 2 2 2 5 2 5" xfId="4951"/>
    <cellStyle name="Normal 2 4 2 2 2 5 2 5 2" xfId="10119"/>
    <cellStyle name="Normal 2 4 2 2 2 5 2 5 3" xfId="15212"/>
    <cellStyle name="Normal 2 4 2 2 2 5 2 6" xfId="6001"/>
    <cellStyle name="Normal 2 4 2 2 2 5 2 7" xfId="11113"/>
    <cellStyle name="Normal 2 4 2 2 2 5 3" xfId="1344"/>
    <cellStyle name="Normal 2 4 2 2 2 5 3 2" xfId="6519"/>
    <cellStyle name="Normal 2 4 2 2 2 5 3 3" xfId="11626"/>
    <cellStyle name="Normal 2 4 2 2 2 5 4" xfId="2378"/>
    <cellStyle name="Normal 2 4 2 2 2 5 4 2" xfId="7551"/>
    <cellStyle name="Normal 2 4 2 2 2 5 4 3" xfId="12650"/>
    <cellStyle name="Normal 2 4 2 2 2 5 5" xfId="3417"/>
    <cellStyle name="Normal 2 4 2 2 2 5 5 2" xfId="8586"/>
    <cellStyle name="Normal 2 4 2 2 2 5 5 3" xfId="13680"/>
    <cellStyle name="Normal 2 4 2 2 2 5 6" xfId="4439"/>
    <cellStyle name="Normal 2 4 2 2 2 5 6 2" xfId="9607"/>
    <cellStyle name="Normal 2 4 2 2 2 5 6 3" xfId="14700"/>
    <cellStyle name="Normal 2 4 2 2 2 5 7" xfId="5487"/>
    <cellStyle name="Normal 2 4 2 2 2 5 8" xfId="10601"/>
    <cellStyle name="Normal 2 4 2 2 2 6" xfId="568"/>
    <cellStyle name="Normal 2 4 2 2 2 6 2" xfId="1600"/>
    <cellStyle name="Normal 2 4 2 2 2 6 2 2" xfId="6775"/>
    <cellStyle name="Normal 2 4 2 2 2 6 2 3" xfId="11882"/>
    <cellStyle name="Normal 2 4 2 2 2 6 3" xfId="2634"/>
    <cellStyle name="Normal 2 4 2 2 2 6 3 2" xfId="7807"/>
    <cellStyle name="Normal 2 4 2 2 2 6 3 3" xfId="12906"/>
    <cellStyle name="Normal 2 4 2 2 2 6 4" xfId="3674"/>
    <cellStyle name="Normal 2 4 2 2 2 6 4 2" xfId="8843"/>
    <cellStyle name="Normal 2 4 2 2 2 6 4 3" xfId="13937"/>
    <cellStyle name="Normal 2 4 2 2 2 6 5" xfId="4695"/>
    <cellStyle name="Normal 2 4 2 2 2 6 5 2" xfId="9863"/>
    <cellStyle name="Normal 2 4 2 2 2 6 5 3" xfId="14956"/>
    <cellStyle name="Normal 2 4 2 2 2 6 6" xfId="5745"/>
    <cellStyle name="Normal 2 4 2 2 2 6 7" xfId="10857"/>
    <cellStyle name="Normal 2 4 2 2 2 7" xfId="1086"/>
    <cellStyle name="Normal 2 4 2 2 2 7 2" xfId="6261"/>
    <cellStyle name="Normal 2 4 2 2 2 7 3" xfId="11370"/>
    <cellStyle name="Normal 2 4 2 2 2 8" xfId="2121"/>
    <cellStyle name="Normal 2 4 2 2 2 8 2" xfId="7294"/>
    <cellStyle name="Normal 2 4 2 2 2 8 3" xfId="12394"/>
    <cellStyle name="Normal 2 4 2 2 2 9" xfId="3155"/>
    <cellStyle name="Normal 2 4 2 2 2 9 2" xfId="8324"/>
    <cellStyle name="Normal 2 4 2 2 2 9 3" xfId="13421"/>
    <cellStyle name="Normal 2 4 2 2 3" xfId="64"/>
    <cellStyle name="Normal 2 4 2 2 3 10" xfId="5241"/>
    <cellStyle name="Normal 2 4 2 2 3 11" xfId="10361"/>
    <cellStyle name="Normal 2 4 2 2 3 2" xfId="130"/>
    <cellStyle name="Normal 2 4 2 2 3 2 10" xfId="10425"/>
    <cellStyle name="Normal 2 4 2 2 3 2 2" xfId="260"/>
    <cellStyle name="Normal 2 4 2 2 3 2 2 2" xfId="518"/>
    <cellStyle name="Normal 2 4 2 2 3 2 2 2 2" xfId="1032"/>
    <cellStyle name="Normal 2 4 2 2 3 2 2 2 2 2" xfId="2064"/>
    <cellStyle name="Normal 2 4 2 2 3 2 2 2 2 2 2" xfId="7239"/>
    <cellStyle name="Normal 2 4 2 2 3 2 2 2 2 2 3" xfId="12346"/>
    <cellStyle name="Normal 2 4 2 2 3 2 2 2 2 3" xfId="3098"/>
    <cellStyle name="Normal 2 4 2 2 3 2 2 2 2 3 2" xfId="8271"/>
    <cellStyle name="Normal 2 4 2 2 3 2 2 2 2 3 3" xfId="13370"/>
    <cellStyle name="Normal 2 4 2 2 3 2 2 2 2 4" xfId="4138"/>
    <cellStyle name="Normal 2 4 2 2 3 2 2 2 2 4 2" xfId="9307"/>
    <cellStyle name="Normal 2 4 2 2 3 2 2 2 2 4 3" xfId="14401"/>
    <cellStyle name="Normal 2 4 2 2 3 2 2 2 2 5" xfId="5159"/>
    <cellStyle name="Normal 2 4 2 2 3 2 2 2 2 5 2" xfId="10327"/>
    <cellStyle name="Normal 2 4 2 2 3 2 2 2 2 5 3" xfId="15420"/>
    <cellStyle name="Normal 2 4 2 2 3 2 2 2 2 6" xfId="6209"/>
    <cellStyle name="Normal 2 4 2 2 3 2 2 2 2 7" xfId="11321"/>
    <cellStyle name="Normal 2 4 2 2 3 2 2 2 3" xfId="1552"/>
    <cellStyle name="Normal 2 4 2 2 3 2 2 2 3 2" xfId="6727"/>
    <cellStyle name="Normal 2 4 2 2 3 2 2 2 3 3" xfId="11834"/>
    <cellStyle name="Normal 2 4 2 2 3 2 2 2 4" xfId="2586"/>
    <cellStyle name="Normal 2 4 2 2 3 2 2 2 4 2" xfId="7759"/>
    <cellStyle name="Normal 2 4 2 2 3 2 2 2 4 3" xfId="12858"/>
    <cellStyle name="Normal 2 4 2 2 3 2 2 2 5" xfId="3625"/>
    <cellStyle name="Normal 2 4 2 2 3 2 2 2 5 2" xfId="8794"/>
    <cellStyle name="Normal 2 4 2 2 3 2 2 2 5 3" xfId="13888"/>
    <cellStyle name="Normal 2 4 2 2 3 2 2 2 6" xfId="4647"/>
    <cellStyle name="Normal 2 4 2 2 3 2 2 2 6 2" xfId="9815"/>
    <cellStyle name="Normal 2 4 2 2 3 2 2 2 6 3" xfId="14908"/>
    <cellStyle name="Normal 2 4 2 2 3 2 2 2 7" xfId="5695"/>
    <cellStyle name="Normal 2 4 2 2 3 2 2 2 8" xfId="10809"/>
    <cellStyle name="Normal 2 4 2 2 3 2 2 3" xfId="776"/>
    <cellStyle name="Normal 2 4 2 2 3 2 2 3 2" xfId="1808"/>
    <cellStyle name="Normal 2 4 2 2 3 2 2 3 2 2" xfId="6983"/>
    <cellStyle name="Normal 2 4 2 2 3 2 2 3 2 3" xfId="12090"/>
    <cellStyle name="Normal 2 4 2 2 3 2 2 3 3" xfId="2842"/>
    <cellStyle name="Normal 2 4 2 2 3 2 2 3 3 2" xfId="8015"/>
    <cellStyle name="Normal 2 4 2 2 3 2 2 3 3 3" xfId="13114"/>
    <cellStyle name="Normal 2 4 2 2 3 2 2 3 4" xfId="3882"/>
    <cellStyle name="Normal 2 4 2 2 3 2 2 3 4 2" xfId="9051"/>
    <cellStyle name="Normal 2 4 2 2 3 2 2 3 4 3" xfId="14145"/>
    <cellStyle name="Normal 2 4 2 2 3 2 2 3 5" xfId="4903"/>
    <cellStyle name="Normal 2 4 2 2 3 2 2 3 5 2" xfId="10071"/>
    <cellStyle name="Normal 2 4 2 2 3 2 2 3 5 3" xfId="15164"/>
    <cellStyle name="Normal 2 4 2 2 3 2 2 3 6" xfId="5953"/>
    <cellStyle name="Normal 2 4 2 2 3 2 2 3 7" xfId="11065"/>
    <cellStyle name="Normal 2 4 2 2 3 2 2 4" xfId="1296"/>
    <cellStyle name="Normal 2 4 2 2 3 2 2 4 2" xfId="6471"/>
    <cellStyle name="Normal 2 4 2 2 3 2 2 4 3" xfId="11578"/>
    <cellStyle name="Normal 2 4 2 2 3 2 2 5" xfId="2330"/>
    <cellStyle name="Normal 2 4 2 2 3 2 2 5 2" xfId="7503"/>
    <cellStyle name="Normal 2 4 2 2 3 2 2 5 3" xfId="12602"/>
    <cellStyle name="Normal 2 4 2 2 3 2 2 6" xfId="3368"/>
    <cellStyle name="Normal 2 4 2 2 3 2 2 6 2" xfId="8537"/>
    <cellStyle name="Normal 2 4 2 2 3 2 2 6 3" xfId="13632"/>
    <cellStyle name="Normal 2 4 2 2 3 2 2 7" xfId="4391"/>
    <cellStyle name="Normal 2 4 2 2 3 2 2 7 2" xfId="9559"/>
    <cellStyle name="Normal 2 4 2 2 3 2 2 7 3" xfId="14652"/>
    <cellStyle name="Normal 2 4 2 2 3 2 2 8" xfId="5437"/>
    <cellStyle name="Normal 2 4 2 2 3 2 2 9" xfId="10553"/>
    <cellStyle name="Normal 2 4 2 2 3 2 3" xfId="390"/>
    <cellStyle name="Normal 2 4 2 2 3 2 3 2" xfId="904"/>
    <cellStyle name="Normal 2 4 2 2 3 2 3 2 2" xfId="1936"/>
    <cellStyle name="Normal 2 4 2 2 3 2 3 2 2 2" xfId="7111"/>
    <cellStyle name="Normal 2 4 2 2 3 2 3 2 2 3" xfId="12218"/>
    <cellStyle name="Normal 2 4 2 2 3 2 3 2 3" xfId="2970"/>
    <cellStyle name="Normal 2 4 2 2 3 2 3 2 3 2" xfId="8143"/>
    <cellStyle name="Normal 2 4 2 2 3 2 3 2 3 3" xfId="13242"/>
    <cellStyle name="Normal 2 4 2 2 3 2 3 2 4" xfId="4010"/>
    <cellStyle name="Normal 2 4 2 2 3 2 3 2 4 2" xfId="9179"/>
    <cellStyle name="Normal 2 4 2 2 3 2 3 2 4 3" xfId="14273"/>
    <cellStyle name="Normal 2 4 2 2 3 2 3 2 5" xfId="5031"/>
    <cellStyle name="Normal 2 4 2 2 3 2 3 2 5 2" xfId="10199"/>
    <cellStyle name="Normal 2 4 2 2 3 2 3 2 5 3" xfId="15292"/>
    <cellStyle name="Normal 2 4 2 2 3 2 3 2 6" xfId="6081"/>
    <cellStyle name="Normal 2 4 2 2 3 2 3 2 7" xfId="11193"/>
    <cellStyle name="Normal 2 4 2 2 3 2 3 3" xfId="1424"/>
    <cellStyle name="Normal 2 4 2 2 3 2 3 3 2" xfId="6599"/>
    <cellStyle name="Normal 2 4 2 2 3 2 3 3 3" xfId="11706"/>
    <cellStyle name="Normal 2 4 2 2 3 2 3 4" xfId="2458"/>
    <cellStyle name="Normal 2 4 2 2 3 2 3 4 2" xfId="7631"/>
    <cellStyle name="Normal 2 4 2 2 3 2 3 4 3" xfId="12730"/>
    <cellStyle name="Normal 2 4 2 2 3 2 3 5" xfId="3497"/>
    <cellStyle name="Normal 2 4 2 2 3 2 3 5 2" xfId="8666"/>
    <cellStyle name="Normal 2 4 2 2 3 2 3 5 3" xfId="13760"/>
    <cellStyle name="Normal 2 4 2 2 3 2 3 6" xfId="4519"/>
    <cellStyle name="Normal 2 4 2 2 3 2 3 6 2" xfId="9687"/>
    <cellStyle name="Normal 2 4 2 2 3 2 3 6 3" xfId="14780"/>
    <cellStyle name="Normal 2 4 2 2 3 2 3 7" xfId="5567"/>
    <cellStyle name="Normal 2 4 2 2 3 2 3 8" xfId="10681"/>
    <cellStyle name="Normal 2 4 2 2 3 2 4" xfId="648"/>
    <cellStyle name="Normal 2 4 2 2 3 2 4 2" xfId="1680"/>
    <cellStyle name="Normal 2 4 2 2 3 2 4 2 2" xfId="6855"/>
    <cellStyle name="Normal 2 4 2 2 3 2 4 2 3" xfId="11962"/>
    <cellStyle name="Normal 2 4 2 2 3 2 4 3" xfId="2714"/>
    <cellStyle name="Normal 2 4 2 2 3 2 4 3 2" xfId="7887"/>
    <cellStyle name="Normal 2 4 2 2 3 2 4 3 3" xfId="12986"/>
    <cellStyle name="Normal 2 4 2 2 3 2 4 4" xfId="3754"/>
    <cellStyle name="Normal 2 4 2 2 3 2 4 4 2" xfId="8923"/>
    <cellStyle name="Normal 2 4 2 2 3 2 4 4 3" xfId="14017"/>
    <cellStyle name="Normal 2 4 2 2 3 2 4 5" xfId="4775"/>
    <cellStyle name="Normal 2 4 2 2 3 2 4 5 2" xfId="9943"/>
    <cellStyle name="Normal 2 4 2 2 3 2 4 5 3" xfId="15036"/>
    <cellStyle name="Normal 2 4 2 2 3 2 4 6" xfId="5825"/>
    <cellStyle name="Normal 2 4 2 2 3 2 4 7" xfId="10937"/>
    <cellStyle name="Normal 2 4 2 2 3 2 5" xfId="1168"/>
    <cellStyle name="Normal 2 4 2 2 3 2 5 2" xfId="6343"/>
    <cellStyle name="Normal 2 4 2 2 3 2 5 3" xfId="11450"/>
    <cellStyle name="Normal 2 4 2 2 3 2 6" xfId="2202"/>
    <cellStyle name="Normal 2 4 2 2 3 2 6 2" xfId="7375"/>
    <cellStyle name="Normal 2 4 2 2 3 2 6 3" xfId="12474"/>
    <cellStyle name="Normal 2 4 2 2 3 2 7" xfId="3238"/>
    <cellStyle name="Normal 2 4 2 2 3 2 7 2" xfId="8407"/>
    <cellStyle name="Normal 2 4 2 2 3 2 7 3" xfId="13503"/>
    <cellStyle name="Normal 2 4 2 2 3 2 8" xfId="4263"/>
    <cellStyle name="Normal 2 4 2 2 3 2 8 2" xfId="9431"/>
    <cellStyle name="Normal 2 4 2 2 3 2 8 3" xfId="14524"/>
    <cellStyle name="Normal 2 4 2 2 3 2 9" xfId="5307"/>
    <cellStyle name="Normal 2 4 2 2 3 3" xfId="196"/>
    <cellStyle name="Normal 2 4 2 2 3 3 2" xfId="454"/>
    <cellStyle name="Normal 2 4 2 2 3 3 2 2" xfId="968"/>
    <cellStyle name="Normal 2 4 2 2 3 3 2 2 2" xfId="2000"/>
    <cellStyle name="Normal 2 4 2 2 3 3 2 2 2 2" xfId="7175"/>
    <cellStyle name="Normal 2 4 2 2 3 3 2 2 2 3" xfId="12282"/>
    <cellStyle name="Normal 2 4 2 2 3 3 2 2 3" xfId="3034"/>
    <cellStyle name="Normal 2 4 2 2 3 3 2 2 3 2" xfId="8207"/>
    <cellStyle name="Normal 2 4 2 2 3 3 2 2 3 3" xfId="13306"/>
    <cellStyle name="Normal 2 4 2 2 3 3 2 2 4" xfId="4074"/>
    <cellStyle name="Normal 2 4 2 2 3 3 2 2 4 2" xfId="9243"/>
    <cellStyle name="Normal 2 4 2 2 3 3 2 2 4 3" xfId="14337"/>
    <cellStyle name="Normal 2 4 2 2 3 3 2 2 5" xfId="5095"/>
    <cellStyle name="Normal 2 4 2 2 3 3 2 2 5 2" xfId="10263"/>
    <cellStyle name="Normal 2 4 2 2 3 3 2 2 5 3" xfId="15356"/>
    <cellStyle name="Normal 2 4 2 2 3 3 2 2 6" xfId="6145"/>
    <cellStyle name="Normal 2 4 2 2 3 3 2 2 7" xfId="11257"/>
    <cellStyle name="Normal 2 4 2 2 3 3 2 3" xfId="1488"/>
    <cellStyle name="Normal 2 4 2 2 3 3 2 3 2" xfId="6663"/>
    <cellStyle name="Normal 2 4 2 2 3 3 2 3 3" xfId="11770"/>
    <cellStyle name="Normal 2 4 2 2 3 3 2 4" xfId="2522"/>
    <cellStyle name="Normal 2 4 2 2 3 3 2 4 2" xfId="7695"/>
    <cellStyle name="Normal 2 4 2 2 3 3 2 4 3" xfId="12794"/>
    <cellStyle name="Normal 2 4 2 2 3 3 2 5" xfId="3561"/>
    <cellStyle name="Normal 2 4 2 2 3 3 2 5 2" xfId="8730"/>
    <cellStyle name="Normal 2 4 2 2 3 3 2 5 3" xfId="13824"/>
    <cellStyle name="Normal 2 4 2 2 3 3 2 6" xfId="4583"/>
    <cellStyle name="Normal 2 4 2 2 3 3 2 6 2" xfId="9751"/>
    <cellStyle name="Normal 2 4 2 2 3 3 2 6 3" xfId="14844"/>
    <cellStyle name="Normal 2 4 2 2 3 3 2 7" xfId="5631"/>
    <cellStyle name="Normal 2 4 2 2 3 3 2 8" xfId="10745"/>
    <cellStyle name="Normal 2 4 2 2 3 3 3" xfId="712"/>
    <cellStyle name="Normal 2 4 2 2 3 3 3 2" xfId="1744"/>
    <cellStyle name="Normal 2 4 2 2 3 3 3 2 2" xfId="6919"/>
    <cellStyle name="Normal 2 4 2 2 3 3 3 2 3" xfId="12026"/>
    <cellStyle name="Normal 2 4 2 2 3 3 3 3" xfId="2778"/>
    <cellStyle name="Normal 2 4 2 2 3 3 3 3 2" xfId="7951"/>
    <cellStyle name="Normal 2 4 2 2 3 3 3 3 3" xfId="13050"/>
    <cellStyle name="Normal 2 4 2 2 3 3 3 4" xfId="3818"/>
    <cellStyle name="Normal 2 4 2 2 3 3 3 4 2" xfId="8987"/>
    <cellStyle name="Normal 2 4 2 2 3 3 3 4 3" xfId="14081"/>
    <cellStyle name="Normal 2 4 2 2 3 3 3 5" xfId="4839"/>
    <cellStyle name="Normal 2 4 2 2 3 3 3 5 2" xfId="10007"/>
    <cellStyle name="Normal 2 4 2 2 3 3 3 5 3" xfId="15100"/>
    <cellStyle name="Normal 2 4 2 2 3 3 3 6" xfId="5889"/>
    <cellStyle name="Normal 2 4 2 2 3 3 3 7" xfId="11001"/>
    <cellStyle name="Normal 2 4 2 2 3 3 4" xfId="1232"/>
    <cellStyle name="Normal 2 4 2 2 3 3 4 2" xfId="6407"/>
    <cellStyle name="Normal 2 4 2 2 3 3 4 3" xfId="11514"/>
    <cellStyle name="Normal 2 4 2 2 3 3 5" xfId="2266"/>
    <cellStyle name="Normal 2 4 2 2 3 3 5 2" xfId="7439"/>
    <cellStyle name="Normal 2 4 2 2 3 3 5 3" xfId="12538"/>
    <cellStyle name="Normal 2 4 2 2 3 3 6" xfId="3304"/>
    <cellStyle name="Normal 2 4 2 2 3 3 6 2" xfId="8473"/>
    <cellStyle name="Normal 2 4 2 2 3 3 6 3" xfId="13568"/>
    <cellStyle name="Normal 2 4 2 2 3 3 7" xfId="4327"/>
    <cellStyle name="Normal 2 4 2 2 3 3 7 2" xfId="9495"/>
    <cellStyle name="Normal 2 4 2 2 3 3 7 3" xfId="14588"/>
    <cellStyle name="Normal 2 4 2 2 3 3 8" xfId="5373"/>
    <cellStyle name="Normal 2 4 2 2 3 3 9" xfId="10489"/>
    <cellStyle name="Normal 2 4 2 2 3 4" xfId="326"/>
    <cellStyle name="Normal 2 4 2 2 3 4 2" xfId="840"/>
    <cellStyle name="Normal 2 4 2 2 3 4 2 2" xfId="1872"/>
    <cellStyle name="Normal 2 4 2 2 3 4 2 2 2" xfId="7047"/>
    <cellStyle name="Normal 2 4 2 2 3 4 2 2 3" xfId="12154"/>
    <cellStyle name="Normal 2 4 2 2 3 4 2 3" xfId="2906"/>
    <cellStyle name="Normal 2 4 2 2 3 4 2 3 2" xfId="8079"/>
    <cellStyle name="Normal 2 4 2 2 3 4 2 3 3" xfId="13178"/>
    <cellStyle name="Normal 2 4 2 2 3 4 2 4" xfId="3946"/>
    <cellStyle name="Normal 2 4 2 2 3 4 2 4 2" xfId="9115"/>
    <cellStyle name="Normal 2 4 2 2 3 4 2 4 3" xfId="14209"/>
    <cellStyle name="Normal 2 4 2 2 3 4 2 5" xfId="4967"/>
    <cellStyle name="Normal 2 4 2 2 3 4 2 5 2" xfId="10135"/>
    <cellStyle name="Normal 2 4 2 2 3 4 2 5 3" xfId="15228"/>
    <cellStyle name="Normal 2 4 2 2 3 4 2 6" xfId="6017"/>
    <cellStyle name="Normal 2 4 2 2 3 4 2 7" xfId="11129"/>
    <cellStyle name="Normal 2 4 2 2 3 4 3" xfId="1360"/>
    <cellStyle name="Normal 2 4 2 2 3 4 3 2" xfId="6535"/>
    <cellStyle name="Normal 2 4 2 2 3 4 3 3" xfId="11642"/>
    <cellStyle name="Normal 2 4 2 2 3 4 4" xfId="2394"/>
    <cellStyle name="Normal 2 4 2 2 3 4 4 2" xfId="7567"/>
    <cellStyle name="Normal 2 4 2 2 3 4 4 3" xfId="12666"/>
    <cellStyle name="Normal 2 4 2 2 3 4 5" xfId="3433"/>
    <cellStyle name="Normal 2 4 2 2 3 4 5 2" xfId="8602"/>
    <cellStyle name="Normal 2 4 2 2 3 4 5 3" xfId="13696"/>
    <cellStyle name="Normal 2 4 2 2 3 4 6" xfId="4455"/>
    <cellStyle name="Normal 2 4 2 2 3 4 6 2" xfId="9623"/>
    <cellStyle name="Normal 2 4 2 2 3 4 6 3" xfId="14716"/>
    <cellStyle name="Normal 2 4 2 2 3 4 7" xfId="5503"/>
    <cellStyle name="Normal 2 4 2 2 3 4 8" xfId="10617"/>
    <cellStyle name="Normal 2 4 2 2 3 5" xfId="584"/>
    <cellStyle name="Normal 2 4 2 2 3 5 2" xfId="1616"/>
    <cellStyle name="Normal 2 4 2 2 3 5 2 2" xfId="6791"/>
    <cellStyle name="Normal 2 4 2 2 3 5 2 3" xfId="11898"/>
    <cellStyle name="Normal 2 4 2 2 3 5 3" xfId="2650"/>
    <cellStyle name="Normal 2 4 2 2 3 5 3 2" xfId="7823"/>
    <cellStyle name="Normal 2 4 2 2 3 5 3 3" xfId="12922"/>
    <cellStyle name="Normal 2 4 2 2 3 5 4" xfId="3690"/>
    <cellStyle name="Normal 2 4 2 2 3 5 4 2" xfId="8859"/>
    <cellStyle name="Normal 2 4 2 2 3 5 4 3" xfId="13953"/>
    <cellStyle name="Normal 2 4 2 2 3 5 5" xfId="4711"/>
    <cellStyle name="Normal 2 4 2 2 3 5 5 2" xfId="9879"/>
    <cellStyle name="Normal 2 4 2 2 3 5 5 3" xfId="14972"/>
    <cellStyle name="Normal 2 4 2 2 3 5 6" xfId="5761"/>
    <cellStyle name="Normal 2 4 2 2 3 5 7" xfId="10873"/>
    <cellStyle name="Normal 2 4 2 2 3 6" xfId="1103"/>
    <cellStyle name="Normal 2 4 2 2 3 6 2" xfId="6278"/>
    <cellStyle name="Normal 2 4 2 2 3 6 3" xfId="11386"/>
    <cellStyle name="Normal 2 4 2 2 3 7" xfId="2138"/>
    <cellStyle name="Normal 2 4 2 2 3 7 2" xfId="7311"/>
    <cellStyle name="Normal 2 4 2 2 3 7 3" xfId="12410"/>
    <cellStyle name="Normal 2 4 2 2 3 8" xfId="3172"/>
    <cellStyle name="Normal 2 4 2 2 3 8 2" xfId="8341"/>
    <cellStyle name="Normal 2 4 2 2 3 8 3" xfId="13437"/>
    <cellStyle name="Normal 2 4 2 2 3 9" xfId="4199"/>
    <cellStyle name="Normal 2 4 2 2 3 9 2" xfId="9367"/>
    <cellStyle name="Normal 2 4 2 2 3 9 3" xfId="14460"/>
    <cellStyle name="Normal 2 4 2 2 4" xfId="98"/>
    <cellStyle name="Normal 2 4 2 2 4 10" xfId="10393"/>
    <cellStyle name="Normal 2 4 2 2 4 2" xfId="228"/>
    <cellStyle name="Normal 2 4 2 2 4 2 2" xfId="486"/>
    <cellStyle name="Normal 2 4 2 2 4 2 2 2" xfId="1000"/>
    <cellStyle name="Normal 2 4 2 2 4 2 2 2 2" xfId="2032"/>
    <cellStyle name="Normal 2 4 2 2 4 2 2 2 2 2" xfId="7207"/>
    <cellStyle name="Normal 2 4 2 2 4 2 2 2 2 3" xfId="12314"/>
    <cellStyle name="Normal 2 4 2 2 4 2 2 2 3" xfId="3066"/>
    <cellStyle name="Normal 2 4 2 2 4 2 2 2 3 2" xfId="8239"/>
    <cellStyle name="Normal 2 4 2 2 4 2 2 2 3 3" xfId="13338"/>
    <cellStyle name="Normal 2 4 2 2 4 2 2 2 4" xfId="4106"/>
    <cellStyle name="Normal 2 4 2 2 4 2 2 2 4 2" xfId="9275"/>
    <cellStyle name="Normal 2 4 2 2 4 2 2 2 4 3" xfId="14369"/>
    <cellStyle name="Normal 2 4 2 2 4 2 2 2 5" xfId="5127"/>
    <cellStyle name="Normal 2 4 2 2 4 2 2 2 5 2" xfId="10295"/>
    <cellStyle name="Normal 2 4 2 2 4 2 2 2 5 3" xfId="15388"/>
    <cellStyle name="Normal 2 4 2 2 4 2 2 2 6" xfId="6177"/>
    <cellStyle name="Normal 2 4 2 2 4 2 2 2 7" xfId="11289"/>
    <cellStyle name="Normal 2 4 2 2 4 2 2 3" xfId="1520"/>
    <cellStyle name="Normal 2 4 2 2 4 2 2 3 2" xfId="6695"/>
    <cellStyle name="Normal 2 4 2 2 4 2 2 3 3" xfId="11802"/>
    <cellStyle name="Normal 2 4 2 2 4 2 2 4" xfId="2554"/>
    <cellStyle name="Normal 2 4 2 2 4 2 2 4 2" xfId="7727"/>
    <cellStyle name="Normal 2 4 2 2 4 2 2 4 3" xfId="12826"/>
    <cellStyle name="Normal 2 4 2 2 4 2 2 5" xfId="3593"/>
    <cellStyle name="Normal 2 4 2 2 4 2 2 5 2" xfId="8762"/>
    <cellStyle name="Normal 2 4 2 2 4 2 2 5 3" xfId="13856"/>
    <cellStyle name="Normal 2 4 2 2 4 2 2 6" xfId="4615"/>
    <cellStyle name="Normal 2 4 2 2 4 2 2 6 2" xfId="9783"/>
    <cellStyle name="Normal 2 4 2 2 4 2 2 6 3" xfId="14876"/>
    <cellStyle name="Normal 2 4 2 2 4 2 2 7" xfId="5663"/>
    <cellStyle name="Normal 2 4 2 2 4 2 2 8" xfId="10777"/>
    <cellStyle name="Normal 2 4 2 2 4 2 3" xfId="744"/>
    <cellStyle name="Normal 2 4 2 2 4 2 3 2" xfId="1776"/>
    <cellStyle name="Normal 2 4 2 2 4 2 3 2 2" xfId="6951"/>
    <cellStyle name="Normal 2 4 2 2 4 2 3 2 3" xfId="12058"/>
    <cellStyle name="Normal 2 4 2 2 4 2 3 3" xfId="2810"/>
    <cellStyle name="Normal 2 4 2 2 4 2 3 3 2" xfId="7983"/>
    <cellStyle name="Normal 2 4 2 2 4 2 3 3 3" xfId="13082"/>
    <cellStyle name="Normal 2 4 2 2 4 2 3 4" xfId="3850"/>
    <cellStyle name="Normal 2 4 2 2 4 2 3 4 2" xfId="9019"/>
    <cellStyle name="Normal 2 4 2 2 4 2 3 4 3" xfId="14113"/>
    <cellStyle name="Normal 2 4 2 2 4 2 3 5" xfId="4871"/>
    <cellStyle name="Normal 2 4 2 2 4 2 3 5 2" xfId="10039"/>
    <cellStyle name="Normal 2 4 2 2 4 2 3 5 3" xfId="15132"/>
    <cellStyle name="Normal 2 4 2 2 4 2 3 6" xfId="5921"/>
    <cellStyle name="Normal 2 4 2 2 4 2 3 7" xfId="11033"/>
    <cellStyle name="Normal 2 4 2 2 4 2 4" xfId="1264"/>
    <cellStyle name="Normal 2 4 2 2 4 2 4 2" xfId="6439"/>
    <cellStyle name="Normal 2 4 2 2 4 2 4 3" xfId="11546"/>
    <cellStyle name="Normal 2 4 2 2 4 2 5" xfId="2298"/>
    <cellStyle name="Normal 2 4 2 2 4 2 5 2" xfId="7471"/>
    <cellStyle name="Normal 2 4 2 2 4 2 5 3" xfId="12570"/>
    <cellStyle name="Normal 2 4 2 2 4 2 6" xfId="3336"/>
    <cellStyle name="Normal 2 4 2 2 4 2 6 2" xfId="8505"/>
    <cellStyle name="Normal 2 4 2 2 4 2 6 3" xfId="13600"/>
    <cellStyle name="Normal 2 4 2 2 4 2 7" xfId="4359"/>
    <cellStyle name="Normal 2 4 2 2 4 2 7 2" xfId="9527"/>
    <cellStyle name="Normal 2 4 2 2 4 2 7 3" xfId="14620"/>
    <cellStyle name="Normal 2 4 2 2 4 2 8" xfId="5405"/>
    <cellStyle name="Normal 2 4 2 2 4 2 9" xfId="10521"/>
    <cellStyle name="Normal 2 4 2 2 4 3" xfId="358"/>
    <cellStyle name="Normal 2 4 2 2 4 3 2" xfId="872"/>
    <cellStyle name="Normal 2 4 2 2 4 3 2 2" xfId="1904"/>
    <cellStyle name="Normal 2 4 2 2 4 3 2 2 2" xfId="7079"/>
    <cellStyle name="Normal 2 4 2 2 4 3 2 2 3" xfId="12186"/>
    <cellStyle name="Normal 2 4 2 2 4 3 2 3" xfId="2938"/>
    <cellStyle name="Normal 2 4 2 2 4 3 2 3 2" xfId="8111"/>
    <cellStyle name="Normal 2 4 2 2 4 3 2 3 3" xfId="13210"/>
    <cellStyle name="Normal 2 4 2 2 4 3 2 4" xfId="3978"/>
    <cellStyle name="Normal 2 4 2 2 4 3 2 4 2" xfId="9147"/>
    <cellStyle name="Normal 2 4 2 2 4 3 2 4 3" xfId="14241"/>
    <cellStyle name="Normal 2 4 2 2 4 3 2 5" xfId="4999"/>
    <cellStyle name="Normal 2 4 2 2 4 3 2 5 2" xfId="10167"/>
    <cellStyle name="Normal 2 4 2 2 4 3 2 5 3" xfId="15260"/>
    <cellStyle name="Normal 2 4 2 2 4 3 2 6" xfId="6049"/>
    <cellStyle name="Normal 2 4 2 2 4 3 2 7" xfId="11161"/>
    <cellStyle name="Normal 2 4 2 2 4 3 3" xfId="1392"/>
    <cellStyle name="Normal 2 4 2 2 4 3 3 2" xfId="6567"/>
    <cellStyle name="Normal 2 4 2 2 4 3 3 3" xfId="11674"/>
    <cellStyle name="Normal 2 4 2 2 4 3 4" xfId="2426"/>
    <cellStyle name="Normal 2 4 2 2 4 3 4 2" xfId="7599"/>
    <cellStyle name="Normal 2 4 2 2 4 3 4 3" xfId="12698"/>
    <cellStyle name="Normal 2 4 2 2 4 3 5" xfId="3465"/>
    <cellStyle name="Normal 2 4 2 2 4 3 5 2" xfId="8634"/>
    <cellStyle name="Normal 2 4 2 2 4 3 5 3" xfId="13728"/>
    <cellStyle name="Normal 2 4 2 2 4 3 6" xfId="4487"/>
    <cellStyle name="Normal 2 4 2 2 4 3 6 2" xfId="9655"/>
    <cellStyle name="Normal 2 4 2 2 4 3 6 3" xfId="14748"/>
    <cellStyle name="Normal 2 4 2 2 4 3 7" xfId="5535"/>
    <cellStyle name="Normal 2 4 2 2 4 3 8" xfId="10649"/>
    <cellStyle name="Normal 2 4 2 2 4 4" xfId="616"/>
    <cellStyle name="Normal 2 4 2 2 4 4 2" xfId="1648"/>
    <cellStyle name="Normal 2 4 2 2 4 4 2 2" xfId="6823"/>
    <cellStyle name="Normal 2 4 2 2 4 4 2 3" xfId="11930"/>
    <cellStyle name="Normal 2 4 2 2 4 4 3" xfId="2682"/>
    <cellStyle name="Normal 2 4 2 2 4 4 3 2" xfId="7855"/>
    <cellStyle name="Normal 2 4 2 2 4 4 3 3" xfId="12954"/>
    <cellStyle name="Normal 2 4 2 2 4 4 4" xfId="3722"/>
    <cellStyle name="Normal 2 4 2 2 4 4 4 2" xfId="8891"/>
    <cellStyle name="Normal 2 4 2 2 4 4 4 3" xfId="13985"/>
    <cellStyle name="Normal 2 4 2 2 4 4 5" xfId="4743"/>
    <cellStyle name="Normal 2 4 2 2 4 4 5 2" xfId="9911"/>
    <cellStyle name="Normal 2 4 2 2 4 4 5 3" xfId="15004"/>
    <cellStyle name="Normal 2 4 2 2 4 4 6" xfId="5793"/>
    <cellStyle name="Normal 2 4 2 2 4 4 7" xfId="10905"/>
    <cellStyle name="Normal 2 4 2 2 4 5" xfId="1136"/>
    <cellStyle name="Normal 2 4 2 2 4 5 2" xfId="6311"/>
    <cellStyle name="Normal 2 4 2 2 4 5 3" xfId="11418"/>
    <cellStyle name="Normal 2 4 2 2 4 6" xfId="2170"/>
    <cellStyle name="Normal 2 4 2 2 4 6 2" xfId="7343"/>
    <cellStyle name="Normal 2 4 2 2 4 6 3" xfId="12442"/>
    <cellStyle name="Normal 2 4 2 2 4 7" xfId="3206"/>
    <cellStyle name="Normal 2 4 2 2 4 7 2" xfId="8375"/>
    <cellStyle name="Normal 2 4 2 2 4 7 3" xfId="13471"/>
    <cellStyle name="Normal 2 4 2 2 4 8" xfId="4231"/>
    <cellStyle name="Normal 2 4 2 2 4 8 2" xfId="9399"/>
    <cellStyle name="Normal 2 4 2 2 4 8 3" xfId="14492"/>
    <cellStyle name="Normal 2 4 2 2 4 9" xfId="5275"/>
    <cellStyle name="Normal 2 4 2 2 5" xfId="164"/>
    <cellStyle name="Normal 2 4 2 2 5 2" xfId="422"/>
    <cellStyle name="Normal 2 4 2 2 5 2 2" xfId="936"/>
    <cellStyle name="Normal 2 4 2 2 5 2 2 2" xfId="1968"/>
    <cellStyle name="Normal 2 4 2 2 5 2 2 2 2" xfId="7143"/>
    <cellStyle name="Normal 2 4 2 2 5 2 2 2 3" xfId="12250"/>
    <cellStyle name="Normal 2 4 2 2 5 2 2 3" xfId="3002"/>
    <cellStyle name="Normal 2 4 2 2 5 2 2 3 2" xfId="8175"/>
    <cellStyle name="Normal 2 4 2 2 5 2 2 3 3" xfId="13274"/>
    <cellStyle name="Normal 2 4 2 2 5 2 2 4" xfId="4042"/>
    <cellStyle name="Normal 2 4 2 2 5 2 2 4 2" xfId="9211"/>
    <cellStyle name="Normal 2 4 2 2 5 2 2 4 3" xfId="14305"/>
    <cellStyle name="Normal 2 4 2 2 5 2 2 5" xfId="5063"/>
    <cellStyle name="Normal 2 4 2 2 5 2 2 5 2" xfId="10231"/>
    <cellStyle name="Normal 2 4 2 2 5 2 2 5 3" xfId="15324"/>
    <cellStyle name="Normal 2 4 2 2 5 2 2 6" xfId="6113"/>
    <cellStyle name="Normal 2 4 2 2 5 2 2 7" xfId="11225"/>
    <cellStyle name="Normal 2 4 2 2 5 2 3" xfId="1456"/>
    <cellStyle name="Normal 2 4 2 2 5 2 3 2" xfId="6631"/>
    <cellStyle name="Normal 2 4 2 2 5 2 3 3" xfId="11738"/>
    <cellStyle name="Normal 2 4 2 2 5 2 4" xfId="2490"/>
    <cellStyle name="Normal 2 4 2 2 5 2 4 2" xfId="7663"/>
    <cellStyle name="Normal 2 4 2 2 5 2 4 3" xfId="12762"/>
    <cellStyle name="Normal 2 4 2 2 5 2 5" xfId="3529"/>
    <cellStyle name="Normal 2 4 2 2 5 2 5 2" xfId="8698"/>
    <cellStyle name="Normal 2 4 2 2 5 2 5 3" xfId="13792"/>
    <cellStyle name="Normal 2 4 2 2 5 2 6" xfId="4551"/>
    <cellStyle name="Normal 2 4 2 2 5 2 6 2" xfId="9719"/>
    <cellStyle name="Normal 2 4 2 2 5 2 6 3" xfId="14812"/>
    <cellStyle name="Normal 2 4 2 2 5 2 7" xfId="5599"/>
    <cellStyle name="Normal 2 4 2 2 5 2 8" xfId="10713"/>
    <cellStyle name="Normal 2 4 2 2 5 3" xfId="680"/>
    <cellStyle name="Normal 2 4 2 2 5 3 2" xfId="1712"/>
    <cellStyle name="Normal 2 4 2 2 5 3 2 2" xfId="6887"/>
    <cellStyle name="Normal 2 4 2 2 5 3 2 3" xfId="11994"/>
    <cellStyle name="Normal 2 4 2 2 5 3 3" xfId="2746"/>
    <cellStyle name="Normal 2 4 2 2 5 3 3 2" xfId="7919"/>
    <cellStyle name="Normal 2 4 2 2 5 3 3 3" xfId="13018"/>
    <cellStyle name="Normal 2 4 2 2 5 3 4" xfId="3786"/>
    <cellStyle name="Normal 2 4 2 2 5 3 4 2" xfId="8955"/>
    <cellStyle name="Normal 2 4 2 2 5 3 4 3" xfId="14049"/>
    <cellStyle name="Normal 2 4 2 2 5 3 5" xfId="4807"/>
    <cellStyle name="Normal 2 4 2 2 5 3 5 2" xfId="9975"/>
    <cellStyle name="Normal 2 4 2 2 5 3 5 3" xfId="15068"/>
    <cellStyle name="Normal 2 4 2 2 5 3 6" xfId="5857"/>
    <cellStyle name="Normal 2 4 2 2 5 3 7" xfId="10969"/>
    <cellStyle name="Normal 2 4 2 2 5 4" xfId="1200"/>
    <cellStyle name="Normal 2 4 2 2 5 4 2" xfId="6375"/>
    <cellStyle name="Normal 2 4 2 2 5 4 3" xfId="11482"/>
    <cellStyle name="Normal 2 4 2 2 5 5" xfId="2234"/>
    <cellStyle name="Normal 2 4 2 2 5 5 2" xfId="7407"/>
    <cellStyle name="Normal 2 4 2 2 5 5 3" xfId="12506"/>
    <cellStyle name="Normal 2 4 2 2 5 6" xfId="3272"/>
    <cellStyle name="Normal 2 4 2 2 5 6 2" xfId="8441"/>
    <cellStyle name="Normal 2 4 2 2 5 6 3" xfId="13536"/>
    <cellStyle name="Normal 2 4 2 2 5 7" xfId="4295"/>
    <cellStyle name="Normal 2 4 2 2 5 7 2" xfId="9463"/>
    <cellStyle name="Normal 2 4 2 2 5 7 3" xfId="14556"/>
    <cellStyle name="Normal 2 4 2 2 5 8" xfId="5341"/>
    <cellStyle name="Normal 2 4 2 2 5 9" xfId="10457"/>
    <cellStyle name="Normal 2 4 2 2 6" xfId="294"/>
    <cellStyle name="Normal 2 4 2 2 6 2" xfId="808"/>
    <cellStyle name="Normal 2 4 2 2 6 2 2" xfId="1840"/>
    <cellStyle name="Normal 2 4 2 2 6 2 2 2" xfId="7015"/>
    <cellStyle name="Normal 2 4 2 2 6 2 2 3" xfId="12122"/>
    <cellStyle name="Normal 2 4 2 2 6 2 3" xfId="2874"/>
    <cellStyle name="Normal 2 4 2 2 6 2 3 2" xfId="8047"/>
    <cellStyle name="Normal 2 4 2 2 6 2 3 3" xfId="13146"/>
    <cellStyle name="Normal 2 4 2 2 6 2 4" xfId="3914"/>
    <cellStyle name="Normal 2 4 2 2 6 2 4 2" xfId="9083"/>
    <cellStyle name="Normal 2 4 2 2 6 2 4 3" xfId="14177"/>
    <cellStyle name="Normal 2 4 2 2 6 2 5" xfId="4935"/>
    <cellStyle name="Normal 2 4 2 2 6 2 5 2" xfId="10103"/>
    <cellStyle name="Normal 2 4 2 2 6 2 5 3" xfId="15196"/>
    <cellStyle name="Normal 2 4 2 2 6 2 6" xfId="5985"/>
    <cellStyle name="Normal 2 4 2 2 6 2 7" xfId="11097"/>
    <cellStyle name="Normal 2 4 2 2 6 3" xfId="1328"/>
    <cellStyle name="Normal 2 4 2 2 6 3 2" xfId="6503"/>
    <cellStyle name="Normal 2 4 2 2 6 3 3" xfId="11610"/>
    <cellStyle name="Normal 2 4 2 2 6 4" xfId="2362"/>
    <cellStyle name="Normal 2 4 2 2 6 4 2" xfId="7535"/>
    <cellStyle name="Normal 2 4 2 2 6 4 3" xfId="12634"/>
    <cellStyle name="Normal 2 4 2 2 6 5" xfId="3401"/>
    <cellStyle name="Normal 2 4 2 2 6 5 2" xfId="8570"/>
    <cellStyle name="Normal 2 4 2 2 6 5 3" xfId="13664"/>
    <cellStyle name="Normal 2 4 2 2 6 6" xfId="4423"/>
    <cellStyle name="Normal 2 4 2 2 6 6 2" xfId="9591"/>
    <cellStyle name="Normal 2 4 2 2 6 6 3" xfId="14684"/>
    <cellStyle name="Normal 2 4 2 2 6 7" xfId="5471"/>
    <cellStyle name="Normal 2 4 2 2 6 8" xfId="10585"/>
    <cellStyle name="Normal 2 4 2 2 7" xfId="552"/>
    <cellStyle name="Normal 2 4 2 2 7 2" xfId="1584"/>
    <cellStyle name="Normal 2 4 2 2 7 2 2" xfId="6759"/>
    <cellStyle name="Normal 2 4 2 2 7 2 3" xfId="11866"/>
    <cellStyle name="Normal 2 4 2 2 7 3" xfId="2618"/>
    <cellStyle name="Normal 2 4 2 2 7 3 2" xfId="7791"/>
    <cellStyle name="Normal 2 4 2 2 7 3 3" xfId="12890"/>
    <cellStyle name="Normal 2 4 2 2 7 4" xfId="3658"/>
    <cellStyle name="Normal 2 4 2 2 7 4 2" xfId="8827"/>
    <cellStyle name="Normal 2 4 2 2 7 4 3" xfId="13921"/>
    <cellStyle name="Normal 2 4 2 2 7 5" xfId="4679"/>
    <cellStyle name="Normal 2 4 2 2 7 5 2" xfId="9847"/>
    <cellStyle name="Normal 2 4 2 2 7 5 3" xfId="14940"/>
    <cellStyle name="Normal 2 4 2 2 7 6" xfId="5729"/>
    <cellStyle name="Normal 2 4 2 2 7 7" xfId="10841"/>
    <cellStyle name="Normal 2 4 2 2 8" xfId="1070"/>
    <cellStyle name="Normal 2 4 2 2 8 2" xfId="6245"/>
    <cellStyle name="Normal 2 4 2 2 8 3" xfId="11354"/>
    <cellStyle name="Normal 2 4 2 2 9" xfId="2104"/>
    <cellStyle name="Normal 2 4 2 2 9 2" xfId="7277"/>
    <cellStyle name="Normal 2 4 2 2 9 3" xfId="12378"/>
    <cellStyle name="Normal 2 4 2 3" xfId="38"/>
    <cellStyle name="Normal 2 4 2 3 10" xfId="4175"/>
    <cellStyle name="Normal 2 4 2 3 10 2" xfId="9343"/>
    <cellStyle name="Normal 2 4 2 3 10 3" xfId="14436"/>
    <cellStyle name="Normal 2 4 2 3 11" xfId="5215"/>
    <cellStyle name="Normal 2 4 2 3 12" xfId="5259"/>
    <cellStyle name="Normal 2 4 2 3 2" xfId="72"/>
    <cellStyle name="Normal 2 4 2 3 2 10" xfId="5249"/>
    <cellStyle name="Normal 2 4 2 3 2 11" xfId="10369"/>
    <cellStyle name="Normal 2 4 2 3 2 2" xfId="138"/>
    <cellStyle name="Normal 2 4 2 3 2 2 10" xfId="10433"/>
    <cellStyle name="Normal 2 4 2 3 2 2 2" xfId="268"/>
    <cellStyle name="Normal 2 4 2 3 2 2 2 2" xfId="526"/>
    <cellStyle name="Normal 2 4 2 3 2 2 2 2 2" xfId="1040"/>
    <cellStyle name="Normal 2 4 2 3 2 2 2 2 2 2" xfId="2072"/>
    <cellStyle name="Normal 2 4 2 3 2 2 2 2 2 2 2" xfId="7247"/>
    <cellStyle name="Normal 2 4 2 3 2 2 2 2 2 2 3" xfId="12354"/>
    <cellStyle name="Normal 2 4 2 3 2 2 2 2 2 3" xfId="3106"/>
    <cellStyle name="Normal 2 4 2 3 2 2 2 2 2 3 2" xfId="8279"/>
    <cellStyle name="Normal 2 4 2 3 2 2 2 2 2 3 3" xfId="13378"/>
    <cellStyle name="Normal 2 4 2 3 2 2 2 2 2 4" xfId="4146"/>
    <cellStyle name="Normal 2 4 2 3 2 2 2 2 2 4 2" xfId="9315"/>
    <cellStyle name="Normal 2 4 2 3 2 2 2 2 2 4 3" xfId="14409"/>
    <cellStyle name="Normal 2 4 2 3 2 2 2 2 2 5" xfId="5167"/>
    <cellStyle name="Normal 2 4 2 3 2 2 2 2 2 5 2" xfId="10335"/>
    <cellStyle name="Normal 2 4 2 3 2 2 2 2 2 5 3" xfId="15428"/>
    <cellStyle name="Normal 2 4 2 3 2 2 2 2 2 6" xfId="6217"/>
    <cellStyle name="Normal 2 4 2 3 2 2 2 2 2 7" xfId="11329"/>
    <cellStyle name="Normal 2 4 2 3 2 2 2 2 3" xfId="1560"/>
    <cellStyle name="Normal 2 4 2 3 2 2 2 2 3 2" xfId="6735"/>
    <cellStyle name="Normal 2 4 2 3 2 2 2 2 3 3" xfId="11842"/>
    <cellStyle name="Normal 2 4 2 3 2 2 2 2 4" xfId="2594"/>
    <cellStyle name="Normal 2 4 2 3 2 2 2 2 4 2" xfId="7767"/>
    <cellStyle name="Normal 2 4 2 3 2 2 2 2 4 3" xfId="12866"/>
    <cellStyle name="Normal 2 4 2 3 2 2 2 2 5" xfId="3633"/>
    <cellStyle name="Normal 2 4 2 3 2 2 2 2 5 2" xfId="8802"/>
    <cellStyle name="Normal 2 4 2 3 2 2 2 2 5 3" xfId="13896"/>
    <cellStyle name="Normal 2 4 2 3 2 2 2 2 6" xfId="4655"/>
    <cellStyle name="Normal 2 4 2 3 2 2 2 2 6 2" xfId="9823"/>
    <cellStyle name="Normal 2 4 2 3 2 2 2 2 6 3" xfId="14916"/>
    <cellStyle name="Normal 2 4 2 3 2 2 2 2 7" xfId="5703"/>
    <cellStyle name="Normal 2 4 2 3 2 2 2 2 8" xfId="10817"/>
    <cellStyle name="Normal 2 4 2 3 2 2 2 3" xfId="784"/>
    <cellStyle name="Normal 2 4 2 3 2 2 2 3 2" xfId="1816"/>
    <cellStyle name="Normal 2 4 2 3 2 2 2 3 2 2" xfId="6991"/>
    <cellStyle name="Normal 2 4 2 3 2 2 2 3 2 3" xfId="12098"/>
    <cellStyle name="Normal 2 4 2 3 2 2 2 3 3" xfId="2850"/>
    <cellStyle name="Normal 2 4 2 3 2 2 2 3 3 2" xfId="8023"/>
    <cellStyle name="Normal 2 4 2 3 2 2 2 3 3 3" xfId="13122"/>
    <cellStyle name="Normal 2 4 2 3 2 2 2 3 4" xfId="3890"/>
    <cellStyle name="Normal 2 4 2 3 2 2 2 3 4 2" xfId="9059"/>
    <cellStyle name="Normal 2 4 2 3 2 2 2 3 4 3" xfId="14153"/>
    <cellStyle name="Normal 2 4 2 3 2 2 2 3 5" xfId="4911"/>
    <cellStyle name="Normal 2 4 2 3 2 2 2 3 5 2" xfId="10079"/>
    <cellStyle name="Normal 2 4 2 3 2 2 2 3 5 3" xfId="15172"/>
    <cellStyle name="Normal 2 4 2 3 2 2 2 3 6" xfId="5961"/>
    <cellStyle name="Normal 2 4 2 3 2 2 2 3 7" xfId="11073"/>
    <cellStyle name="Normal 2 4 2 3 2 2 2 4" xfId="1304"/>
    <cellStyle name="Normal 2 4 2 3 2 2 2 4 2" xfId="6479"/>
    <cellStyle name="Normal 2 4 2 3 2 2 2 4 3" xfId="11586"/>
    <cellStyle name="Normal 2 4 2 3 2 2 2 5" xfId="2338"/>
    <cellStyle name="Normal 2 4 2 3 2 2 2 5 2" xfId="7511"/>
    <cellStyle name="Normal 2 4 2 3 2 2 2 5 3" xfId="12610"/>
    <cellStyle name="Normal 2 4 2 3 2 2 2 6" xfId="3376"/>
    <cellStyle name="Normal 2 4 2 3 2 2 2 6 2" xfId="8545"/>
    <cellStyle name="Normal 2 4 2 3 2 2 2 6 3" xfId="13640"/>
    <cellStyle name="Normal 2 4 2 3 2 2 2 7" xfId="4399"/>
    <cellStyle name="Normal 2 4 2 3 2 2 2 7 2" xfId="9567"/>
    <cellStyle name="Normal 2 4 2 3 2 2 2 7 3" xfId="14660"/>
    <cellStyle name="Normal 2 4 2 3 2 2 2 8" xfId="5445"/>
    <cellStyle name="Normal 2 4 2 3 2 2 2 9" xfId="10561"/>
    <cellStyle name="Normal 2 4 2 3 2 2 3" xfId="398"/>
    <cellStyle name="Normal 2 4 2 3 2 2 3 2" xfId="912"/>
    <cellStyle name="Normal 2 4 2 3 2 2 3 2 2" xfId="1944"/>
    <cellStyle name="Normal 2 4 2 3 2 2 3 2 2 2" xfId="7119"/>
    <cellStyle name="Normal 2 4 2 3 2 2 3 2 2 3" xfId="12226"/>
    <cellStyle name="Normal 2 4 2 3 2 2 3 2 3" xfId="2978"/>
    <cellStyle name="Normal 2 4 2 3 2 2 3 2 3 2" xfId="8151"/>
    <cellStyle name="Normal 2 4 2 3 2 2 3 2 3 3" xfId="13250"/>
    <cellStyle name="Normal 2 4 2 3 2 2 3 2 4" xfId="4018"/>
    <cellStyle name="Normal 2 4 2 3 2 2 3 2 4 2" xfId="9187"/>
    <cellStyle name="Normal 2 4 2 3 2 2 3 2 4 3" xfId="14281"/>
    <cellStyle name="Normal 2 4 2 3 2 2 3 2 5" xfId="5039"/>
    <cellStyle name="Normal 2 4 2 3 2 2 3 2 5 2" xfId="10207"/>
    <cellStyle name="Normal 2 4 2 3 2 2 3 2 5 3" xfId="15300"/>
    <cellStyle name="Normal 2 4 2 3 2 2 3 2 6" xfId="6089"/>
    <cellStyle name="Normal 2 4 2 3 2 2 3 2 7" xfId="11201"/>
    <cellStyle name="Normal 2 4 2 3 2 2 3 3" xfId="1432"/>
    <cellStyle name="Normal 2 4 2 3 2 2 3 3 2" xfId="6607"/>
    <cellStyle name="Normal 2 4 2 3 2 2 3 3 3" xfId="11714"/>
    <cellStyle name="Normal 2 4 2 3 2 2 3 4" xfId="2466"/>
    <cellStyle name="Normal 2 4 2 3 2 2 3 4 2" xfId="7639"/>
    <cellStyle name="Normal 2 4 2 3 2 2 3 4 3" xfId="12738"/>
    <cellStyle name="Normal 2 4 2 3 2 2 3 5" xfId="3505"/>
    <cellStyle name="Normal 2 4 2 3 2 2 3 5 2" xfId="8674"/>
    <cellStyle name="Normal 2 4 2 3 2 2 3 5 3" xfId="13768"/>
    <cellStyle name="Normal 2 4 2 3 2 2 3 6" xfId="4527"/>
    <cellStyle name="Normal 2 4 2 3 2 2 3 6 2" xfId="9695"/>
    <cellStyle name="Normal 2 4 2 3 2 2 3 6 3" xfId="14788"/>
    <cellStyle name="Normal 2 4 2 3 2 2 3 7" xfId="5575"/>
    <cellStyle name="Normal 2 4 2 3 2 2 3 8" xfId="10689"/>
    <cellStyle name="Normal 2 4 2 3 2 2 4" xfId="656"/>
    <cellStyle name="Normal 2 4 2 3 2 2 4 2" xfId="1688"/>
    <cellStyle name="Normal 2 4 2 3 2 2 4 2 2" xfId="6863"/>
    <cellStyle name="Normal 2 4 2 3 2 2 4 2 3" xfId="11970"/>
    <cellStyle name="Normal 2 4 2 3 2 2 4 3" xfId="2722"/>
    <cellStyle name="Normal 2 4 2 3 2 2 4 3 2" xfId="7895"/>
    <cellStyle name="Normal 2 4 2 3 2 2 4 3 3" xfId="12994"/>
    <cellStyle name="Normal 2 4 2 3 2 2 4 4" xfId="3762"/>
    <cellStyle name="Normal 2 4 2 3 2 2 4 4 2" xfId="8931"/>
    <cellStyle name="Normal 2 4 2 3 2 2 4 4 3" xfId="14025"/>
    <cellStyle name="Normal 2 4 2 3 2 2 4 5" xfId="4783"/>
    <cellStyle name="Normal 2 4 2 3 2 2 4 5 2" xfId="9951"/>
    <cellStyle name="Normal 2 4 2 3 2 2 4 5 3" xfId="15044"/>
    <cellStyle name="Normal 2 4 2 3 2 2 4 6" xfId="5833"/>
    <cellStyle name="Normal 2 4 2 3 2 2 4 7" xfId="10945"/>
    <cellStyle name="Normal 2 4 2 3 2 2 5" xfId="1176"/>
    <cellStyle name="Normal 2 4 2 3 2 2 5 2" xfId="6351"/>
    <cellStyle name="Normal 2 4 2 3 2 2 5 3" xfId="11458"/>
    <cellStyle name="Normal 2 4 2 3 2 2 6" xfId="2210"/>
    <cellStyle name="Normal 2 4 2 3 2 2 6 2" xfId="7383"/>
    <cellStyle name="Normal 2 4 2 3 2 2 6 3" xfId="12482"/>
    <cellStyle name="Normal 2 4 2 3 2 2 7" xfId="3246"/>
    <cellStyle name="Normal 2 4 2 3 2 2 7 2" xfId="8415"/>
    <cellStyle name="Normal 2 4 2 3 2 2 7 3" xfId="13511"/>
    <cellStyle name="Normal 2 4 2 3 2 2 8" xfId="4271"/>
    <cellStyle name="Normal 2 4 2 3 2 2 8 2" xfId="9439"/>
    <cellStyle name="Normal 2 4 2 3 2 2 8 3" xfId="14532"/>
    <cellStyle name="Normal 2 4 2 3 2 2 9" xfId="5315"/>
    <cellStyle name="Normal 2 4 2 3 2 3" xfId="204"/>
    <cellStyle name="Normal 2 4 2 3 2 3 2" xfId="462"/>
    <cellStyle name="Normal 2 4 2 3 2 3 2 2" xfId="976"/>
    <cellStyle name="Normal 2 4 2 3 2 3 2 2 2" xfId="2008"/>
    <cellStyle name="Normal 2 4 2 3 2 3 2 2 2 2" xfId="7183"/>
    <cellStyle name="Normal 2 4 2 3 2 3 2 2 2 3" xfId="12290"/>
    <cellStyle name="Normal 2 4 2 3 2 3 2 2 3" xfId="3042"/>
    <cellStyle name="Normal 2 4 2 3 2 3 2 2 3 2" xfId="8215"/>
    <cellStyle name="Normal 2 4 2 3 2 3 2 2 3 3" xfId="13314"/>
    <cellStyle name="Normal 2 4 2 3 2 3 2 2 4" xfId="4082"/>
    <cellStyle name="Normal 2 4 2 3 2 3 2 2 4 2" xfId="9251"/>
    <cellStyle name="Normal 2 4 2 3 2 3 2 2 4 3" xfId="14345"/>
    <cellStyle name="Normal 2 4 2 3 2 3 2 2 5" xfId="5103"/>
    <cellStyle name="Normal 2 4 2 3 2 3 2 2 5 2" xfId="10271"/>
    <cellStyle name="Normal 2 4 2 3 2 3 2 2 5 3" xfId="15364"/>
    <cellStyle name="Normal 2 4 2 3 2 3 2 2 6" xfId="6153"/>
    <cellStyle name="Normal 2 4 2 3 2 3 2 2 7" xfId="11265"/>
    <cellStyle name="Normal 2 4 2 3 2 3 2 3" xfId="1496"/>
    <cellStyle name="Normal 2 4 2 3 2 3 2 3 2" xfId="6671"/>
    <cellStyle name="Normal 2 4 2 3 2 3 2 3 3" xfId="11778"/>
    <cellStyle name="Normal 2 4 2 3 2 3 2 4" xfId="2530"/>
    <cellStyle name="Normal 2 4 2 3 2 3 2 4 2" xfId="7703"/>
    <cellStyle name="Normal 2 4 2 3 2 3 2 4 3" xfId="12802"/>
    <cellStyle name="Normal 2 4 2 3 2 3 2 5" xfId="3569"/>
    <cellStyle name="Normal 2 4 2 3 2 3 2 5 2" xfId="8738"/>
    <cellStyle name="Normal 2 4 2 3 2 3 2 5 3" xfId="13832"/>
    <cellStyle name="Normal 2 4 2 3 2 3 2 6" xfId="4591"/>
    <cellStyle name="Normal 2 4 2 3 2 3 2 6 2" xfId="9759"/>
    <cellStyle name="Normal 2 4 2 3 2 3 2 6 3" xfId="14852"/>
    <cellStyle name="Normal 2 4 2 3 2 3 2 7" xfId="5639"/>
    <cellStyle name="Normal 2 4 2 3 2 3 2 8" xfId="10753"/>
    <cellStyle name="Normal 2 4 2 3 2 3 3" xfId="720"/>
    <cellStyle name="Normal 2 4 2 3 2 3 3 2" xfId="1752"/>
    <cellStyle name="Normal 2 4 2 3 2 3 3 2 2" xfId="6927"/>
    <cellStyle name="Normal 2 4 2 3 2 3 3 2 3" xfId="12034"/>
    <cellStyle name="Normal 2 4 2 3 2 3 3 3" xfId="2786"/>
    <cellStyle name="Normal 2 4 2 3 2 3 3 3 2" xfId="7959"/>
    <cellStyle name="Normal 2 4 2 3 2 3 3 3 3" xfId="13058"/>
    <cellStyle name="Normal 2 4 2 3 2 3 3 4" xfId="3826"/>
    <cellStyle name="Normal 2 4 2 3 2 3 3 4 2" xfId="8995"/>
    <cellStyle name="Normal 2 4 2 3 2 3 3 4 3" xfId="14089"/>
    <cellStyle name="Normal 2 4 2 3 2 3 3 5" xfId="4847"/>
    <cellStyle name="Normal 2 4 2 3 2 3 3 5 2" xfId="10015"/>
    <cellStyle name="Normal 2 4 2 3 2 3 3 5 3" xfId="15108"/>
    <cellStyle name="Normal 2 4 2 3 2 3 3 6" xfId="5897"/>
    <cellStyle name="Normal 2 4 2 3 2 3 3 7" xfId="11009"/>
    <cellStyle name="Normal 2 4 2 3 2 3 4" xfId="1240"/>
    <cellStyle name="Normal 2 4 2 3 2 3 4 2" xfId="6415"/>
    <cellStyle name="Normal 2 4 2 3 2 3 4 3" xfId="11522"/>
    <cellStyle name="Normal 2 4 2 3 2 3 5" xfId="2274"/>
    <cellStyle name="Normal 2 4 2 3 2 3 5 2" xfId="7447"/>
    <cellStyle name="Normal 2 4 2 3 2 3 5 3" xfId="12546"/>
    <cellStyle name="Normal 2 4 2 3 2 3 6" xfId="3312"/>
    <cellStyle name="Normal 2 4 2 3 2 3 6 2" xfId="8481"/>
    <cellStyle name="Normal 2 4 2 3 2 3 6 3" xfId="13576"/>
    <cellStyle name="Normal 2 4 2 3 2 3 7" xfId="4335"/>
    <cellStyle name="Normal 2 4 2 3 2 3 7 2" xfId="9503"/>
    <cellStyle name="Normal 2 4 2 3 2 3 7 3" xfId="14596"/>
    <cellStyle name="Normal 2 4 2 3 2 3 8" xfId="5381"/>
    <cellStyle name="Normal 2 4 2 3 2 3 9" xfId="10497"/>
    <cellStyle name="Normal 2 4 2 3 2 4" xfId="334"/>
    <cellStyle name="Normal 2 4 2 3 2 4 2" xfId="848"/>
    <cellStyle name="Normal 2 4 2 3 2 4 2 2" xfId="1880"/>
    <cellStyle name="Normal 2 4 2 3 2 4 2 2 2" xfId="7055"/>
    <cellStyle name="Normal 2 4 2 3 2 4 2 2 3" xfId="12162"/>
    <cellStyle name="Normal 2 4 2 3 2 4 2 3" xfId="2914"/>
    <cellStyle name="Normal 2 4 2 3 2 4 2 3 2" xfId="8087"/>
    <cellStyle name="Normal 2 4 2 3 2 4 2 3 3" xfId="13186"/>
    <cellStyle name="Normal 2 4 2 3 2 4 2 4" xfId="3954"/>
    <cellStyle name="Normal 2 4 2 3 2 4 2 4 2" xfId="9123"/>
    <cellStyle name="Normal 2 4 2 3 2 4 2 4 3" xfId="14217"/>
    <cellStyle name="Normal 2 4 2 3 2 4 2 5" xfId="4975"/>
    <cellStyle name="Normal 2 4 2 3 2 4 2 5 2" xfId="10143"/>
    <cellStyle name="Normal 2 4 2 3 2 4 2 5 3" xfId="15236"/>
    <cellStyle name="Normal 2 4 2 3 2 4 2 6" xfId="6025"/>
    <cellStyle name="Normal 2 4 2 3 2 4 2 7" xfId="11137"/>
    <cellStyle name="Normal 2 4 2 3 2 4 3" xfId="1368"/>
    <cellStyle name="Normal 2 4 2 3 2 4 3 2" xfId="6543"/>
    <cellStyle name="Normal 2 4 2 3 2 4 3 3" xfId="11650"/>
    <cellStyle name="Normal 2 4 2 3 2 4 4" xfId="2402"/>
    <cellStyle name="Normal 2 4 2 3 2 4 4 2" xfId="7575"/>
    <cellStyle name="Normal 2 4 2 3 2 4 4 3" xfId="12674"/>
    <cellStyle name="Normal 2 4 2 3 2 4 5" xfId="3441"/>
    <cellStyle name="Normal 2 4 2 3 2 4 5 2" xfId="8610"/>
    <cellStyle name="Normal 2 4 2 3 2 4 5 3" xfId="13704"/>
    <cellStyle name="Normal 2 4 2 3 2 4 6" xfId="4463"/>
    <cellStyle name="Normal 2 4 2 3 2 4 6 2" xfId="9631"/>
    <cellStyle name="Normal 2 4 2 3 2 4 6 3" xfId="14724"/>
    <cellStyle name="Normal 2 4 2 3 2 4 7" xfId="5511"/>
    <cellStyle name="Normal 2 4 2 3 2 4 8" xfId="10625"/>
    <cellStyle name="Normal 2 4 2 3 2 5" xfId="592"/>
    <cellStyle name="Normal 2 4 2 3 2 5 2" xfId="1624"/>
    <cellStyle name="Normal 2 4 2 3 2 5 2 2" xfId="6799"/>
    <cellStyle name="Normal 2 4 2 3 2 5 2 3" xfId="11906"/>
    <cellStyle name="Normal 2 4 2 3 2 5 3" xfId="2658"/>
    <cellStyle name="Normal 2 4 2 3 2 5 3 2" xfId="7831"/>
    <cellStyle name="Normal 2 4 2 3 2 5 3 3" xfId="12930"/>
    <cellStyle name="Normal 2 4 2 3 2 5 4" xfId="3698"/>
    <cellStyle name="Normal 2 4 2 3 2 5 4 2" xfId="8867"/>
    <cellStyle name="Normal 2 4 2 3 2 5 4 3" xfId="13961"/>
    <cellStyle name="Normal 2 4 2 3 2 5 5" xfId="4719"/>
    <cellStyle name="Normal 2 4 2 3 2 5 5 2" xfId="9887"/>
    <cellStyle name="Normal 2 4 2 3 2 5 5 3" xfId="14980"/>
    <cellStyle name="Normal 2 4 2 3 2 5 6" xfId="5769"/>
    <cellStyle name="Normal 2 4 2 3 2 5 7" xfId="10881"/>
    <cellStyle name="Normal 2 4 2 3 2 6" xfId="1111"/>
    <cellStyle name="Normal 2 4 2 3 2 6 2" xfId="6286"/>
    <cellStyle name="Normal 2 4 2 3 2 6 3" xfId="11394"/>
    <cellStyle name="Normal 2 4 2 3 2 7" xfId="2146"/>
    <cellStyle name="Normal 2 4 2 3 2 7 2" xfId="7319"/>
    <cellStyle name="Normal 2 4 2 3 2 7 3" xfId="12418"/>
    <cellStyle name="Normal 2 4 2 3 2 8" xfId="3180"/>
    <cellStyle name="Normal 2 4 2 3 2 8 2" xfId="8349"/>
    <cellStyle name="Normal 2 4 2 3 2 8 3" xfId="13445"/>
    <cellStyle name="Normal 2 4 2 3 2 9" xfId="4207"/>
    <cellStyle name="Normal 2 4 2 3 2 9 2" xfId="9375"/>
    <cellStyle name="Normal 2 4 2 3 2 9 3" xfId="14468"/>
    <cellStyle name="Normal 2 4 2 3 3" xfId="106"/>
    <cellStyle name="Normal 2 4 2 3 3 10" xfId="10401"/>
    <cellStyle name="Normal 2 4 2 3 3 2" xfId="236"/>
    <cellStyle name="Normal 2 4 2 3 3 2 2" xfId="494"/>
    <cellStyle name="Normal 2 4 2 3 3 2 2 2" xfId="1008"/>
    <cellStyle name="Normal 2 4 2 3 3 2 2 2 2" xfId="2040"/>
    <cellStyle name="Normal 2 4 2 3 3 2 2 2 2 2" xfId="7215"/>
    <cellStyle name="Normal 2 4 2 3 3 2 2 2 2 3" xfId="12322"/>
    <cellStyle name="Normal 2 4 2 3 3 2 2 2 3" xfId="3074"/>
    <cellStyle name="Normal 2 4 2 3 3 2 2 2 3 2" xfId="8247"/>
    <cellStyle name="Normal 2 4 2 3 3 2 2 2 3 3" xfId="13346"/>
    <cellStyle name="Normal 2 4 2 3 3 2 2 2 4" xfId="4114"/>
    <cellStyle name="Normal 2 4 2 3 3 2 2 2 4 2" xfId="9283"/>
    <cellStyle name="Normal 2 4 2 3 3 2 2 2 4 3" xfId="14377"/>
    <cellStyle name="Normal 2 4 2 3 3 2 2 2 5" xfId="5135"/>
    <cellStyle name="Normal 2 4 2 3 3 2 2 2 5 2" xfId="10303"/>
    <cellStyle name="Normal 2 4 2 3 3 2 2 2 5 3" xfId="15396"/>
    <cellStyle name="Normal 2 4 2 3 3 2 2 2 6" xfId="6185"/>
    <cellStyle name="Normal 2 4 2 3 3 2 2 2 7" xfId="11297"/>
    <cellStyle name="Normal 2 4 2 3 3 2 2 3" xfId="1528"/>
    <cellStyle name="Normal 2 4 2 3 3 2 2 3 2" xfId="6703"/>
    <cellStyle name="Normal 2 4 2 3 3 2 2 3 3" xfId="11810"/>
    <cellStyle name="Normal 2 4 2 3 3 2 2 4" xfId="2562"/>
    <cellStyle name="Normal 2 4 2 3 3 2 2 4 2" xfId="7735"/>
    <cellStyle name="Normal 2 4 2 3 3 2 2 4 3" xfId="12834"/>
    <cellStyle name="Normal 2 4 2 3 3 2 2 5" xfId="3601"/>
    <cellStyle name="Normal 2 4 2 3 3 2 2 5 2" xfId="8770"/>
    <cellStyle name="Normal 2 4 2 3 3 2 2 5 3" xfId="13864"/>
    <cellStyle name="Normal 2 4 2 3 3 2 2 6" xfId="4623"/>
    <cellStyle name="Normal 2 4 2 3 3 2 2 6 2" xfId="9791"/>
    <cellStyle name="Normal 2 4 2 3 3 2 2 6 3" xfId="14884"/>
    <cellStyle name="Normal 2 4 2 3 3 2 2 7" xfId="5671"/>
    <cellStyle name="Normal 2 4 2 3 3 2 2 8" xfId="10785"/>
    <cellStyle name="Normal 2 4 2 3 3 2 3" xfId="752"/>
    <cellStyle name="Normal 2 4 2 3 3 2 3 2" xfId="1784"/>
    <cellStyle name="Normal 2 4 2 3 3 2 3 2 2" xfId="6959"/>
    <cellStyle name="Normal 2 4 2 3 3 2 3 2 3" xfId="12066"/>
    <cellStyle name="Normal 2 4 2 3 3 2 3 3" xfId="2818"/>
    <cellStyle name="Normal 2 4 2 3 3 2 3 3 2" xfId="7991"/>
    <cellStyle name="Normal 2 4 2 3 3 2 3 3 3" xfId="13090"/>
    <cellStyle name="Normal 2 4 2 3 3 2 3 4" xfId="3858"/>
    <cellStyle name="Normal 2 4 2 3 3 2 3 4 2" xfId="9027"/>
    <cellStyle name="Normal 2 4 2 3 3 2 3 4 3" xfId="14121"/>
    <cellStyle name="Normal 2 4 2 3 3 2 3 5" xfId="4879"/>
    <cellStyle name="Normal 2 4 2 3 3 2 3 5 2" xfId="10047"/>
    <cellStyle name="Normal 2 4 2 3 3 2 3 5 3" xfId="15140"/>
    <cellStyle name="Normal 2 4 2 3 3 2 3 6" xfId="5929"/>
    <cellStyle name="Normal 2 4 2 3 3 2 3 7" xfId="11041"/>
    <cellStyle name="Normal 2 4 2 3 3 2 4" xfId="1272"/>
    <cellStyle name="Normal 2 4 2 3 3 2 4 2" xfId="6447"/>
    <cellStyle name="Normal 2 4 2 3 3 2 4 3" xfId="11554"/>
    <cellStyle name="Normal 2 4 2 3 3 2 5" xfId="2306"/>
    <cellStyle name="Normal 2 4 2 3 3 2 5 2" xfId="7479"/>
    <cellStyle name="Normal 2 4 2 3 3 2 5 3" xfId="12578"/>
    <cellStyle name="Normal 2 4 2 3 3 2 6" xfId="3344"/>
    <cellStyle name="Normal 2 4 2 3 3 2 6 2" xfId="8513"/>
    <cellStyle name="Normal 2 4 2 3 3 2 6 3" xfId="13608"/>
    <cellStyle name="Normal 2 4 2 3 3 2 7" xfId="4367"/>
    <cellStyle name="Normal 2 4 2 3 3 2 7 2" xfId="9535"/>
    <cellStyle name="Normal 2 4 2 3 3 2 7 3" xfId="14628"/>
    <cellStyle name="Normal 2 4 2 3 3 2 8" xfId="5413"/>
    <cellStyle name="Normal 2 4 2 3 3 2 9" xfId="10529"/>
    <cellStyle name="Normal 2 4 2 3 3 3" xfId="366"/>
    <cellStyle name="Normal 2 4 2 3 3 3 2" xfId="880"/>
    <cellStyle name="Normal 2 4 2 3 3 3 2 2" xfId="1912"/>
    <cellStyle name="Normal 2 4 2 3 3 3 2 2 2" xfId="7087"/>
    <cellStyle name="Normal 2 4 2 3 3 3 2 2 3" xfId="12194"/>
    <cellStyle name="Normal 2 4 2 3 3 3 2 3" xfId="2946"/>
    <cellStyle name="Normal 2 4 2 3 3 3 2 3 2" xfId="8119"/>
    <cellStyle name="Normal 2 4 2 3 3 3 2 3 3" xfId="13218"/>
    <cellStyle name="Normal 2 4 2 3 3 3 2 4" xfId="3986"/>
    <cellStyle name="Normal 2 4 2 3 3 3 2 4 2" xfId="9155"/>
    <cellStyle name="Normal 2 4 2 3 3 3 2 4 3" xfId="14249"/>
    <cellStyle name="Normal 2 4 2 3 3 3 2 5" xfId="5007"/>
    <cellStyle name="Normal 2 4 2 3 3 3 2 5 2" xfId="10175"/>
    <cellStyle name="Normal 2 4 2 3 3 3 2 5 3" xfId="15268"/>
    <cellStyle name="Normal 2 4 2 3 3 3 2 6" xfId="6057"/>
    <cellStyle name="Normal 2 4 2 3 3 3 2 7" xfId="11169"/>
    <cellStyle name="Normal 2 4 2 3 3 3 3" xfId="1400"/>
    <cellStyle name="Normal 2 4 2 3 3 3 3 2" xfId="6575"/>
    <cellStyle name="Normal 2 4 2 3 3 3 3 3" xfId="11682"/>
    <cellStyle name="Normal 2 4 2 3 3 3 4" xfId="2434"/>
    <cellStyle name="Normal 2 4 2 3 3 3 4 2" xfId="7607"/>
    <cellStyle name="Normal 2 4 2 3 3 3 4 3" xfId="12706"/>
    <cellStyle name="Normal 2 4 2 3 3 3 5" xfId="3473"/>
    <cellStyle name="Normal 2 4 2 3 3 3 5 2" xfId="8642"/>
    <cellStyle name="Normal 2 4 2 3 3 3 5 3" xfId="13736"/>
    <cellStyle name="Normal 2 4 2 3 3 3 6" xfId="4495"/>
    <cellStyle name="Normal 2 4 2 3 3 3 6 2" xfId="9663"/>
    <cellStyle name="Normal 2 4 2 3 3 3 6 3" xfId="14756"/>
    <cellStyle name="Normal 2 4 2 3 3 3 7" xfId="5543"/>
    <cellStyle name="Normal 2 4 2 3 3 3 8" xfId="10657"/>
    <cellStyle name="Normal 2 4 2 3 3 4" xfId="624"/>
    <cellStyle name="Normal 2 4 2 3 3 4 2" xfId="1656"/>
    <cellStyle name="Normal 2 4 2 3 3 4 2 2" xfId="6831"/>
    <cellStyle name="Normal 2 4 2 3 3 4 2 3" xfId="11938"/>
    <cellStyle name="Normal 2 4 2 3 3 4 3" xfId="2690"/>
    <cellStyle name="Normal 2 4 2 3 3 4 3 2" xfId="7863"/>
    <cellStyle name="Normal 2 4 2 3 3 4 3 3" xfId="12962"/>
    <cellStyle name="Normal 2 4 2 3 3 4 4" xfId="3730"/>
    <cellStyle name="Normal 2 4 2 3 3 4 4 2" xfId="8899"/>
    <cellStyle name="Normal 2 4 2 3 3 4 4 3" xfId="13993"/>
    <cellStyle name="Normal 2 4 2 3 3 4 5" xfId="4751"/>
    <cellStyle name="Normal 2 4 2 3 3 4 5 2" xfId="9919"/>
    <cellStyle name="Normal 2 4 2 3 3 4 5 3" xfId="15012"/>
    <cellStyle name="Normal 2 4 2 3 3 4 6" xfId="5801"/>
    <cellStyle name="Normal 2 4 2 3 3 4 7" xfId="10913"/>
    <cellStyle name="Normal 2 4 2 3 3 5" xfId="1144"/>
    <cellStyle name="Normal 2 4 2 3 3 5 2" xfId="6319"/>
    <cellStyle name="Normal 2 4 2 3 3 5 3" xfId="11426"/>
    <cellStyle name="Normal 2 4 2 3 3 6" xfId="2178"/>
    <cellStyle name="Normal 2 4 2 3 3 6 2" xfId="7351"/>
    <cellStyle name="Normal 2 4 2 3 3 6 3" xfId="12450"/>
    <cellStyle name="Normal 2 4 2 3 3 7" xfId="3214"/>
    <cellStyle name="Normal 2 4 2 3 3 7 2" xfId="8383"/>
    <cellStyle name="Normal 2 4 2 3 3 7 3" xfId="13479"/>
    <cellStyle name="Normal 2 4 2 3 3 8" xfId="4239"/>
    <cellStyle name="Normal 2 4 2 3 3 8 2" xfId="9407"/>
    <cellStyle name="Normal 2 4 2 3 3 8 3" xfId="14500"/>
    <cellStyle name="Normal 2 4 2 3 3 9" xfId="5283"/>
    <cellStyle name="Normal 2 4 2 3 4" xfId="172"/>
    <cellStyle name="Normal 2 4 2 3 4 2" xfId="430"/>
    <cellStyle name="Normal 2 4 2 3 4 2 2" xfId="944"/>
    <cellStyle name="Normal 2 4 2 3 4 2 2 2" xfId="1976"/>
    <cellStyle name="Normal 2 4 2 3 4 2 2 2 2" xfId="7151"/>
    <cellStyle name="Normal 2 4 2 3 4 2 2 2 3" xfId="12258"/>
    <cellStyle name="Normal 2 4 2 3 4 2 2 3" xfId="3010"/>
    <cellStyle name="Normal 2 4 2 3 4 2 2 3 2" xfId="8183"/>
    <cellStyle name="Normal 2 4 2 3 4 2 2 3 3" xfId="13282"/>
    <cellStyle name="Normal 2 4 2 3 4 2 2 4" xfId="4050"/>
    <cellStyle name="Normal 2 4 2 3 4 2 2 4 2" xfId="9219"/>
    <cellStyle name="Normal 2 4 2 3 4 2 2 4 3" xfId="14313"/>
    <cellStyle name="Normal 2 4 2 3 4 2 2 5" xfId="5071"/>
    <cellStyle name="Normal 2 4 2 3 4 2 2 5 2" xfId="10239"/>
    <cellStyle name="Normal 2 4 2 3 4 2 2 5 3" xfId="15332"/>
    <cellStyle name="Normal 2 4 2 3 4 2 2 6" xfId="6121"/>
    <cellStyle name="Normal 2 4 2 3 4 2 2 7" xfId="11233"/>
    <cellStyle name="Normal 2 4 2 3 4 2 3" xfId="1464"/>
    <cellStyle name="Normal 2 4 2 3 4 2 3 2" xfId="6639"/>
    <cellStyle name="Normal 2 4 2 3 4 2 3 3" xfId="11746"/>
    <cellStyle name="Normal 2 4 2 3 4 2 4" xfId="2498"/>
    <cellStyle name="Normal 2 4 2 3 4 2 4 2" xfId="7671"/>
    <cellStyle name="Normal 2 4 2 3 4 2 4 3" xfId="12770"/>
    <cellStyle name="Normal 2 4 2 3 4 2 5" xfId="3537"/>
    <cellStyle name="Normal 2 4 2 3 4 2 5 2" xfId="8706"/>
    <cellStyle name="Normal 2 4 2 3 4 2 5 3" xfId="13800"/>
    <cellStyle name="Normal 2 4 2 3 4 2 6" xfId="4559"/>
    <cellStyle name="Normal 2 4 2 3 4 2 6 2" xfId="9727"/>
    <cellStyle name="Normal 2 4 2 3 4 2 6 3" xfId="14820"/>
    <cellStyle name="Normal 2 4 2 3 4 2 7" xfId="5607"/>
    <cellStyle name="Normal 2 4 2 3 4 2 8" xfId="10721"/>
    <cellStyle name="Normal 2 4 2 3 4 3" xfId="688"/>
    <cellStyle name="Normal 2 4 2 3 4 3 2" xfId="1720"/>
    <cellStyle name="Normal 2 4 2 3 4 3 2 2" xfId="6895"/>
    <cellStyle name="Normal 2 4 2 3 4 3 2 3" xfId="12002"/>
    <cellStyle name="Normal 2 4 2 3 4 3 3" xfId="2754"/>
    <cellStyle name="Normal 2 4 2 3 4 3 3 2" xfId="7927"/>
    <cellStyle name="Normal 2 4 2 3 4 3 3 3" xfId="13026"/>
    <cellStyle name="Normal 2 4 2 3 4 3 4" xfId="3794"/>
    <cellStyle name="Normal 2 4 2 3 4 3 4 2" xfId="8963"/>
    <cellStyle name="Normal 2 4 2 3 4 3 4 3" xfId="14057"/>
    <cellStyle name="Normal 2 4 2 3 4 3 5" xfId="4815"/>
    <cellStyle name="Normal 2 4 2 3 4 3 5 2" xfId="9983"/>
    <cellStyle name="Normal 2 4 2 3 4 3 5 3" xfId="15076"/>
    <cellStyle name="Normal 2 4 2 3 4 3 6" xfId="5865"/>
    <cellStyle name="Normal 2 4 2 3 4 3 7" xfId="10977"/>
    <cellStyle name="Normal 2 4 2 3 4 4" xfId="1208"/>
    <cellStyle name="Normal 2 4 2 3 4 4 2" xfId="6383"/>
    <cellStyle name="Normal 2 4 2 3 4 4 3" xfId="11490"/>
    <cellStyle name="Normal 2 4 2 3 4 5" xfId="2242"/>
    <cellStyle name="Normal 2 4 2 3 4 5 2" xfId="7415"/>
    <cellStyle name="Normal 2 4 2 3 4 5 3" xfId="12514"/>
    <cellStyle name="Normal 2 4 2 3 4 6" xfId="3280"/>
    <cellStyle name="Normal 2 4 2 3 4 6 2" xfId="8449"/>
    <cellStyle name="Normal 2 4 2 3 4 6 3" xfId="13544"/>
    <cellStyle name="Normal 2 4 2 3 4 7" xfId="4303"/>
    <cellStyle name="Normal 2 4 2 3 4 7 2" xfId="9471"/>
    <cellStyle name="Normal 2 4 2 3 4 7 3" xfId="14564"/>
    <cellStyle name="Normal 2 4 2 3 4 8" xfId="5349"/>
    <cellStyle name="Normal 2 4 2 3 4 9" xfId="10465"/>
    <cellStyle name="Normal 2 4 2 3 5" xfId="302"/>
    <cellStyle name="Normal 2 4 2 3 5 2" xfId="816"/>
    <cellStyle name="Normal 2 4 2 3 5 2 2" xfId="1848"/>
    <cellStyle name="Normal 2 4 2 3 5 2 2 2" xfId="7023"/>
    <cellStyle name="Normal 2 4 2 3 5 2 2 3" xfId="12130"/>
    <cellStyle name="Normal 2 4 2 3 5 2 3" xfId="2882"/>
    <cellStyle name="Normal 2 4 2 3 5 2 3 2" xfId="8055"/>
    <cellStyle name="Normal 2 4 2 3 5 2 3 3" xfId="13154"/>
    <cellStyle name="Normal 2 4 2 3 5 2 4" xfId="3922"/>
    <cellStyle name="Normal 2 4 2 3 5 2 4 2" xfId="9091"/>
    <cellStyle name="Normal 2 4 2 3 5 2 4 3" xfId="14185"/>
    <cellStyle name="Normal 2 4 2 3 5 2 5" xfId="4943"/>
    <cellStyle name="Normal 2 4 2 3 5 2 5 2" xfId="10111"/>
    <cellStyle name="Normal 2 4 2 3 5 2 5 3" xfId="15204"/>
    <cellStyle name="Normal 2 4 2 3 5 2 6" xfId="5993"/>
    <cellStyle name="Normal 2 4 2 3 5 2 7" xfId="11105"/>
    <cellStyle name="Normal 2 4 2 3 5 3" xfId="1336"/>
    <cellStyle name="Normal 2 4 2 3 5 3 2" xfId="6511"/>
    <cellStyle name="Normal 2 4 2 3 5 3 3" xfId="11618"/>
    <cellStyle name="Normal 2 4 2 3 5 4" xfId="2370"/>
    <cellStyle name="Normal 2 4 2 3 5 4 2" xfId="7543"/>
    <cellStyle name="Normal 2 4 2 3 5 4 3" xfId="12642"/>
    <cellStyle name="Normal 2 4 2 3 5 5" xfId="3409"/>
    <cellStyle name="Normal 2 4 2 3 5 5 2" xfId="8578"/>
    <cellStyle name="Normal 2 4 2 3 5 5 3" xfId="13672"/>
    <cellStyle name="Normal 2 4 2 3 5 6" xfId="4431"/>
    <cellStyle name="Normal 2 4 2 3 5 6 2" xfId="9599"/>
    <cellStyle name="Normal 2 4 2 3 5 6 3" xfId="14692"/>
    <cellStyle name="Normal 2 4 2 3 5 7" xfId="5479"/>
    <cellStyle name="Normal 2 4 2 3 5 8" xfId="10593"/>
    <cellStyle name="Normal 2 4 2 3 6" xfId="560"/>
    <cellStyle name="Normal 2 4 2 3 6 2" xfId="1592"/>
    <cellStyle name="Normal 2 4 2 3 6 2 2" xfId="6767"/>
    <cellStyle name="Normal 2 4 2 3 6 2 3" xfId="11874"/>
    <cellStyle name="Normal 2 4 2 3 6 3" xfId="2626"/>
    <cellStyle name="Normal 2 4 2 3 6 3 2" xfId="7799"/>
    <cellStyle name="Normal 2 4 2 3 6 3 3" xfId="12898"/>
    <cellStyle name="Normal 2 4 2 3 6 4" xfId="3666"/>
    <cellStyle name="Normal 2 4 2 3 6 4 2" xfId="8835"/>
    <cellStyle name="Normal 2 4 2 3 6 4 3" xfId="13929"/>
    <cellStyle name="Normal 2 4 2 3 6 5" xfId="4687"/>
    <cellStyle name="Normal 2 4 2 3 6 5 2" xfId="9855"/>
    <cellStyle name="Normal 2 4 2 3 6 5 3" xfId="14948"/>
    <cellStyle name="Normal 2 4 2 3 6 6" xfId="5737"/>
    <cellStyle name="Normal 2 4 2 3 6 7" xfId="10849"/>
    <cellStyle name="Normal 2 4 2 3 7" xfId="1078"/>
    <cellStyle name="Normal 2 4 2 3 7 2" xfId="6253"/>
    <cellStyle name="Normal 2 4 2 3 7 3" xfId="11362"/>
    <cellStyle name="Normal 2 4 2 3 8" xfId="2113"/>
    <cellStyle name="Normal 2 4 2 3 8 2" xfId="7286"/>
    <cellStyle name="Normal 2 4 2 3 8 3" xfId="12386"/>
    <cellStyle name="Normal 2 4 2 3 9" xfId="3147"/>
    <cellStyle name="Normal 2 4 2 3 9 2" xfId="8316"/>
    <cellStyle name="Normal 2 4 2 3 9 3" xfId="13413"/>
    <cellStyle name="Normal 2 4 2 4" xfId="56"/>
    <cellStyle name="Normal 2 4 2 4 10" xfId="5233"/>
    <cellStyle name="Normal 2 4 2 4 11" xfId="10353"/>
    <cellStyle name="Normal 2 4 2 4 2" xfId="122"/>
    <cellStyle name="Normal 2 4 2 4 2 10" xfId="10417"/>
    <cellStyle name="Normal 2 4 2 4 2 2" xfId="252"/>
    <cellStyle name="Normal 2 4 2 4 2 2 2" xfId="510"/>
    <cellStyle name="Normal 2 4 2 4 2 2 2 2" xfId="1024"/>
    <cellStyle name="Normal 2 4 2 4 2 2 2 2 2" xfId="2056"/>
    <cellStyle name="Normal 2 4 2 4 2 2 2 2 2 2" xfId="7231"/>
    <cellStyle name="Normal 2 4 2 4 2 2 2 2 2 3" xfId="12338"/>
    <cellStyle name="Normal 2 4 2 4 2 2 2 2 3" xfId="3090"/>
    <cellStyle name="Normal 2 4 2 4 2 2 2 2 3 2" xfId="8263"/>
    <cellStyle name="Normal 2 4 2 4 2 2 2 2 3 3" xfId="13362"/>
    <cellStyle name="Normal 2 4 2 4 2 2 2 2 4" xfId="4130"/>
    <cellStyle name="Normal 2 4 2 4 2 2 2 2 4 2" xfId="9299"/>
    <cellStyle name="Normal 2 4 2 4 2 2 2 2 4 3" xfId="14393"/>
    <cellStyle name="Normal 2 4 2 4 2 2 2 2 5" xfId="5151"/>
    <cellStyle name="Normal 2 4 2 4 2 2 2 2 5 2" xfId="10319"/>
    <cellStyle name="Normal 2 4 2 4 2 2 2 2 5 3" xfId="15412"/>
    <cellStyle name="Normal 2 4 2 4 2 2 2 2 6" xfId="6201"/>
    <cellStyle name="Normal 2 4 2 4 2 2 2 2 7" xfId="11313"/>
    <cellStyle name="Normal 2 4 2 4 2 2 2 3" xfId="1544"/>
    <cellStyle name="Normal 2 4 2 4 2 2 2 3 2" xfId="6719"/>
    <cellStyle name="Normal 2 4 2 4 2 2 2 3 3" xfId="11826"/>
    <cellStyle name="Normal 2 4 2 4 2 2 2 4" xfId="2578"/>
    <cellStyle name="Normal 2 4 2 4 2 2 2 4 2" xfId="7751"/>
    <cellStyle name="Normal 2 4 2 4 2 2 2 4 3" xfId="12850"/>
    <cellStyle name="Normal 2 4 2 4 2 2 2 5" xfId="3617"/>
    <cellStyle name="Normal 2 4 2 4 2 2 2 5 2" xfId="8786"/>
    <cellStyle name="Normal 2 4 2 4 2 2 2 5 3" xfId="13880"/>
    <cellStyle name="Normal 2 4 2 4 2 2 2 6" xfId="4639"/>
    <cellStyle name="Normal 2 4 2 4 2 2 2 6 2" xfId="9807"/>
    <cellStyle name="Normal 2 4 2 4 2 2 2 6 3" xfId="14900"/>
    <cellStyle name="Normal 2 4 2 4 2 2 2 7" xfId="5687"/>
    <cellStyle name="Normal 2 4 2 4 2 2 2 8" xfId="10801"/>
    <cellStyle name="Normal 2 4 2 4 2 2 3" xfId="768"/>
    <cellStyle name="Normal 2 4 2 4 2 2 3 2" xfId="1800"/>
    <cellStyle name="Normal 2 4 2 4 2 2 3 2 2" xfId="6975"/>
    <cellStyle name="Normal 2 4 2 4 2 2 3 2 3" xfId="12082"/>
    <cellStyle name="Normal 2 4 2 4 2 2 3 3" xfId="2834"/>
    <cellStyle name="Normal 2 4 2 4 2 2 3 3 2" xfId="8007"/>
    <cellStyle name="Normal 2 4 2 4 2 2 3 3 3" xfId="13106"/>
    <cellStyle name="Normal 2 4 2 4 2 2 3 4" xfId="3874"/>
    <cellStyle name="Normal 2 4 2 4 2 2 3 4 2" xfId="9043"/>
    <cellStyle name="Normal 2 4 2 4 2 2 3 4 3" xfId="14137"/>
    <cellStyle name="Normal 2 4 2 4 2 2 3 5" xfId="4895"/>
    <cellStyle name="Normal 2 4 2 4 2 2 3 5 2" xfId="10063"/>
    <cellStyle name="Normal 2 4 2 4 2 2 3 5 3" xfId="15156"/>
    <cellStyle name="Normal 2 4 2 4 2 2 3 6" xfId="5945"/>
    <cellStyle name="Normal 2 4 2 4 2 2 3 7" xfId="11057"/>
    <cellStyle name="Normal 2 4 2 4 2 2 4" xfId="1288"/>
    <cellStyle name="Normal 2 4 2 4 2 2 4 2" xfId="6463"/>
    <cellStyle name="Normal 2 4 2 4 2 2 4 3" xfId="11570"/>
    <cellStyle name="Normal 2 4 2 4 2 2 5" xfId="2322"/>
    <cellStyle name="Normal 2 4 2 4 2 2 5 2" xfId="7495"/>
    <cellStyle name="Normal 2 4 2 4 2 2 5 3" xfId="12594"/>
    <cellStyle name="Normal 2 4 2 4 2 2 6" xfId="3360"/>
    <cellStyle name="Normal 2 4 2 4 2 2 6 2" xfId="8529"/>
    <cellStyle name="Normal 2 4 2 4 2 2 6 3" xfId="13624"/>
    <cellStyle name="Normal 2 4 2 4 2 2 7" xfId="4383"/>
    <cellStyle name="Normal 2 4 2 4 2 2 7 2" xfId="9551"/>
    <cellStyle name="Normal 2 4 2 4 2 2 7 3" xfId="14644"/>
    <cellStyle name="Normal 2 4 2 4 2 2 8" xfId="5429"/>
    <cellStyle name="Normal 2 4 2 4 2 2 9" xfId="10545"/>
    <cellStyle name="Normal 2 4 2 4 2 3" xfId="382"/>
    <cellStyle name="Normal 2 4 2 4 2 3 2" xfId="896"/>
    <cellStyle name="Normal 2 4 2 4 2 3 2 2" xfId="1928"/>
    <cellStyle name="Normal 2 4 2 4 2 3 2 2 2" xfId="7103"/>
    <cellStyle name="Normal 2 4 2 4 2 3 2 2 3" xfId="12210"/>
    <cellStyle name="Normal 2 4 2 4 2 3 2 3" xfId="2962"/>
    <cellStyle name="Normal 2 4 2 4 2 3 2 3 2" xfId="8135"/>
    <cellStyle name="Normal 2 4 2 4 2 3 2 3 3" xfId="13234"/>
    <cellStyle name="Normal 2 4 2 4 2 3 2 4" xfId="4002"/>
    <cellStyle name="Normal 2 4 2 4 2 3 2 4 2" xfId="9171"/>
    <cellStyle name="Normal 2 4 2 4 2 3 2 4 3" xfId="14265"/>
    <cellStyle name="Normal 2 4 2 4 2 3 2 5" xfId="5023"/>
    <cellStyle name="Normal 2 4 2 4 2 3 2 5 2" xfId="10191"/>
    <cellStyle name="Normal 2 4 2 4 2 3 2 5 3" xfId="15284"/>
    <cellStyle name="Normal 2 4 2 4 2 3 2 6" xfId="6073"/>
    <cellStyle name="Normal 2 4 2 4 2 3 2 7" xfId="11185"/>
    <cellStyle name="Normal 2 4 2 4 2 3 3" xfId="1416"/>
    <cellStyle name="Normal 2 4 2 4 2 3 3 2" xfId="6591"/>
    <cellStyle name="Normal 2 4 2 4 2 3 3 3" xfId="11698"/>
    <cellStyle name="Normal 2 4 2 4 2 3 4" xfId="2450"/>
    <cellStyle name="Normal 2 4 2 4 2 3 4 2" xfId="7623"/>
    <cellStyle name="Normal 2 4 2 4 2 3 4 3" xfId="12722"/>
    <cellStyle name="Normal 2 4 2 4 2 3 5" xfId="3489"/>
    <cellStyle name="Normal 2 4 2 4 2 3 5 2" xfId="8658"/>
    <cellStyle name="Normal 2 4 2 4 2 3 5 3" xfId="13752"/>
    <cellStyle name="Normal 2 4 2 4 2 3 6" xfId="4511"/>
    <cellStyle name="Normal 2 4 2 4 2 3 6 2" xfId="9679"/>
    <cellStyle name="Normal 2 4 2 4 2 3 6 3" xfId="14772"/>
    <cellStyle name="Normal 2 4 2 4 2 3 7" xfId="5559"/>
    <cellStyle name="Normal 2 4 2 4 2 3 8" xfId="10673"/>
    <cellStyle name="Normal 2 4 2 4 2 4" xfId="640"/>
    <cellStyle name="Normal 2 4 2 4 2 4 2" xfId="1672"/>
    <cellStyle name="Normal 2 4 2 4 2 4 2 2" xfId="6847"/>
    <cellStyle name="Normal 2 4 2 4 2 4 2 3" xfId="11954"/>
    <cellStyle name="Normal 2 4 2 4 2 4 3" xfId="2706"/>
    <cellStyle name="Normal 2 4 2 4 2 4 3 2" xfId="7879"/>
    <cellStyle name="Normal 2 4 2 4 2 4 3 3" xfId="12978"/>
    <cellStyle name="Normal 2 4 2 4 2 4 4" xfId="3746"/>
    <cellStyle name="Normal 2 4 2 4 2 4 4 2" xfId="8915"/>
    <cellStyle name="Normal 2 4 2 4 2 4 4 3" xfId="14009"/>
    <cellStyle name="Normal 2 4 2 4 2 4 5" xfId="4767"/>
    <cellStyle name="Normal 2 4 2 4 2 4 5 2" xfId="9935"/>
    <cellStyle name="Normal 2 4 2 4 2 4 5 3" xfId="15028"/>
    <cellStyle name="Normal 2 4 2 4 2 4 6" xfId="5817"/>
    <cellStyle name="Normal 2 4 2 4 2 4 7" xfId="10929"/>
    <cellStyle name="Normal 2 4 2 4 2 5" xfId="1160"/>
    <cellStyle name="Normal 2 4 2 4 2 5 2" xfId="6335"/>
    <cellStyle name="Normal 2 4 2 4 2 5 3" xfId="11442"/>
    <cellStyle name="Normal 2 4 2 4 2 6" xfId="2194"/>
    <cellStyle name="Normal 2 4 2 4 2 6 2" xfId="7367"/>
    <cellStyle name="Normal 2 4 2 4 2 6 3" xfId="12466"/>
    <cellStyle name="Normal 2 4 2 4 2 7" xfId="3230"/>
    <cellStyle name="Normal 2 4 2 4 2 7 2" xfId="8399"/>
    <cellStyle name="Normal 2 4 2 4 2 7 3" xfId="13495"/>
    <cellStyle name="Normal 2 4 2 4 2 8" xfId="4255"/>
    <cellStyle name="Normal 2 4 2 4 2 8 2" xfId="9423"/>
    <cellStyle name="Normal 2 4 2 4 2 8 3" xfId="14516"/>
    <cellStyle name="Normal 2 4 2 4 2 9" xfId="5299"/>
    <cellStyle name="Normal 2 4 2 4 3" xfId="188"/>
    <cellStyle name="Normal 2 4 2 4 3 2" xfId="446"/>
    <cellStyle name="Normal 2 4 2 4 3 2 2" xfId="960"/>
    <cellStyle name="Normal 2 4 2 4 3 2 2 2" xfId="1992"/>
    <cellStyle name="Normal 2 4 2 4 3 2 2 2 2" xfId="7167"/>
    <cellStyle name="Normal 2 4 2 4 3 2 2 2 3" xfId="12274"/>
    <cellStyle name="Normal 2 4 2 4 3 2 2 3" xfId="3026"/>
    <cellStyle name="Normal 2 4 2 4 3 2 2 3 2" xfId="8199"/>
    <cellStyle name="Normal 2 4 2 4 3 2 2 3 3" xfId="13298"/>
    <cellStyle name="Normal 2 4 2 4 3 2 2 4" xfId="4066"/>
    <cellStyle name="Normal 2 4 2 4 3 2 2 4 2" xfId="9235"/>
    <cellStyle name="Normal 2 4 2 4 3 2 2 4 3" xfId="14329"/>
    <cellStyle name="Normal 2 4 2 4 3 2 2 5" xfId="5087"/>
    <cellStyle name="Normal 2 4 2 4 3 2 2 5 2" xfId="10255"/>
    <cellStyle name="Normal 2 4 2 4 3 2 2 5 3" xfId="15348"/>
    <cellStyle name="Normal 2 4 2 4 3 2 2 6" xfId="6137"/>
    <cellStyle name="Normal 2 4 2 4 3 2 2 7" xfId="11249"/>
    <cellStyle name="Normal 2 4 2 4 3 2 3" xfId="1480"/>
    <cellStyle name="Normal 2 4 2 4 3 2 3 2" xfId="6655"/>
    <cellStyle name="Normal 2 4 2 4 3 2 3 3" xfId="11762"/>
    <cellStyle name="Normal 2 4 2 4 3 2 4" xfId="2514"/>
    <cellStyle name="Normal 2 4 2 4 3 2 4 2" xfId="7687"/>
    <cellStyle name="Normal 2 4 2 4 3 2 4 3" xfId="12786"/>
    <cellStyle name="Normal 2 4 2 4 3 2 5" xfId="3553"/>
    <cellStyle name="Normal 2 4 2 4 3 2 5 2" xfId="8722"/>
    <cellStyle name="Normal 2 4 2 4 3 2 5 3" xfId="13816"/>
    <cellStyle name="Normal 2 4 2 4 3 2 6" xfId="4575"/>
    <cellStyle name="Normal 2 4 2 4 3 2 6 2" xfId="9743"/>
    <cellStyle name="Normal 2 4 2 4 3 2 6 3" xfId="14836"/>
    <cellStyle name="Normal 2 4 2 4 3 2 7" xfId="5623"/>
    <cellStyle name="Normal 2 4 2 4 3 2 8" xfId="10737"/>
    <cellStyle name="Normal 2 4 2 4 3 3" xfId="704"/>
    <cellStyle name="Normal 2 4 2 4 3 3 2" xfId="1736"/>
    <cellStyle name="Normal 2 4 2 4 3 3 2 2" xfId="6911"/>
    <cellStyle name="Normal 2 4 2 4 3 3 2 3" xfId="12018"/>
    <cellStyle name="Normal 2 4 2 4 3 3 3" xfId="2770"/>
    <cellStyle name="Normal 2 4 2 4 3 3 3 2" xfId="7943"/>
    <cellStyle name="Normal 2 4 2 4 3 3 3 3" xfId="13042"/>
    <cellStyle name="Normal 2 4 2 4 3 3 4" xfId="3810"/>
    <cellStyle name="Normal 2 4 2 4 3 3 4 2" xfId="8979"/>
    <cellStyle name="Normal 2 4 2 4 3 3 4 3" xfId="14073"/>
    <cellStyle name="Normal 2 4 2 4 3 3 5" xfId="4831"/>
    <cellStyle name="Normal 2 4 2 4 3 3 5 2" xfId="9999"/>
    <cellStyle name="Normal 2 4 2 4 3 3 5 3" xfId="15092"/>
    <cellStyle name="Normal 2 4 2 4 3 3 6" xfId="5881"/>
    <cellStyle name="Normal 2 4 2 4 3 3 7" xfId="10993"/>
    <cellStyle name="Normal 2 4 2 4 3 4" xfId="1224"/>
    <cellStyle name="Normal 2 4 2 4 3 4 2" xfId="6399"/>
    <cellStyle name="Normal 2 4 2 4 3 4 3" xfId="11506"/>
    <cellStyle name="Normal 2 4 2 4 3 5" xfId="2258"/>
    <cellStyle name="Normal 2 4 2 4 3 5 2" xfId="7431"/>
    <cellStyle name="Normal 2 4 2 4 3 5 3" xfId="12530"/>
    <cellStyle name="Normal 2 4 2 4 3 6" xfId="3296"/>
    <cellStyle name="Normal 2 4 2 4 3 6 2" xfId="8465"/>
    <cellStyle name="Normal 2 4 2 4 3 6 3" xfId="13560"/>
    <cellStyle name="Normal 2 4 2 4 3 7" xfId="4319"/>
    <cellStyle name="Normal 2 4 2 4 3 7 2" xfId="9487"/>
    <cellStyle name="Normal 2 4 2 4 3 7 3" xfId="14580"/>
    <cellStyle name="Normal 2 4 2 4 3 8" xfId="5365"/>
    <cellStyle name="Normal 2 4 2 4 3 9" xfId="10481"/>
    <cellStyle name="Normal 2 4 2 4 4" xfId="318"/>
    <cellStyle name="Normal 2 4 2 4 4 2" xfId="832"/>
    <cellStyle name="Normal 2 4 2 4 4 2 2" xfId="1864"/>
    <cellStyle name="Normal 2 4 2 4 4 2 2 2" xfId="7039"/>
    <cellStyle name="Normal 2 4 2 4 4 2 2 3" xfId="12146"/>
    <cellStyle name="Normal 2 4 2 4 4 2 3" xfId="2898"/>
    <cellStyle name="Normal 2 4 2 4 4 2 3 2" xfId="8071"/>
    <cellStyle name="Normal 2 4 2 4 4 2 3 3" xfId="13170"/>
    <cellStyle name="Normal 2 4 2 4 4 2 4" xfId="3938"/>
    <cellStyle name="Normal 2 4 2 4 4 2 4 2" xfId="9107"/>
    <cellStyle name="Normal 2 4 2 4 4 2 4 3" xfId="14201"/>
    <cellStyle name="Normal 2 4 2 4 4 2 5" xfId="4959"/>
    <cellStyle name="Normal 2 4 2 4 4 2 5 2" xfId="10127"/>
    <cellStyle name="Normal 2 4 2 4 4 2 5 3" xfId="15220"/>
    <cellStyle name="Normal 2 4 2 4 4 2 6" xfId="6009"/>
    <cellStyle name="Normal 2 4 2 4 4 2 7" xfId="11121"/>
    <cellStyle name="Normal 2 4 2 4 4 3" xfId="1352"/>
    <cellStyle name="Normal 2 4 2 4 4 3 2" xfId="6527"/>
    <cellStyle name="Normal 2 4 2 4 4 3 3" xfId="11634"/>
    <cellStyle name="Normal 2 4 2 4 4 4" xfId="2386"/>
    <cellStyle name="Normal 2 4 2 4 4 4 2" xfId="7559"/>
    <cellStyle name="Normal 2 4 2 4 4 4 3" xfId="12658"/>
    <cellStyle name="Normal 2 4 2 4 4 5" xfId="3425"/>
    <cellStyle name="Normal 2 4 2 4 4 5 2" xfId="8594"/>
    <cellStyle name="Normal 2 4 2 4 4 5 3" xfId="13688"/>
    <cellStyle name="Normal 2 4 2 4 4 6" xfId="4447"/>
    <cellStyle name="Normal 2 4 2 4 4 6 2" xfId="9615"/>
    <cellStyle name="Normal 2 4 2 4 4 6 3" xfId="14708"/>
    <cellStyle name="Normal 2 4 2 4 4 7" xfId="5495"/>
    <cellStyle name="Normal 2 4 2 4 4 8" xfId="10609"/>
    <cellStyle name="Normal 2 4 2 4 5" xfId="576"/>
    <cellStyle name="Normal 2 4 2 4 5 2" xfId="1608"/>
    <cellStyle name="Normal 2 4 2 4 5 2 2" xfId="6783"/>
    <cellStyle name="Normal 2 4 2 4 5 2 3" xfId="11890"/>
    <cellStyle name="Normal 2 4 2 4 5 3" xfId="2642"/>
    <cellStyle name="Normal 2 4 2 4 5 3 2" xfId="7815"/>
    <cellStyle name="Normal 2 4 2 4 5 3 3" xfId="12914"/>
    <cellStyle name="Normal 2 4 2 4 5 4" xfId="3682"/>
    <cellStyle name="Normal 2 4 2 4 5 4 2" xfId="8851"/>
    <cellStyle name="Normal 2 4 2 4 5 4 3" xfId="13945"/>
    <cellStyle name="Normal 2 4 2 4 5 5" xfId="4703"/>
    <cellStyle name="Normal 2 4 2 4 5 5 2" xfId="9871"/>
    <cellStyle name="Normal 2 4 2 4 5 5 3" xfId="14964"/>
    <cellStyle name="Normal 2 4 2 4 5 6" xfId="5753"/>
    <cellStyle name="Normal 2 4 2 4 5 7" xfId="10865"/>
    <cellStyle name="Normal 2 4 2 4 6" xfId="1095"/>
    <cellStyle name="Normal 2 4 2 4 6 2" xfId="6270"/>
    <cellStyle name="Normal 2 4 2 4 6 3" xfId="11378"/>
    <cellStyle name="Normal 2 4 2 4 7" xfId="2130"/>
    <cellStyle name="Normal 2 4 2 4 7 2" xfId="7303"/>
    <cellStyle name="Normal 2 4 2 4 7 3" xfId="12402"/>
    <cellStyle name="Normal 2 4 2 4 8" xfId="3164"/>
    <cellStyle name="Normal 2 4 2 4 8 2" xfId="8333"/>
    <cellStyle name="Normal 2 4 2 4 8 3" xfId="13429"/>
    <cellStyle name="Normal 2 4 2 4 9" xfId="4191"/>
    <cellStyle name="Normal 2 4 2 4 9 2" xfId="9359"/>
    <cellStyle name="Normal 2 4 2 4 9 3" xfId="14452"/>
    <cellStyle name="Normal 2 4 2 5" xfId="90"/>
    <cellStyle name="Normal 2 4 2 5 10" xfId="10385"/>
    <cellStyle name="Normal 2 4 2 5 2" xfId="220"/>
    <cellStyle name="Normal 2 4 2 5 2 2" xfId="478"/>
    <cellStyle name="Normal 2 4 2 5 2 2 2" xfId="992"/>
    <cellStyle name="Normal 2 4 2 5 2 2 2 2" xfId="2024"/>
    <cellStyle name="Normal 2 4 2 5 2 2 2 2 2" xfId="7199"/>
    <cellStyle name="Normal 2 4 2 5 2 2 2 2 3" xfId="12306"/>
    <cellStyle name="Normal 2 4 2 5 2 2 2 3" xfId="3058"/>
    <cellStyle name="Normal 2 4 2 5 2 2 2 3 2" xfId="8231"/>
    <cellStyle name="Normal 2 4 2 5 2 2 2 3 3" xfId="13330"/>
    <cellStyle name="Normal 2 4 2 5 2 2 2 4" xfId="4098"/>
    <cellStyle name="Normal 2 4 2 5 2 2 2 4 2" xfId="9267"/>
    <cellStyle name="Normal 2 4 2 5 2 2 2 4 3" xfId="14361"/>
    <cellStyle name="Normal 2 4 2 5 2 2 2 5" xfId="5119"/>
    <cellStyle name="Normal 2 4 2 5 2 2 2 5 2" xfId="10287"/>
    <cellStyle name="Normal 2 4 2 5 2 2 2 5 3" xfId="15380"/>
    <cellStyle name="Normal 2 4 2 5 2 2 2 6" xfId="6169"/>
    <cellStyle name="Normal 2 4 2 5 2 2 2 7" xfId="11281"/>
    <cellStyle name="Normal 2 4 2 5 2 2 3" xfId="1512"/>
    <cellStyle name="Normal 2 4 2 5 2 2 3 2" xfId="6687"/>
    <cellStyle name="Normal 2 4 2 5 2 2 3 3" xfId="11794"/>
    <cellStyle name="Normal 2 4 2 5 2 2 4" xfId="2546"/>
    <cellStyle name="Normal 2 4 2 5 2 2 4 2" xfId="7719"/>
    <cellStyle name="Normal 2 4 2 5 2 2 4 3" xfId="12818"/>
    <cellStyle name="Normal 2 4 2 5 2 2 5" xfId="3585"/>
    <cellStyle name="Normal 2 4 2 5 2 2 5 2" xfId="8754"/>
    <cellStyle name="Normal 2 4 2 5 2 2 5 3" xfId="13848"/>
    <cellStyle name="Normal 2 4 2 5 2 2 6" xfId="4607"/>
    <cellStyle name="Normal 2 4 2 5 2 2 6 2" xfId="9775"/>
    <cellStyle name="Normal 2 4 2 5 2 2 6 3" xfId="14868"/>
    <cellStyle name="Normal 2 4 2 5 2 2 7" xfId="5655"/>
    <cellStyle name="Normal 2 4 2 5 2 2 8" xfId="10769"/>
    <cellStyle name="Normal 2 4 2 5 2 3" xfId="736"/>
    <cellStyle name="Normal 2 4 2 5 2 3 2" xfId="1768"/>
    <cellStyle name="Normal 2 4 2 5 2 3 2 2" xfId="6943"/>
    <cellStyle name="Normal 2 4 2 5 2 3 2 3" xfId="12050"/>
    <cellStyle name="Normal 2 4 2 5 2 3 3" xfId="2802"/>
    <cellStyle name="Normal 2 4 2 5 2 3 3 2" xfId="7975"/>
    <cellStyle name="Normal 2 4 2 5 2 3 3 3" xfId="13074"/>
    <cellStyle name="Normal 2 4 2 5 2 3 4" xfId="3842"/>
    <cellStyle name="Normal 2 4 2 5 2 3 4 2" xfId="9011"/>
    <cellStyle name="Normal 2 4 2 5 2 3 4 3" xfId="14105"/>
    <cellStyle name="Normal 2 4 2 5 2 3 5" xfId="4863"/>
    <cellStyle name="Normal 2 4 2 5 2 3 5 2" xfId="10031"/>
    <cellStyle name="Normal 2 4 2 5 2 3 5 3" xfId="15124"/>
    <cellStyle name="Normal 2 4 2 5 2 3 6" xfId="5913"/>
    <cellStyle name="Normal 2 4 2 5 2 3 7" xfId="11025"/>
    <cellStyle name="Normal 2 4 2 5 2 4" xfId="1256"/>
    <cellStyle name="Normal 2 4 2 5 2 4 2" xfId="6431"/>
    <cellStyle name="Normal 2 4 2 5 2 4 3" xfId="11538"/>
    <cellStyle name="Normal 2 4 2 5 2 5" xfId="2290"/>
    <cellStyle name="Normal 2 4 2 5 2 5 2" xfId="7463"/>
    <cellStyle name="Normal 2 4 2 5 2 5 3" xfId="12562"/>
    <cellStyle name="Normal 2 4 2 5 2 6" xfId="3328"/>
    <cellStyle name="Normal 2 4 2 5 2 6 2" xfId="8497"/>
    <cellStyle name="Normal 2 4 2 5 2 6 3" xfId="13592"/>
    <cellStyle name="Normal 2 4 2 5 2 7" xfId="4351"/>
    <cellStyle name="Normal 2 4 2 5 2 7 2" xfId="9519"/>
    <cellStyle name="Normal 2 4 2 5 2 7 3" xfId="14612"/>
    <cellStyle name="Normal 2 4 2 5 2 8" xfId="5397"/>
    <cellStyle name="Normal 2 4 2 5 2 9" xfId="10513"/>
    <cellStyle name="Normal 2 4 2 5 3" xfId="350"/>
    <cellStyle name="Normal 2 4 2 5 3 2" xfId="864"/>
    <cellStyle name="Normal 2 4 2 5 3 2 2" xfId="1896"/>
    <cellStyle name="Normal 2 4 2 5 3 2 2 2" xfId="7071"/>
    <cellStyle name="Normal 2 4 2 5 3 2 2 3" xfId="12178"/>
    <cellStyle name="Normal 2 4 2 5 3 2 3" xfId="2930"/>
    <cellStyle name="Normal 2 4 2 5 3 2 3 2" xfId="8103"/>
    <cellStyle name="Normal 2 4 2 5 3 2 3 3" xfId="13202"/>
    <cellStyle name="Normal 2 4 2 5 3 2 4" xfId="3970"/>
    <cellStyle name="Normal 2 4 2 5 3 2 4 2" xfId="9139"/>
    <cellStyle name="Normal 2 4 2 5 3 2 4 3" xfId="14233"/>
    <cellStyle name="Normal 2 4 2 5 3 2 5" xfId="4991"/>
    <cellStyle name="Normal 2 4 2 5 3 2 5 2" xfId="10159"/>
    <cellStyle name="Normal 2 4 2 5 3 2 5 3" xfId="15252"/>
    <cellStyle name="Normal 2 4 2 5 3 2 6" xfId="6041"/>
    <cellStyle name="Normal 2 4 2 5 3 2 7" xfId="11153"/>
    <cellStyle name="Normal 2 4 2 5 3 3" xfId="1384"/>
    <cellStyle name="Normal 2 4 2 5 3 3 2" xfId="6559"/>
    <cellStyle name="Normal 2 4 2 5 3 3 3" xfId="11666"/>
    <cellStyle name="Normal 2 4 2 5 3 4" xfId="2418"/>
    <cellStyle name="Normal 2 4 2 5 3 4 2" xfId="7591"/>
    <cellStyle name="Normal 2 4 2 5 3 4 3" xfId="12690"/>
    <cellStyle name="Normal 2 4 2 5 3 5" xfId="3457"/>
    <cellStyle name="Normal 2 4 2 5 3 5 2" xfId="8626"/>
    <cellStyle name="Normal 2 4 2 5 3 5 3" xfId="13720"/>
    <cellStyle name="Normal 2 4 2 5 3 6" xfId="4479"/>
    <cellStyle name="Normal 2 4 2 5 3 6 2" xfId="9647"/>
    <cellStyle name="Normal 2 4 2 5 3 6 3" xfId="14740"/>
    <cellStyle name="Normal 2 4 2 5 3 7" xfId="5527"/>
    <cellStyle name="Normal 2 4 2 5 3 8" xfId="10641"/>
    <cellStyle name="Normal 2 4 2 5 4" xfId="608"/>
    <cellStyle name="Normal 2 4 2 5 4 2" xfId="1640"/>
    <cellStyle name="Normal 2 4 2 5 4 2 2" xfId="6815"/>
    <cellStyle name="Normal 2 4 2 5 4 2 3" xfId="11922"/>
    <cellStyle name="Normal 2 4 2 5 4 3" xfId="2674"/>
    <cellStyle name="Normal 2 4 2 5 4 3 2" xfId="7847"/>
    <cellStyle name="Normal 2 4 2 5 4 3 3" xfId="12946"/>
    <cellStyle name="Normal 2 4 2 5 4 4" xfId="3714"/>
    <cellStyle name="Normal 2 4 2 5 4 4 2" xfId="8883"/>
    <cellStyle name="Normal 2 4 2 5 4 4 3" xfId="13977"/>
    <cellStyle name="Normal 2 4 2 5 4 5" xfId="4735"/>
    <cellStyle name="Normal 2 4 2 5 4 5 2" xfId="9903"/>
    <cellStyle name="Normal 2 4 2 5 4 5 3" xfId="14996"/>
    <cellStyle name="Normal 2 4 2 5 4 6" xfId="5785"/>
    <cellStyle name="Normal 2 4 2 5 4 7" xfId="10897"/>
    <cellStyle name="Normal 2 4 2 5 5" xfId="1128"/>
    <cellStyle name="Normal 2 4 2 5 5 2" xfId="6303"/>
    <cellStyle name="Normal 2 4 2 5 5 3" xfId="11410"/>
    <cellStyle name="Normal 2 4 2 5 6" xfId="2162"/>
    <cellStyle name="Normal 2 4 2 5 6 2" xfId="7335"/>
    <cellStyle name="Normal 2 4 2 5 6 3" xfId="12434"/>
    <cellStyle name="Normal 2 4 2 5 7" xfId="3198"/>
    <cellStyle name="Normal 2 4 2 5 7 2" xfId="8367"/>
    <cellStyle name="Normal 2 4 2 5 7 3" xfId="13463"/>
    <cellStyle name="Normal 2 4 2 5 8" xfId="4223"/>
    <cellStyle name="Normal 2 4 2 5 8 2" xfId="9391"/>
    <cellStyle name="Normal 2 4 2 5 8 3" xfId="14484"/>
    <cellStyle name="Normal 2 4 2 5 9" xfId="5267"/>
    <cellStyle name="Normal 2 4 2 6" xfId="156"/>
    <cellStyle name="Normal 2 4 2 6 2" xfId="414"/>
    <cellStyle name="Normal 2 4 2 6 2 2" xfId="928"/>
    <cellStyle name="Normal 2 4 2 6 2 2 2" xfId="1960"/>
    <cellStyle name="Normal 2 4 2 6 2 2 2 2" xfId="7135"/>
    <cellStyle name="Normal 2 4 2 6 2 2 2 3" xfId="12242"/>
    <cellStyle name="Normal 2 4 2 6 2 2 3" xfId="2994"/>
    <cellStyle name="Normal 2 4 2 6 2 2 3 2" xfId="8167"/>
    <cellStyle name="Normal 2 4 2 6 2 2 3 3" xfId="13266"/>
    <cellStyle name="Normal 2 4 2 6 2 2 4" xfId="4034"/>
    <cellStyle name="Normal 2 4 2 6 2 2 4 2" xfId="9203"/>
    <cellStyle name="Normal 2 4 2 6 2 2 4 3" xfId="14297"/>
    <cellStyle name="Normal 2 4 2 6 2 2 5" xfId="5055"/>
    <cellStyle name="Normal 2 4 2 6 2 2 5 2" xfId="10223"/>
    <cellStyle name="Normal 2 4 2 6 2 2 5 3" xfId="15316"/>
    <cellStyle name="Normal 2 4 2 6 2 2 6" xfId="6105"/>
    <cellStyle name="Normal 2 4 2 6 2 2 7" xfId="11217"/>
    <cellStyle name="Normal 2 4 2 6 2 3" xfId="1448"/>
    <cellStyle name="Normal 2 4 2 6 2 3 2" xfId="6623"/>
    <cellStyle name="Normal 2 4 2 6 2 3 3" xfId="11730"/>
    <cellStyle name="Normal 2 4 2 6 2 4" xfId="2482"/>
    <cellStyle name="Normal 2 4 2 6 2 4 2" xfId="7655"/>
    <cellStyle name="Normal 2 4 2 6 2 4 3" xfId="12754"/>
    <cellStyle name="Normal 2 4 2 6 2 5" xfId="3521"/>
    <cellStyle name="Normal 2 4 2 6 2 5 2" xfId="8690"/>
    <cellStyle name="Normal 2 4 2 6 2 5 3" xfId="13784"/>
    <cellStyle name="Normal 2 4 2 6 2 6" xfId="4543"/>
    <cellStyle name="Normal 2 4 2 6 2 6 2" xfId="9711"/>
    <cellStyle name="Normal 2 4 2 6 2 6 3" xfId="14804"/>
    <cellStyle name="Normal 2 4 2 6 2 7" xfId="5591"/>
    <cellStyle name="Normal 2 4 2 6 2 8" xfId="10705"/>
    <cellStyle name="Normal 2 4 2 6 3" xfId="672"/>
    <cellStyle name="Normal 2 4 2 6 3 2" xfId="1704"/>
    <cellStyle name="Normal 2 4 2 6 3 2 2" xfId="6879"/>
    <cellStyle name="Normal 2 4 2 6 3 2 3" xfId="11986"/>
    <cellStyle name="Normal 2 4 2 6 3 3" xfId="2738"/>
    <cellStyle name="Normal 2 4 2 6 3 3 2" xfId="7911"/>
    <cellStyle name="Normal 2 4 2 6 3 3 3" xfId="13010"/>
    <cellStyle name="Normal 2 4 2 6 3 4" xfId="3778"/>
    <cellStyle name="Normal 2 4 2 6 3 4 2" xfId="8947"/>
    <cellStyle name="Normal 2 4 2 6 3 4 3" xfId="14041"/>
    <cellStyle name="Normal 2 4 2 6 3 5" xfId="4799"/>
    <cellStyle name="Normal 2 4 2 6 3 5 2" xfId="9967"/>
    <cellStyle name="Normal 2 4 2 6 3 5 3" xfId="15060"/>
    <cellStyle name="Normal 2 4 2 6 3 6" xfId="5849"/>
    <cellStyle name="Normal 2 4 2 6 3 7" xfId="10961"/>
    <cellStyle name="Normal 2 4 2 6 4" xfId="1192"/>
    <cellStyle name="Normal 2 4 2 6 4 2" xfId="6367"/>
    <cellStyle name="Normal 2 4 2 6 4 3" xfId="11474"/>
    <cellStyle name="Normal 2 4 2 6 5" xfId="2226"/>
    <cellStyle name="Normal 2 4 2 6 5 2" xfId="7399"/>
    <cellStyle name="Normal 2 4 2 6 5 3" xfId="12498"/>
    <cellStyle name="Normal 2 4 2 6 6" xfId="3264"/>
    <cellStyle name="Normal 2 4 2 6 6 2" xfId="8433"/>
    <cellStyle name="Normal 2 4 2 6 6 3" xfId="13528"/>
    <cellStyle name="Normal 2 4 2 6 7" xfId="4287"/>
    <cellStyle name="Normal 2 4 2 6 7 2" xfId="9455"/>
    <cellStyle name="Normal 2 4 2 6 7 3" xfId="14548"/>
    <cellStyle name="Normal 2 4 2 6 8" xfId="5333"/>
    <cellStyle name="Normal 2 4 2 6 9" xfId="10449"/>
    <cellStyle name="Normal 2 4 2 7" xfId="286"/>
    <cellStyle name="Normal 2 4 2 7 2" xfId="800"/>
    <cellStyle name="Normal 2 4 2 7 2 2" xfId="1832"/>
    <cellStyle name="Normal 2 4 2 7 2 2 2" xfId="7007"/>
    <cellStyle name="Normal 2 4 2 7 2 2 3" xfId="12114"/>
    <cellStyle name="Normal 2 4 2 7 2 3" xfId="2866"/>
    <cellStyle name="Normal 2 4 2 7 2 3 2" xfId="8039"/>
    <cellStyle name="Normal 2 4 2 7 2 3 3" xfId="13138"/>
    <cellStyle name="Normal 2 4 2 7 2 4" xfId="3906"/>
    <cellStyle name="Normal 2 4 2 7 2 4 2" xfId="9075"/>
    <cellStyle name="Normal 2 4 2 7 2 4 3" xfId="14169"/>
    <cellStyle name="Normal 2 4 2 7 2 5" xfId="4927"/>
    <cellStyle name="Normal 2 4 2 7 2 5 2" xfId="10095"/>
    <cellStyle name="Normal 2 4 2 7 2 5 3" xfId="15188"/>
    <cellStyle name="Normal 2 4 2 7 2 6" xfId="5977"/>
    <cellStyle name="Normal 2 4 2 7 2 7" xfId="11089"/>
    <cellStyle name="Normal 2 4 2 7 3" xfId="1320"/>
    <cellStyle name="Normal 2 4 2 7 3 2" xfId="6495"/>
    <cellStyle name="Normal 2 4 2 7 3 3" xfId="11602"/>
    <cellStyle name="Normal 2 4 2 7 4" xfId="2354"/>
    <cellStyle name="Normal 2 4 2 7 4 2" xfId="7527"/>
    <cellStyle name="Normal 2 4 2 7 4 3" xfId="12626"/>
    <cellStyle name="Normal 2 4 2 7 5" xfId="3393"/>
    <cellStyle name="Normal 2 4 2 7 5 2" xfId="8562"/>
    <cellStyle name="Normal 2 4 2 7 5 3" xfId="13656"/>
    <cellStyle name="Normal 2 4 2 7 6" xfId="4415"/>
    <cellStyle name="Normal 2 4 2 7 6 2" xfId="9583"/>
    <cellStyle name="Normal 2 4 2 7 6 3" xfId="14676"/>
    <cellStyle name="Normal 2 4 2 7 7" xfId="5463"/>
    <cellStyle name="Normal 2 4 2 7 8" xfId="10577"/>
    <cellStyle name="Normal 2 4 2 8" xfId="544"/>
    <cellStyle name="Normal 2 4 2 8 2" xfId="1576"/>
    <cellStyle name="Normal 2 4 2 8 2 2" xfId="6751"/>
    <cellStyle name="Normal 2 4 2 8 2 3" xfId="11858"/>
    <cellStyle name="Normal 2 4 2 8 3" xfId="2610"/>
    <cellStyle name="Normal 2 4 2 8 3 2" xfId="7783"/>
    <cellStyle name="Normal 2 4 2 8 3 3" xfId="12882"/>
    <cellStyle name="Normal 2 4 2 8 4" xfId="3650"/>
    <cellStyle name="Normal 2 4 2 8 4 2" xfId="8819"/>
    <cellStyle name="Normal 2 4 2 8 4 3" xfId="13913"/>
    <cellStyle name="Normal 2 4 2 8 5" xfId="4671"/>
    <cellStyle name="Normal 2 4 2 8 5 2" xfId="9839"/>
    <cellStyle name="Normal 2 4 2 8 5 3" xfId="14932"/>
    <cellStyle name="Normal 2 4 2 8 6" xfId="5721"/>
    <cellStyle name="Normal 2 4 2 8 7" xfId="10833"/>
    <cellStyle name="Normal 2 4 2 9" xfId="1061"/>
    <cellStyle name="Normal 2 4 2 9 2" xfId="6236"/>
    <cellStyle name="Normal 2 4 2 9 3" xfId="11345"/>
    <cellStyle name="Normal 2 4 3" xfId="24"/>
    <cellStyle name="Normal 2 4 3 10" xfId="3135"/>
    <cellStyle name="Normal 2 4 3 10 2" xfId="8304"/>
    <cellStyle name="Normal 2 4 3 10 3" xfId="13401"/>
    <cellStyle name="Normal 2 4 3 11" xfId="4163"/>
    <cellStyle name="Normal 2 4 3 11 2" xfId="9331"/>
    <cellStyle name="Normal 2 4 3 11 3" xfId="14424"/>
    <cellStyle name="Normal 2 4 3 12" xfId="5201"/>
    <cellStyle name="Normal 2 4 3 13" xfId="8425"/>
    <cellStyle name="Normal 2 4 3 2" xfId="42"/>
    <cellStyle name="Normal 2 4 3 2 10" xfId="4179"/>
    <cellStyle name="Normal 2 4 3 2 10 2" xfId="9347"/>
    <cellStyle name="Normal 2 4 3 2 10 3" xfId="14440"/>
    <cellStyle name="Normal 2 4 3 2 11" xfId="5219"/>
    <cellStyle name="Normal 2 4 3 2 12" xfId="5326"/>
    <cellStyle name="Normal 2 4 3 2 2" xfId="76"/>
    <cellStyle name="Normal 2 4 3 2 2 10" xfId="5253"/>
    <cellStyle name="Normal 2 4 3 2 2 11" xfId="10373"/>
    <cellStyle name="Normal 2 4 3 2 2 2" xfId="142"/>
    <cellStyle name="Normal 2 4 3 2 2 2 10" xfId="10437"/>
    <cellStyle name="Normal 2 4 3 2 2 2 2" xfId="272"/>
    <cellStyle name="Normal 2 4 3 2 2 2 2 2" xfId="530"/>
    <cellStyle name="Normal 2 4 3 2 2 2 2 2 2" xfId="1044"/>
    <cellStyle name="Normal 2 4 3 2 2 2 2 2 2 2" xfId="2076"/>
    <cellStyle name="Normal 2 4 3 2 2 2 2 2 2 2 2" xfId="7251"/>
    <cellStyle name="Normal 2 4 3 2 2 2 2 2 2 2 3" xfId="12358"/>
    <cellStyle name="Normal 2 4 3 2 2 2 2 2 2 3" xfId="3110"/>
    <cellStyle name="Normal 2 4 3 2 2 2 2 2 2 3 2" xfId="8283"/>
    <cellStyle name="Normal 2 4 3 2 2 2 2 2 2 3 3" xfId="13382"/>
    <cellStyle name="Normal 2 4 3 2 2 2 2 2 2 4" xfId="4150"/>
    <cellStyle name="Normal 2 4 3 2 2 2 2 2 2 4 2" xfId="9319"/>
    <cellStyle name="Normal 2 4 3 2 2 2 2 2 2 4 3" xfId="14413"/>
    <cellStyle name="Normal 2 4 3 2 2 2 2 2 2 5" xfId="5171"/>
    <cellStyle name="Normal 2 4 3 2 2 2 2 2 2 5 2" xfId="10339"/>
    <cellStyle name="Normal 2 4 3 2 2 2 2 2 2 5 3" xfId="15432"/>
    <cellStyle name="Normal 2 4 3 2 2 2 2 2 2 6" xfId="6221"/>
    <cellStyle name="Normal 2 4 3 2 2 2 2 2 2 7" xfId="11333"/>
    <cellStyle name="Normal 2 4 3 2 2 2 2 2 3" xfId="1564"/>
    <cellStyle name="Normal 2 4 3 2 2 2 2 2 3 2" xfId="6739"/>
    <cellStyle name="Normal 2 4 3 2 2 2 2 2 3 3" xfId="11846"/>
    <cellStyle name="Normal 2 4 3 2 2 2 2 2 4" xfId="2598"/>
    <cellStyle name="Normal 2 4 3 2 2 2 2 2 4 2" xfId="7771"/>
    <cellStyle name="Normal 2 4 3 2 2 2 2 2 4 3" xfId="12870"/>
    <cellStyle name="Normal 2 4 3 2 2 2 2 2 5" xfId="3637"/>
    <cellStyle name="Normal 2 4 3 2 2 2 2 2 5 2" xfId="8806"/>
    <cellStyle name="Normal 2 4 3 2 2 2 2 2 5 3" xfId="13900"/>
    <cellStyle name="Normal 2 4 3 2 2 2 2 2 6" xfId="4659"/>
    <cellStyle name="Normal 2 4 3 2 2 2 2 2 6 2" xfId="9827"/>
    <cellStyle name="Normal 2 4 3 2 2 2 2 2 6 3" xfId="14920"/>
    <cellStyle name="Normal 2 4 3 2 2 2 2 2 7" xfId="5707"/>
    <cellStyle name="Normal 2 4 3 2 2 2 2 2 8" xfId="10821"/>
    <cellStyle name="Normal 2 4 3 2 2 2 2 3" xfId="788"/>
    <cellStyle name="Normal 2 4 3 2 2 2 2 3 2" xfId="1820"/>
    <cellStyle name="Normal 2 4 3 2 2 2 2 3 2 2" xfId="6995"/>
    <cellStyle name="Normal 2 4 3 2 2 2 2 3 2 3" xfId="12102"/>
    <cellStyle name="Normal 2 4 3 2 2 2 2 3 3" xfId="2854"/>
    <cellStyle name="Normal 2 4 3 2 2 2 2 3 3 2" xfId="8027"/>
    <cellStyle name="Normal 2 4 3 2 2 2 2 3 3 3" xfId="13126"/>
    <cellStyle name="Normal 2 4 3 2 2 2 2 3 4" xfId="3894"/>
    <cellStyle name="Normal 2 4 3 2 2 2 2 3 4 2" xfId="9063"/>
    <cellStyle name="Normal 2 4 3 2 2 2 2 3 4 3" xfId="14157"/>
    <cellStyle name="Normal 2 4 3 2 2 2 2 3 5" xfId="4915"/>
    <cellStyle name="Normal 2 4 3 2 2 2 2 3 5 2" xfId="10083"/>
    <cellStyle name="Normal 2 4 3 2 2 2 2 3 5 3" xfId="15176"/>
    <cellStyle name="Normal 2 4 3 2 2 2 2 3 6" xfId="5965"/>
    <cellStyle name="Normal 2 4 3 2 2 2 2 3 7" xfId="11077"/>
    <cellStyle name="Normal 2 4 3 2 2 2 2 4" xfId="1308"/>
    <cellStyle name="Normal 2 4 3 2 2 2 2 4 2" xfId="6483"/>
    <cellStyle name="Normal 2 4 3 2 2 2 2 4 3" xfId="11590"/>
    <cellStyle name="Normal 2 4 3 2 2 2 2 5" xfId="2342"/>
    <cellStyle name="Normal 2 4 3 2 2 2 2 5 2" xfId="7515"/>
    <cellStyle name="Normal 2 4 3 2 2 2 2 5 3" xfId="12614"/>
    <cellStyle name="Normal 2 4 3 2 2 2 2 6" xfId="3380"/>
    <cellStyle name="Normal 2 4 3 2 2 2 2 6 2" xfId="8549"/>
    <cellStyle name="Normal 2 4 3 2 2 2 2 6 3" xfId="13644"/>
    <cellStyle name="Normal 2 4 3 2 2 2 2 7" xfId="4403"/>
    <cellStyle name="Normal 2 4 3 2 2 2 2 7 2" xfId="9571"/>
    <cellStyle name="Normal 2 4 3 2 2 2 2 7 3" xfId="14664"/>
    <cellStyle name="Normal 2 4 3 2 2 2 2 8" xfId="5449"/>
    <cellStyle name="Normal 2 4 3 2 2 2 2 9" xfId="10565"/>
    <cellStyle name="Normal 2 4 3 2 2 2 3" xfId="402"/>
    <cellStyle name="Normal 2 4 3 2 2 2 3 2" xfId="916"/>
    <cellStyle name="Normal 2 4 3 2 2 2 3 2 2" xfId="1948"/>
    <cellStyle name="Normal 2 4 3 2 2 2 3 2 2 2" xfId="7123"/>
    <cellStyle name="Normal 2 4 3 2 2 2 3 2 2 3" xfId="12230"/>
    <cellStyle name="Normal 2 4 3 2 2 2 3 2 3" xfId="2982"/>
    <cellStyle name="Normal 2 4 3 2 2 2 3 2 3 2" xfId="8155"/>
    <cellStyle name="Normal 2 4 3 2 2 2 3 2 3 3" xfId="13254"/>
    <cellStyle name="Normal 2 4 3 2 2 2 3 2 4" xfId="4022"/>
    <cellStyle name="Normal 2 4 3 2 2 2 3 2 4 2" xfId="9191"/>
    <cellStyle name="Normal 2 4 3 2 2 2 3 2 4 3" xfId="14285"/>
    <cellStyle name="Normal 2 4 3 2 2 2 3 2 5" xfId="5043"/>
    <cellStyle name="Normal 2 4 3 2 2 2 3 2 5 2" xfId="10211"/>
    <cellStyle name="Normal 2 4 3 2 2 2 3 2 5 3" xfId="15304"/>
    <cellStyle name="Normal 2 4 3 2 2 2 3 2 6" xfId="6093"/>
    <cellStyle name="Normal 2 4 3 2 2 2 3 2 7" xfId="11205"/>
    <cellStyle name="Normal 2 4 3 2 2 2 3 3" xfId="1436"/>
    <cellStyle name="Normal 2 4 3 2 2 2 3 3 2" xfId="6611"/>
    <cellStyle name="Normal 2 4 3 2 2 2 3 3 3" xfId="11718"/>
    <cellStyle name="Normal 2 4 3 2 2 2 3 4" xfId="2470"/>
    <cellStyle name="Normal 2 4 3 2 2 2 3 4 2" xfId="7643"/>
    <cellStyle name="Normal 2 4 3 2 2 2 3 4 3" xfId="12742"/>
    <cellStyle name="Normal 2 4 3 2 2 2 3 5" xfId="3509"/>
    <cellStyle name="Normal 2 4 3 2 2 2 3 5 2" xfId="8678"/>
    <cellStyle name="Normal 2 4 3 2 2 2 3 5 3" xfId="13772"/>
    <cellStyle name="Normal 2 4 3 2 2 2 3 6" xfId="4531"/>
    <cellStyle name="Normal 2 4 3 2 2 2 3 6 2" xfId="9699"/>
    <cellStyle name="Normal 2 4 3 2 2 2 3 6 3" xfId="14792"/>
    <cellStyle name="Normal 2 4 3 2 2 2 3 7" xfId="5579"/>
    <cellStyle name="Normal 2 4 3 2 2 2 3 8" xfId="10693"/>
    <cellStyle name="Normal 2 4 3 2 2 2 4" xfId="660"/>
    <cellStyle name="Normal 2 4 3 2 2 2 4 2" xfId="1692"/>
    <cellStyle name="Normal 2 4 3 2 2 2 4 2 2" xfId="6867"/>
    <cellStyle name="Normal 2 4 3 2 2 2 4 2 3" xfId="11974"/>
    <cellStyle name="Normal 2 4 3 2 2 2 4 3" xfId="2726"/>
    <cellStyle name="Normal 2 4 3 2 2 2 4 3 2" xfId="7899"/>
    <cellStyle name="Normal 2 4 3 2 2 2 4 3 3" xfId="12998"/>
    <cellStyle name="Normal 2 4 3 2 2 2 4 4" xfId="3766"/>
    <cellStyle name="Normal 2 4 3 2 2 2 4 4 2" xfId="8935"/>
    <cellStyle name="Normal 2 4 3 2 2 2 4 4 3" xfId="14029"/>
    <cellStyle name="Normal 2 4 3 2 2 2 4 5" xfId="4787"/>
    <cellStyle name="Normal 2 4 3 2 2 2 4 5 2" xfId="9955"/>
    <cellStyle name="Normal 2 4 3 2 2 2 4 5 3" xfId="15048"/>
    <cellStyle name="Normal 2 4 3 2 2 2 4 6" xfId="5837"/>
    <cellStyle name="Normal 2 4 3 2 2 2 4 7" xfId="10949"/>
    <cellStyle name="Normal 2 4 3 2 2 2 5" xfId="1180"/>
    <cellStyle name="Normal 2 4 3 2 2 2 5 2" xfId="6355"/>
    <cellStyle name="Normal 2 4 3 2 2 2 5 3" xfId="11462"/>
    <cellStyle name="Normal 2 4 3 2 2 2 6" xfId="2214"/>
    <cellStyle name="Normal 2 4 3 2 2 2 6 2" xfId="7387"/>
    <cellStyle name="Normal 2 4 3 2 2 2 6 3" xfId="12486"/>
    <cellStyle name="Normal 2 4 3 2 2 2 7" xfId="3250"/>
    <cellStyle name="Normal 2 4 3 2 2 2 7 2" xfId="8419"/>
    <cellStyle name="Normal 2 4 3 2 2 2 7 3" xfId="13515"/>
    <cellStyle name="Normal 2 4 3 2 2 2 8" xfId="4275"/>
    <cellStyle name="Normal 2 4 3 2 2 2 8 2" xfId="9443"/>
    <cellStyle name="Normal 2 4 3 2 2 2 8 3" xfId="14536"/>
    <cellStyle name="Normal 2 4 3 2 2 2 9" xfId="5319"/>
    <cellStyle name="Normal 2 4 3 2 2 3" xfId="208"/>
    <cellStyle name="Normal 2 4 3 2 2 3 2" xfId="466"/>
    <cellStyle name="Normal 2 4 3 2 2 3 2 2" xfId="980"/>
    <cellStyle name="Normal 2 4 3 2 2 3 2 2 2" xfId="2012"/>
    <cellStyle name="Normal 2 4 3 2 2 3 2 2 2 2" xfId="7187"/>
    <cellStyle name="Normal 2 4 3 2 2 3 2 2 2 3" xfId="12294"/>
    <cellStyle name="Normal 2 4 3 2 2 3 2 2 3" xfId="3046"/>
    <cellStyle name="Normal 2 4 3 2 2 3 2 2 3 2" xfId="8219"/>
    <cellStyle name="Normal 2 4 3 2 2 3 2 2 3 3" xfId="13318"/>
    <cellStyle name="Normal 2 4 3 2 2 3 2 2 4" xfId="4086"/>
    <cellStyle name="Normal 2 4 3 2 2 3 2 2 4 2" xfId="9255"/>
    <cellStyle name="Normal 2 4 3 2 2 3 2 2 4 3" xfId="14349"/>
    <cellStyle name="Normal 2 4 3 2 2 3 2 2 5" xfId="5107"/>
    <cellStyle name="Normal 2 4 3 2 2 3 2 2 5 2" xfId="10275"/>
    <cellStyle name="Normal 2 4 3 2 2 3 2 2 5 3" xfId="15368"/>
    <cellStyle name="Normal 2 4 3 2 2 3 2 2 6" xfId="6157"/>
    <cellStyle name="Normal 2 4 3 2 2 3 2 2 7" xfId="11269"/>
    <cellStyle name="Normal 2 4 3 2 2 3 2 3" xfId="1500"/>
    <cellStyle name="Normal 2 4 3 2 2 3 2 3 2" xfId="6675"/>
    <cellStyle name="Normal 2 4 3 2 2 3 2 3 3" xfId="11782"/>
    <cellStyle name="Normal 2 4 3 2 2 3 2 4" xfId="2534"/>
    <cellStyle name="Normal 2 4 3 2 2 3 2 4 2" xfId="7707"/>
    <cellStyle name="Normal 2 4 3 2 2 3 2 4 3" xfId="12806"/>
    <cellStyle name="Normal 2 4 3 2 2 3 2 5" xfId="3573"/>
    <cellStyle name="Normal 2 4 3 2 2 3 2 5 2" xfId="8742"/>
    <cellStyle name="Normal 2 4 3 2 2 3 2 5 3" xfId="13836"/>
    <cellStyle name="Normal 2 4 3 2 2 3 2 6" xfId="4595"/>
    <cellStyle name="Normal 2 4 3 2 2 3 2 6 2" xfId="9763"/>
    <cellStyle name="Normal 2 4 3 2 2 3 2 6 3" xfId="14856"/>
    <cellStyle name="Normal 2 4 3 2 2 3 2 7" xfId="5643"/>
    <cellStyle name="Normal 2 4 3 2 2 3 2 8" xfId="10757"/>
    <cellStyle name="Normal 2 4 3 2 2 3 3" xfId="724"/>
    <cellStyle name="Normal 2 4 3 2 2 3 3 2" xfId="1756"/>
    <cellStyle name="Normal 2 4 3 2 2 3 3 2 2" xfId="6931"/>
    <cellStyle name="Normal 2 4 3 2 2 3 3 2 3" xfId="12038"/>
    <cellStyle name="Normal 2 4 3 2 2 3 3 3" xfId="2790"/>
    <cellStyle name="Normal 2 4 3 2 2 3 3 3 2" xfId="7963"/>
    <cellStyle name="Normal 2 4 3 2 2 3 3 3 3" xfId="13062"/>
    <cellStyle name="Normal 2 4 3 2 2 3 3 4" xfId="3830"/>
    <cellStyle name="Normal 2 4 3 2 2 3 3 4 2" xfId="8999"/>
    <cellStyle name="Normal 2 4 3 2 2 3 3 4 3" xfId="14093"/>
    <cellStyle name="Normal 2 4 3 2 2 3 3 5" xfId="4851"/>
    <cellStyle name="Normal 2 4 3 2 2 3 3 5 2" xfId="10019"/>
    <cellStyle name="Normal 2 4 3 2 2 3 3 5 3" xfId="15112"/>
    <cellStyle name="Normal 2 4 3 2 2 3 3 6" xfId="5901"/>
    <cellStyle name="Normal 2 4 3 2 2 3 3 7" xfId="11013"/>
    <cellStyle name="Normal 2 4 3 2 2 3 4" xfId="1244"/>
    <cellStyle name="Normal 2 4 3 2 2 3 4 2" xfId="6419"/>
    <cellStyle name="Normal 2 4 3 2 2 3 4 3" xfId="11526"/>
    <cellStyle name="Normal 2 4 3 2 2 3 5" xfId="2278"/>
    <cellStyle name="Normal 2 4 3 2 2 3 5 2" xfId="7451"/>
    <cellStyle name="Normal 2 4 3 2 2 3 5 3" xfId="12550"/>
    <cellStyle name="Normal 2 4 3 2 2 3 6" xfId="3316"/>
    <cellStyle name="Normal 2 4 3 2 2 3 6 2" xfId="8485"/>
    <cellStyle name="Normal 2 4 3 2 2 3 6 3" xfId="13580"/>
    <cellStyle name="Normal 2 4 3 2 2 3 7" xfId="4339"/>
    <cellStyle name="Normal 2 4 3 2 2 3 7 2" xfId="9507"/>
    <cellStyle name="Normal 2 4 3 2 2 3 7 3" xfId="14600"/>
    <cellStyle name="Normal 2 4 3 2 2 3 8" xfId="5385"/>
    <cellStyle name="Normal 2 4 3 2 2 3 9" xfId="10501"/>
    <cellStyle name="Normal 2 4 3 2 2 4" xfId="338"/>
    <cellStyle name="Normal 2 4 3 2 2 4 2" xfId="852"/>
    <cellStyle name="Normal 2 4 3 2 2 4 2 2" xfId="1884"/>
    <cellStyle name="Normal 2 4 3 2 2 4 2 2 2" xfId="7059"/>
    <cellStyle name="Normal 2 4 3 2 2 4 2 2 3" xfId="12166"/>
    <cellStyle name="Normal 2 4 3 2 2 4 2 3" xfId="2918"/>
    <cellStyle name="Normal 2 4 3 2 2 4 2 3 2" xfId="8091"/>
    <cellStyle name="Normal 2 4 3 2 2 4 2 3 3" xfId="13190"/>
    <cellStyle name="Normal 2 4 3 2 2 4 2 4" xfId="3958"/>
    <cellStyle name="Normal 2 4 3 2 2 4 2 4 2" xfId="9127"/>
    <cellStyle name="Normal 2 4 3 2 2 4 2 4 3" xfId="14221"/>
    <cellStyle name="Normal 2 4 3 2 2 4 2 5" xfId="4979"/>
    <cellStyle name="Normal 2 4 3 2 2 4 2 5 2" xfId="10147"/>
    <cellStyle name="Normal 2 4 3 2 2 4 2 5 3" xfId="15240"/>
    <cellStyle name="Normal 2 4 3 2 2 4 2 6" xfId="6029"/>
    <cellStyle name="Normal 2 4 3 2 2 4 2 7" xfId="11141"/>
    <cellStyle name="Normal 2 4 3 2 2 4 3" xfId="1372"/>
    <cellStyle name="Normal 2 4 3 2 2 4 3 2" xfId="6547"/>
    <cellStyle name="Normal 2 4 3 2 2 4 3 3" xfId="11654"/>
    <cellStyle name="Normal 2 4 3 2 2 4 4" xfId="2406"/>
    <cellStyle name="Normal 2 4 3 2 2 4 4 2" xfId="7579"/>
    <cellStyle name="Normal 2 4 3 2 2 4 4 3" xfId="12678"/>
    <cellStyle name="Normal 2 4 3 2 2 4 5" xfId="3445"/>
    <cellStyle name="Normal 2 4 3 2 2 4 5 2" xfId="8614"/>
    <cellStyle name="Normal 2 4 3 2 2 4 5 3" xfId="13708"/>
    <cellStyle name="Normal 2 4 3 2 2 4 6" xfId="4467"/>
    <cellStyle name="Normal 2 4 3 2 2 4 6 2" xfId="9635"/>
    <cellStyle name="Normal 2 4 3 2 2 4 6 3" xfId="14728"/>
    <cellStyle name="Normal 2 4 3 2 2 4 7" xfId="5515"/>
    <cellStyle name="Normal 2 4 3 2 2 4 8" xfId="10629"/>
    <cellStyle name="Normal 2 4 3 2 2 5" xfId="596"/>
    <cellStyle name="Normal 2 4 3 2 2 5 2" xfId="1628"/>
    <cellStyle name="Normal 2 4 3 2 2 5 2 2" xfId="6803"/>
    <cellStyle name="Normal 2 4 3 2 2 5 2 3" xfId="11910"/>
    <cellStyle name="Normal 2 4 3 2 2 5 3" xfId="2662"/>
    <cellStyle name="Normal 2 4 3 2 2 5 3 2" xfId="7835"/>
    <cellStyle name="Normal 2 4 3 2 2 5 3 3" xfId="12934"/>
    <cellStyle name="Normal 2 4 3 2 2 5 4" xfId="3702"/>
    <cellStyle name="Normal 2 4 3 2 2 5 4 2" xfId="8871"/>
    <cellStyle name="Normal 2 4 3 2 2 5 4 3" xfId="13965"/>
    <cellStyle name="Normal 2 4 3 2 2 5 5" xfId="4723"/>
    <cellStyle name="Normal 2 4 3 2 2 5 5 2" xfId="9891"/>
    <cellStyle name="Normal 2 4 3 2 2 5 5 3" xfId="14984"/>
    <cellStyle name="Normal 2 4 3 2 2 5 6" xfId="5773"/>
    <cellStyle name="Normal 2 4 3 2 2 5 7" xfId="10885"/>
    <cellStyle name="Normal 2 4 3 2 2 6" xfId="1115"/>
    <cellStyle name="Normal 2 4 3 2 2 6 2" xfId="6290"/>
    <cellStyle name="Normal 2 4 3 2 2 6 3" xfId="11398"/>
    <cellStyle name="Normal 2 4 3 2 2 7" xfId="2150"/>
    <cellStyle name="Normal 2 4 3 2 2 7 2" xfId="7323"/>
    <cellStyle name="Normal 2 4 3 2 2 7 3" xfId="12422"/>
    <cellStyle name="Normal 2 4 3 2 2 8" xfId="3184"/>
    <cellStyle name="Normal 2 4 3 2 2 8 2" xfId="8353"/>
    <cellStyle name="Normal 2 4 3 2 2 8 3" xfId="13449"/>
    <cellStyle name="Normal 2 4 3 2 2 9" xfId="4211"/>
    <cellStyle name="Normal 2 4 3 2 2 9 2" xfId="9379"/>
    <cellStyle name="Normal 2 4 3 2 2 9 3" xfId="14472"/>
    <cellStyle name="Normal 2 4 3 2 3" xfId="110"/>
    <cellStyle name="Normal 2 4 3 2 3 10" xfId="10405"/>
    <cellStyle name="Normal 2 4 3 2 3 2" xfId="240"/>
    <cellStyle name="Normal 2 4 3 2 3 2 2" xfId="498"/>
    <cellStyle name="Normal 2 4 3 2 3 2 2 2" xfId="1012"/>
    <cellStyle name="Normal 2 4 3 2 3 2 2 2 2" xfId="2044"/>
    <cellStyle name="Normal 2 4 3 2 3 2 2 2 2 2" xfId="7219"/>
    <cellStyle name="Normal 2 4 3 2 3 2 2 2 2 3" xfId="12326"/>
    <cellStyle name="Normal 2 4 3 2 3 2 2 2 3" xfId="3078"/>
    <cellStyle name="Normal 2 4 3 2 3 2 2 2 3 2" xfId="8251"/>
    <cellStyle name="Normal 2 4 3 2 3 2 2 2 3 3" xfId="13350"/>
    <cellStyle name="Normal 2 4 3 2 3 2 2 2 4" xfId="4118"/>
    <cellStyle name="Normal 2 4 3 2 3 2 2 2 4 2" xfId="9287"/>
    <cellStyle name="Normal 2 4 3 2 3 2 2 2 4 3" xfId="14381"/>
    <cellStyle name="Normal 2 4 3 2 3 2 2 2 5" xfId="5139"/>
    <cellStyle name="Normal 2 4 3 2 3 2 2 2 5 2" xfId="10307"/>
    <cellStyle name="Normal 2 4 3 2 3 2 2 2 5 3" xfId="15400"/>
    <cellStyle name="Normal 2 4 3 2 3 2 2 2 6" xfId="6189"/>
    <cellStyle name="Normal 2 4 3 2 3 2 2 2 7" xfId="11301"/>
    <cellStyle name="Normal 2 4 3 2 3 2 2 3" xfId="1532"/>
    <cellStyle name="Normal 2 4 3 2 3 2 2 3 2" xfId="6707"/>
    <cellStyle name="Normal 2 4 3 2 3 2 2 3 3" xfId="11814"/>
    <cellStyle name="Normal 2 4 3 2 3 2 2 4" xfId="2566"/>
    <cellStyle name="Normal 2 4 3 2 3 2 2 4 2" xfId="7739"/>
    <cellStyle name="Normal 2 4 3 2 3 2 2 4 3" xfId="12838"/>
    <cellStyle name="Normal 2 4 3 2 3 2 2 5" xfId="3605"/>
    <cellStyle name="Normal 2 4 3 2 3 2 2 5 2" xfId="8774"/>
    <cellStyle name="Normal 2 4 3 2 3 2 2 5 3" xfId="13868"/>
    <cellStyle name="Normal 2 4 3 2 3 2 2 6" xfId="4627"/>
    <cellStyle name="Normal 2 4 3 2 3 2 2 6 2" xfId="9795"/>
    <cellStyle name="Normal 2 4 3 2 3 2 2 6 3" xfId="14888"/>
    <cellStyle name="Normal 2 4 3 2 3 2 2 7" xfId="5675"/>
    <cellStyle name="Normal 2 4 3 2 3 2 2 8" xfId="10789"/>
    <cellStyle name="Normal 2 4 3 2 3 2 3" xfId="756"/>
    <cellStyle name="Normal 2 4 3 2 3 2 3 2" xfId="1788"/>
    <cellStyle name="Normal 2 4 3 2 3 2 3 2 2" xfId="6963"/>
    <cellStyle name="Normal 2 4 3 2 3 2 3 2 3" xfId="12070"/>
    <cellStyle name="Normal 2 4 3 2 3 2 3 3" xfId="2822"/>
    <cellStyle name="Normal 2 4 3 2 3 2 3 3 2" xfId="7995"/>
    <cellStyle name="Normal 2 4 3 2 3 2 3 3 3" xfId="13094"/>
    <cellStyle name="Normal 2 4 3 2 3 2 3 4" xfId="3862"/>
    <cellStyle name="Normal 2 4 3 2 3 2 3 4 2" xfId="9031"/>
    <cellStyle name="Normal 2 4 3 2 3 2 3 4 3" xfId="14125"/>
    <cellStyle name="Normal 2 4 3 2 3 2 3 5" xfId="4883"/>
    <cellStyle name="Normal 2 4 3 2 3 2 3 5 2" xfId="10051"/>
    <cellStyle name="Normal 2 4 3 2 3 2 3 5 3" xfId="15144"/>
    <cellStyle name="Normal 2 4 3 2 3 2 3 6" xfId="5933"/>
    <cellStyle name="Normal 2 4 3 2 3 2 3 7" xfId="11045"/>
    <cellStyle name="Normal 2 4 3 2 3 2 4" xfId="1276"/>
    <cellStyle name="Normal 2 4 3 2 3 2 4 2" xfId="6451"/>
    <cellStyle name="Normal 2 4 3 2 3 2 4 3" xfId="11558"/>
    <cellStyle name="Normal 2 4 3 2 3 2 5" xfId="2310"/>
    <cellStyle name="Normal 2 4 3 2 3 2 5 2" xfId="7483"/>
    <cellStyle name="Normal 2 4 3 2 3 2 5 3" xfId="12582"/>
    <cellStyle name="Normal 2 4 3 2 3 2 6" xfId="3348"/>
    <cellStyle name="Normal 2 4 3 2 3 2 6 2" xfId="8517"/>
    <cellStyle name="Normal 2 4 3 2 3 2 6 3" xfId="13612"/>
    <cellStyle name="Normal 2 4 3 2 3 2 7" xfId="4371"/>
    <cellStyle name="Normal 2 4 3 2 3 2 7 2" xfId="9539"/>
    <cellStyle name="Normal 2 4 3 2 3 2 7 3" xfId="14632"/>
    <cellStyle name="Normal 2 4 3 2 3 2 8" xfId="5417"/>
    <cellStyle name="Normal 2 4 3 2 3 2 9" xfId="10533"/>
    <cellStyle name="Normal 2 4 3 2 3 3" xfId="370"/>
    <cellStyle name="Normal 2 4 3 2 3 3 2" xfId="884"/>
    <cellStyle name="Normal 2 4 3 2 3 3 2 2" xfId="1916"/>
    <cellStyle name="Normal 2 4 3 2 3 3 2 2 2" xfId="7091"/>
    <cellStyle name="Normal 2 4 3 2 3 3 2 2 3" xfId="12198"/>
    <cellStyle name="Normal 2 4 3 2 3 3 2 3" xfId="2950"/>
    <cellStyle name="Normal 2 4 3 2 3 3 2 3 2" xfId="8123"/>
    <cellStyle name="Normal 2 4 3 2 3 3 2 3 3" xfId="13222"/>
    <cellStyle name="Normal 2 4 3 2 3 3 2 4" xfId="3990"/>
    <cellStyle name="Normal 2 4 3 2 3 3 2 4 2" xfId="9159"/>
    <cellStyle name="Normal 2 4 3 2 3 3 2 4 3" xfId="14253"/>
    <cellStyle name="Normal 2 4 3 2 3 3 2 5" xfId="5011"/>
    <cellStyle name="Normal 2 4 3 2 3 3 2 5 2" xfId="10179"/>
    <cellStyle name="Normal 2 4 3 2 3 3 2 5 3" xfId="15272"/>
    <cellStyle name="Normal 2 4 3 2 3 3 2 6" xfId="6061"/>
    <cellStyle name="Normal 2 4 3 2 3 3 2 7" xfId="11173"/>
    <cellStyle name="Normal 2 4 3 2 3 3 3" xfId="1404"/>
    <cellStyle name="Normal 2 4 3 2 3 3 3 2" xfId="6579"/>
    <cellStyle name="Normal 2 4 3 2 3 3 3 3" xfId="11686"/>
    <cellStyle name="Normal 2 4 3 2 3 3 4" xfId="2438"/>
    <cellStyle name="Normal 2 4 3 2 3 3 4 2" xfId="7611"/>
    <cellStyle name="Normal 2 4 3 2 3 3 4 3" xfId="12710"/>
    <cellStyle name="Normal 2 4 3 2 3 3 5" xfId="3477"/>
    <cellStyle name="Normal 2 4 3 2 3 3 5 2" xfId="8646"/>
    <cellStyle name="Normal 2 4 3 2 3 3 5 3" xfId="13740"/>
    <cellStyle name="Normal 2 4 3 2 3 3 6" xfId="4499"/>
    <cellStyle name="Normal 2 4 3 2 3 3 6 2" xfId="9667"/>
    <cellStyle name="Normal 2 4 3 2 3 3 6 3" xfId="14760"/>
    <cellStyle name="Normal 2 4 3 2 3 3 7" xfId="5547"/>
    <cellStyle name="Normal 2 4 3 2 3 3 8" xfId="10661"/>
    <cellStyle name="Normal 2 4 3 2 3 4" xfId="628"/>
    <cellStyle name="Normal 2 4 3 2 3 4 2" xfId="1660"/>
    <cellStyle name="Normal 2 4 3 2 3 4 2 2" xfId="6835"/>
    <cellStyle name="Normal 2 4 3 2 3 4 2 3" xfId="11942"/>
    <cellStyle name="Normal 2 4 3 2 3 4 3" xfId="2694"/>
    <cellStyle name="Normal 2 4 3 2 3 4 3 2" xfId="7867"/>
    <cellStyle name="Normal 2 4 3 2 3 4 3 3" xfId="12966"/>
    <cellStyle name="Normal 2 4 3 2 3 4 4" xfId="3734"/>
    <cellStyle name="Normal 2 4 3 2 3 4 4 2" xfId="8903"/>
    <cellStyle name="Normal 2 4 3 2 3 4 4 3" xfId="13997"/>
    <cellStyle name="Normal 2 4 3 2 3 4 5" xfId="4755"/>
    <cellStyle name="Normal 2 4 3 2 3 4 5 2" xfId="9923"/>
    <cellStyle name="Normal 2 4 3 2 3 4 5 3" xfId="15016"/>
    <cellStyle name="Normal 2 4 3 2 3 4 6" xfId="5805"/>
    <cellStyle name="Normal 2 4 3 2 3 4 7" xfId="10917"/>
    <cellStyle name="Normal 2 4 3 2 3 5" xfId="1148"/>
    <cellStyle name="Normal 2 4 3 2 3 5 2" xfId="6323"/>
    <cellStyle name="Normal 2 4 3 2 3 5 3" xfId="11430"/>
    <cellStyle name="Normal 2 4 3 2 3 6" xfId="2182"/>
    <cellStyle name="Normal 2 4 3 2 3 6 2" xfId="7355"/>
    <cellStyle name="Normal 2 4 3 2 3 6 3" xfId="12454"/>
    <cellStyle name="Normal 2 4 3 2 3 7" xfId="3218"/>
    <cellStyle name="Normal 2 4 3 2 3 7 2" xfId="8387"/>
    <cellStyle name="Normal 2 4 3 2 3 7 3" xfId="13483"/>
    <cellStyle name="Normal 2 4 3 2 3 8" xfId="4243"/>
    <cellStyle name="Normal 2 4 3 2 3 8 2" xfId="9411"/>
    <cellStyle name="Normal 2 4 3 2 3 8 3" xfId="14504"/>
    <cellStyle name="Normal 2 4 3 2 3 9" xfId="5287"/>
    <cellStyle name="Normal 2 4 3 2 4" xfId="176"/>
    <cellStyle name="Normal 2 4 3 2 4 2" xfId="434"/>
    <cellStyle name="Normal 2 4 3 2 4 2 2" xfId="948"/>
    <cellStyle name="Normal 2 4 3 2 4 2 2 2" xfId="1980"/>
    <cellStyle name="Normal 2 4 3 2 4 2 2 2 2" xfId="7155"/>
    <cellStyle name="Normal 2 4 3 2 4 2 2 2 3" xfId="12262"/>
    <cellStyle name="Normal 2 4 3 2 4 2 2 3" xfId="3014"/>
    <cellStyle name="Normal 2 4 3 2 4 2 2 3 2" xfId="8187"/>
    <cellStyle name="Normal 2 4 3 2 4 2 2 3 3" xfId="13286"/>
    <cellStyle name="Normal 2 4 3 2 4 2 2 4" xfId="4054"/>
    <cellStyle name="Normal 2 4 3 2 4 2 2 4 2" xfId="9223"/>
    <cellStyle name="Normal 2 4 3 2 4 2 2 4 3" xfId="14317"/>
    <cellStyle name="Normal 2 4 3 2 4 2 2 5" xfId="5075"/>
    <cellStyle name="Normal 2 4 3 2 4 2 2 5 2" xfId="10243"/>
    <cellStyle name="Normal 2 4 3 2 4 2 2 5 3" xfId="15336"/>
    <cellStyle name="Normal 2 4 3 2 4 2 2 6" xfId="6125"/>
    <cellStyle name="Normal 2 4 3 2 4 2 2 7" xfId="11237"/>
    <cellStyle name="Normal 2 4 3 2 4 2 3" xfId="1468"/>
    <cellStyle name="Normal 2 4 3 2 4 2 3 2" xfId="6643"/>
    <cellStyle name="Normal 2 4 3 2 4 2 3 3" xfId="11750"/>
    <cellStyle name="Normal 2 4 3 2 4 2 4" xfId="2502"/>
    <cellStyle name="Normal 2 4 3 2 4 2 4 2" xfId="7675"/>
    <cellStyle name="Normal 2 4 3 2 4 2 4 3" xfId="12774"/>
    <cellStyle name="Normal 2 4 3 2 4 2 5" xfId="3541"/>
    <cellStyle name="Normal 2 4 3 2 4 2 5 2" xfId="8710"/>
    <cellStyle name="Normal 2 4 3 2 4 2 5 3" xfId="13804"/>
    <cellStyle name="Normal 2 4 3 2 4 2 6" xfId="4563"/>
    <cellStyle name="Normal 2 4 3 2 4 2 6 2" xfId="9731"/>
    <cellStyle name="Normal 2 4 3 2 4 2 6 3" xfId="14824"/>
    <cellStyle name="Normal 2 4 3 2 4 2 7" xfId="5611"/>
    <cellStyle name="Normal 2 4 3 2 4 2 8" xfId="10725"/>
    <cellStyle name="Normal 2 4 3 2 4 3" xfId="692"/>
    <cellStyle name="Normal 2 4 3 2 4 3 2" xfId="1724"/>
    <cellStyle name="Normal 2 4 3 2 4 3 2 2" xfId="6899"/>
    <cellStyle name="Normal 2 4 3 2 4 3 2 3" xfId="12006"/>
    <cellStyle name="Normal 2 4 3 2 4 3 3" xfId="2758"/>
    <cellStyle name="Normal 2 4 3 2 4 3 3 2" xfId="7931"/>
    <cellStyle name="Normal 2 4 3 2 4 3 3 3" xfId="13030"/>
    <cellStyle name="Normal 2 4 3 2 4 3 4" xfId="3798"/>
    <cellStyle name="Normal 2 4 3 2 4 3 4 2" xfId="8967"/>
    <cellStyle name="Normal 2 4 3 2 4 3 4 3" xfId="14061"/>
    <cellStyle name="Normal 2 4 3 2 4 3 5" xfId="4819"/>
    <cellStyle name="Normal 2 4 3 2 4 3 5 2" xfId="9987"/>
    <cellStyle name="Normal 2 4 3 2 4 3 5 3" xfId="15080"/>
    <cellStyle name="Normal 2 4 3 2 4 3 6" xfId="5869"/>
    <cellStyle name="Normal 2 4 3 2 4 3 7" xfId="10981"/>
    <cellStyle name="Normal 2 4 3 2 4 4" xfId="1212"/>
    <cellStyle name="Normal 2 4 3 2 4 4 2" xfId="6387"/>
    <cellStyle name="Normal 2 4 3 2 4 4 3" xfId="11494"/>
    <cellStyle name="Normal 2 4 3 2 4 5" xfId="2246"/>
    <cellStyle name="Normal 2 4 3 2 4 5 2" xfId="7419"/>
    <cellStyle name="Normal 2 4 3 2 4 5 3" xfId="12518"/>
    <cellStyle name="Normal 2 4 3 2 4 6" xfId="3284"/>
    <cellStyle name="Normal 2 4 3 2 4 6 2" xfId="8453"/>
    <cellStyle name="Normal 2 4 3 2 4 6 3" xfId="13548"/>
    <cellStyle name="Normal 2 4 3 2 4 7" xfId="4307"/>
    <cellStyle name="Normal 2 4 3 2 4 7 2" xfId="9475"/>
    <cellStyle name="Normal 2 4 3 2 4 7 3" xfId="14568"/>
    <cellStyle name="Normal 2 4 3 2 4 8" xfId="5353"/>
    <cellStyle name="Normal 2 4 3 2 4 9" xfId="10469"/>
    <cellStyle name="Normal 2 4 3 2 5" xfId="306"/>
    <cellStyle name="Normal 2 4 3 2 5 2" xfId="820"/>
    <cellStyle name="Normal 2 4 3 2 5 2 2" xfId="1852"/>
    <cellStyle name="Normal 2 4 3 2 5 2 2 2" xfId="7027"/>
    <cellStyle name="Normal 2 4 3 2 5 2 2 3" xfId="12134"/>
    <cellStyle name="Normal 2 4 3 2 5 2 3" xfId="2886"/>
    <cellStyle name="Normal 2 4 3 2 5 2 3 2" xfId="8059"/>
    <cellStyle name="Normal 2 4 3 2 5 2 3 3" xfId="13158"/>
    <cellStyle name="Normal 2 4 3 2 5 2 4" xfId="3926"/>
    <cellStyle name="Normal 2 4 3 2 5 2 4 2" xfId="9095"/>
    <cellStyle name="Normal 2 4 3 2 5 2 4 3" xfId="14189"/>
    <cellStyle name="Normal 2 4 3 2 5 2 5" xfId="4947"/>
    <cellStyle name="Normal 2 4 3 2 5 2 5 2" xfId="10115"/>
    <cellStyle name="Normal 2 4 3 2 5 2 5 3" xfId="15208"/>
    <cellStyle name="Normal 2 4 3 2 5 2 6" xfId="5997"/>
    <cellStyle name="Normal 2 4 3 2 5 2 7" xfId="11109"/>
    <cellStyle name="Normal 2 4 3 2 5 3" xfId="1340"/>
    <cellStyle name="Normal 2 4 3 2 5 3 2" xfId="6515"/>
    <cellStyle name="Normal 2 4 3 2 5 3 3" xfId="11622"/>
    <cellStyle name="Normal 2 4 3 2 5 4" xfId="2374"/>
    <cellStyle name="Normal 2 4 3 2 5 4 2" xfId="7547"/>
    <cellStyle name="Normal 2 4 3 2 5 4 3" xfId="12646"/>
    <cellStyle name="Normal 2 4 3 2 5 5" xfId="3413"/>
    <cellStyle name="Normal 2 4 3 2 5 5 2" xfId="8582"/>
    <cellStyle name="Normal 2 4 3 2 5 5 3" xfId="13676"/>
    <cellStyle name="Normal 2 4 3 2 5 6" xfId="4435"/>
    <cellStyle name="Normal 2 4 3 2 5 6 2" xfId="9603"/>
    <cellStyle name="Normal 2 4 3 2 5 6 3" xfId="14696"/>
    <cellStyle name="Normal 2 4 3 2 5 7" xfId="5483"/>
    <cellStyle name="Normal 2 4 3 2 5 8" xfId="10597"/>
    <cellStyle name="Normal 2 4 3 2 6" xfId="564"/>
    <cellStyle name="Normal 2 4 3 2 6 2" xfId="1596"/>
    <cellStyle name="Normal 2 4 3 2 6 2 2" xfId="6771"/>
    <cellStyle name="Normal 2 4 3 2 6 2 3" xfId="11878"/>
    <cellStyle name="Normal 2 4 3 2 6 3" xfId="2630"/>
    <cellStyle name="Normal 2 4 3 2 6 3 2" xfId="7803"/>
    <cellStyle name="Normal 2 4 3 2 6 3 3" xfId="12902"/>
    <cellStyle name="Normal 2 4 3 2 6 4" xfId="3670"/>
    <cellStyle name="Normal 2 4 3 2 6 4 2" xfId="8839"/>
    <cellStyle name="Normal 2 4 3 2 6 4 3" xfId="13933"/>
    <cellStyle name="Normal 2 4 3 2 6 5" xfId="4691"/>
    <cellStyle name="Normal 2 4 3 2 6 5 2" xfId="9859"/>
    <cellStyle name="Normal 2 4 3 2 6 5 3" xfId="14952"/>
    <cellStyle name="Normal 2 4 3 2 6 6" xfId="5741"/>
    <cellStyle name="Normal 2 4 3 2 6 7" xfId="10853"/>
    <cellStyle name="Normal 2 4 3 2 7" xfId="1082"/>
    <cellStyle name="Normal 2 4 3 2 7 2" xfId="6257"/>
    <cellStyle name="Normal 2 4 3 2 7 3" xfId="11366"/>
    <cellStyle name="Normal 2 4 3 2 8" xfId="2117"/>
    <cellStyle name="Normal 2 4 3 2 8 2" xfId="7290"/>
    <cellStyle name="Normal 2 4 3 2 8 3" xfId="12390"/>
    <cellStyle name="Normal 2 4 3 2 9" xfId="3151"/>
    <cellStyle name="Normal 2 4 3 2 9 2" xfId="8320"/>
    <cellStyle name="Normal 2 4 3 2 9 3" xfId="13417"/>
    <cellStyle name="Normal 2 4 3 3" xfId="60"/>
    <cellStyle name="Normal 2 4 3 3 10" xfId="5237"/>
    <cellStyle name="Normal 2 4 3 3 11" xfId="10357"/>
    <cellStyle name="Normal 2 4 3 3 2" xfId="126"/>
    <cellStyle name="Normal 2 4 3 3 2 10" xfId="10421"/>
    <cellStyle name="Normal 2 4 3 3 2 2" xfId="256"/>
    <cellStyle name="Normal 2 4 3 3 2 2 2" xfId="514"/>
    <cellStyle name="Normal 2 4 3 3 2 2 2 2" xfId="1028"/>
    <cellStyle name="Normal 2 4 3 3 2 2 2 2 2" xfId="2060"/>
    <cellStyle name="Normal 2 4 3 3 2 2 2 2 2 2" xfId="7235"/>
    <cellStyle name="Normal 2 4 3 3 2 2 2 2 2 3" xfId="12342"/>
    <cellStyle name="Normal 2 4 3 3 2 2 2 2 3" xfId="3094"/>
    <cellStyle name="Normal 2 4 3 3 2 2 2 2 3 2" xfId="8267"/>
    <cellStyle name="Normal 2 4 3 3 2 2 2 2 3 3" xfId="13366"/>
    <cellStyle name="Normal 2 4 3 3 2 2 2 2 4" xfId="4134"/>
    <cellStyle name="Normal 2 4 3 3 2 2 2 2 4 2" xfId="9303"/>
    <cellStyle name="Normal 2 4 3 3 2 2 2 2 4 3" xfId="14397"/>
    <cellStyle name="Normal 2 4 3 3 2 2 2 2 5" xfId="5155"/>
    <cellStyle name="Normal 2 4 3 3 2 2 2 2 5 2" xfId="10323"/>
    <cellStyle name="Normal 2 4 3 3 2 2 2 2 5 3" xfId="15416"/>
    <cellStyle name="Normal 2 4 3 3 2 2 2 2 6" xfId="6205"/>
    <cellStyle name="Normal 2 4 3 3 2 2 2 2 7" xfId="11317"/>
    <cellStyle name="Normal 2 4 3 3 2 2 2 3" xfId="1548"/>
    <cellStyle name="Normal 2 4 3 3 2 2 2 3 2" xfId="6723"/>
    <cellStyle name="Normal 2 4 3 3 2 2 2 3 3" xfId="11830"/>
    <cellStyle name="Normal 2 4 3 3 2 2 2 4" xfId="2582"/>
    <cellStyle name="Normal 2 4 3 3 2 2 2 4 2" xfId="7755"/>
    <cellStyle name="Normal 2 4 3 3 2 2 2 4 3" xfId="12854"/>
    <cellStyle name="Normal 2 4 3 3 2 2 2 5" xfId="3621"/>
    <cellStyle name="Normal 2 4 3 3 2 2 2 5 2" xfId="8790"/>
    <cellStyle name="Normal 2 4 3 3 2 2 2 5 3" xfId="13884"/>
    <cellStyle name="Normal 2 4 3 3 2 2 2 6" xfId="4643"/>
    <cellStyle name="Normal 2 4 3 3 2 2 2 6 2" xfId="9811"/>
    <cellStyle name="Normal 2 4 3 3 2 2 2 6 3" xfId="14904"/>
    <cellStyle name="Normal 2 4 3 3 2 2 2 7" xfId="5691"/>
    <cellStyle name="Normal 2 4 3 3 2 2 2 8" xfId="10805"/>
    <cellStyle name="Normal 2 4 3 3 2 2 3" xfId="772"/>
    <cellStyle name="Normal 2 4 3 3 2 2 3 2" xfId="1804"/>
    <cellStyle name="Normal 2 4 3 3 2 2 3 2 2" xfId="6979"/>
    <cellStyle name="Normal 2 4 3 3 2 2 3 2 3" xfId="12086"/>
    <cellStyle name="Normal 2 4 3 3 2 2 3 3" xfId="2838"/>
    <cellStyle name="Normal 2 4 3 3 2 2 3 3 2" xfId="8011"/>
    <cellStyle name="Normal 2 4 3 3 2 2 3 3 3" xfId="13110"/>
    <cellStyle name="Normal 2 4 3 3 2 2 3 4" xfId="3878"/>
    <cellStyle name="Normal 2 4 3 3 2 2 3 4 2" xfId="9047"/>
    <cellStyle name="Normal 2 4 3 3 2 2 3 4 3" xfId="14141"/>
    <cellStyle name="Normal 2 4 3 3 2 2 3 5" xfId="4899"/>
    <cellStyle name="Normal 2 4 3 3 2 2 3 5 2" xfId="10067"/>
    <cellStyle name="Normal 2 4 3 3 2 2 3 5 3" xfId="15160"/>
    <cellStyle name="Normal 2 4 3 3 2 2 3 6" xfId="5949"/>
    <cellStyle name="Normal 2 4 3 3 2 2 3 7" xfId="11061"/>
    <cellStyle name="Normal 2 4 3 3 2 2 4" xfId="1292"/>
    <cellStyle name="Normal 2 4 3 3 2 2 4 2" xfId="6467"/>
    <cellStyle name="Normal 2 4 3 3 2 2 4 3" xfId="11574"/>
    <cellStyle name="Normal 2 4 3 3 2 2 5" xfId="2326"/>
    <cellStyle name="Normal 2 4 3 3 2 2 5 2" xfId="7499"/>
    <cellStyle name="Normal 2 4 3 3 2 2 5 3" xfId="12598"/>
    <cellStyle name="Normal 2 4 3 3 2 2 6" xfId="3364"/>
    <cellStyle name="Normal 2 4 3 3 2 2 6 2" xfId="8533"/>
    <cellStyle name="Normal 2 4 3 3 2 2 6 3" xfId="13628"/>
    <cellStyle name="Normal 2 4 3 3 2 2 7" xfId="4387"/>
    <cellStyle name="Normal 2 4 3 3 2 2 7 2" xfId="9555"/>
    <cellStyle name="Normal 2 4 3 3 2 2 7 3" xfId="14648"/>
    <cellStyle name="Normal 2 4 3 3 2 2 8" xfId="5433"/>
    <cellStyle name="Normal 2 4 3 3 2 2 9" xfId="10549"/>
    <cellStyle name="Normal 2 4 3 3 2 3" xfId="386"/>
    <cellStyle name="Normal 2 4 3 3 2 3 2" xfId="900"/>
    <cellStyle name="Normal 2 4 3 3 2 3 2 2" xfId="1932"/>
    <cellStyle name="Normal 2 4 3 3 2 3 2 2 2" xfId="7107"/>
    <cellStyle name="Normal 2 4 3 3 2 3 2 2 3" xfId="12214"/>
    <cellStyle name="Normal 2 4 3 3 2 3 2 3" xfId="2966"/>
    <cellStyle name="Normal 2 4 3 3 2 3 2 3 2" xfId="8139"/>
    <cellStyle name="Normal 2 4 3 3 2 3 2 3 3" xfId="13238"/>
    <cellStyle name="Normal 2 4 3 3 2 3 2 4" xfId="4006"/>
    <cellStyle name="Normal 2 4 3 3 2 3 2 4 2" xfId="9175"/>
    <cellStyle name="Normal 2 4 3 3 2 3 2 4 3" xfId="14269"/>
    <cellStyle name="Normal 2 4 3 3 2 3 2 5" xfId="5027"/>
    <cellStyle name="Normal 2 4 3 3 2 3 2 5 2" xfId="10195"/>
    <cellStyle name="Normal 2 4 3 3 2 3 2 5 3" xfId="15288"/>
    <cellStyle name="Normal 2 4 3 3 2 3 2 6" xfId="6077"/>
    <cellStyle name="Normal 2 4 3 3 2 3 2 7" xfId="11189"/>
    <cellStyle name="Normal 2 4 3 3 2 3 3" xfId="1420"/>
    <cellStyle name="Normal 2 4 3 3 2 3 3 2" xfId="6595"/>
    <cellStyle name="Normal 2 4 3 3 2 3 3 3" xfId="11702"/>
    <cellStyle name="Normal 2 4 3 3 2 3 4" xfId="2454"/>
    <cellStyle name="Normal 2 4 3 3 2 3 4 2" xfId="7627"/>
    <cellStyle name="Normal 2 4 3 3 2 3 4 3" xfId="12726"/>
    <cellStyle name="Normal 2 4 3 3 2 3 5" xfId="3493"/>
    <cellStyle name="Normal 2 4 3 3 2 3 5 2" xfId="8662"/>
    <cellStyle name="Normal 2 4 3 3 2 3 5 3" xfId="13756"/>
    <cellStyle name="Normal 2 4 3 3 2 3 6" xfId="4515"/>
    <cellStyle name="Normal 2 4 3 3 2 3 6 2" xfId="9683"/>
    <cellStyle name="Normal 2 4 3 3 2 3 6 3" xfId="14776"/>
    <cellStyle name="Normal 2 4 3 3 2 3 7" xfId="5563"/>
    <cellStyle name="Normal 2 4 3 3 2 3 8" xfId="10677"/>
    <cellStyle name="Normal 2 4 3 3 2 4" xfId="644"/>
    <cellStyle name="Normal 2 4 3 3 2 4 2" xfId="1676"/>
    <cellStyle name="Normal 2 4 3 3 2 4 2 2" xfId="6851"/>
    <cellStyle name="Normal 2 4 3 3 2 4 2 3" xfId="11958"/>
    <cellStyle name="Normal 2 4 3 3 2 4 3" xfId="2710"/>
    <cellStyle name="Normal 2 4 3 3 2 4 3 2" xfId="7883"/>
    <cellStyle name="Normal 2 4 3 3 2 4 3 3" xfId="12982"/>
    <cellStyle name="Normal 2 4 3 3 2 4 4" xfId="3750"/>
    <cellStyle name="Normal 2 4 3 3 2 4 4 2" xfId="8919"/>
    <cellStyle name="Normal 2 4 3 3 2 4 4 3" xfId="14013"/>
    <cellStyle name="Normal 2 4 3 3 2 4 5" xfId="4771"/>
    <cellStyle name="Normal 2 4 3 3 2 4 5 2" xfId="9939"/>
    <cellStyle name="Normal 2 4 3 3 2 4 5 3" xfId="15032"/>
    <cellStyle name="Normal 2 4 3 3 2 4 6" xfId="5821"/>
    <cellStyle name="Normal 2 4 3 3 2 4 7" xfId="10933"/>
    <cellStyle name="Normal 2 4 3 3 2 5" xfId="1164"/>
    <cellStyle name="Normal 2 4 3 3 2 5 2" xfId="6339"/>
    <cellStyle name="Normal 2 4 3 3 2 5 3" xfId="11446"/>
    <cellStyle name="Normal 2 4 3 3 2 6" xfId="2198"/>
    <cellStyle name="Normal 2 4 3 3 2 6 2" xfId="7371"/>
    <cellStyle name="Normal 2 4 3 3 2 6 3" xfId="12470"/>
    <cellStyle name="Normal 2 4 3 3 2 7" xfId="3234"/>
    <cellStyle name="Normal 2 4 3 3 2 7 2" xfId="8403"/>
    <cellStyle name="Normal 2 4 3 3 2 7 3" xfId="13499"/>
    <cellStyle name="Normal 2 4 3 3 2 8" xfId="4259"/>
    <cellStyle name="Normal 2 4 3 3 2 8 2" xfId="9427"/>
    <cellStyle name="Normal 2 4 3 3 2 8 3" xfId="14520"/>
    <cellStyle name="Normal 2 4 3 3 2 9" xfId="5303"/>
    <cellStyle name="Normal 2 4 3 3 3" xfId="192"/>
    <cellStyle name="Normal 2 4 3 3 3 2" xfId="450"/>
    <cellStyle name="Normal 2 4 3 3 3 2 2" xfId="964"/>
    <cellStyle name="Normal 2 4 3 3 3 2 2 2" xfId="1996"/>
    <cellStyle name="Normal 2 4 3 3 3 2 2 2 2" xfId="7171"/>
    <cellStyle name="Normal 2 4 3 3 3 2 2 2 3" xfId="12278"/>
    <cellStyle name="Normal 2 4 3 3 3 2 2 3" xfId="3030"/>
    <cellStyle name="Normal 2 4 3 3 3 2 2 3 2" xfId="8203"/>
    <cellStyle name="Normal 2 4 3 3 3 2 2 3 3" xfId="13302"/>
    <cellStyle name="Normal 2 4 3 3 3 2 2 4" xfId="4070"/>
    <cellStyle name="Normal 2 4 3 3 3 2 2 4 2" xfId="9239"/>
    <cellStyle name="Normal 2 4 3 3 3 2 2 4 3" xfId="14333"/>
    <cellStyle name="Normal 2 4 3 3 3 2 2 5" xfId="5091"/>
    <cellStyle name="Normal 2 4 3 3 3 2 2 5 2" xfId="10259"/>
    <cellStyle name="Normal 2 4 3 3 3 2 2 5 3" xfId="15352"/>
    <cellStyle name="Normal 2 4 3 3 3 2 2 6" xfId="6141"/>
    <cellStyle name="Normal 2 4 3 3 3 2 2 7" xfId="11253"/>
    <cellStyle name="Normal 2 4 3 3 3 2 3" xfId="1484"/>
    <cellStyle name="Normal 2 4 3 3 3 2 3 2" xfId="6659"/>
    <cellStyle name="Normal 2 4 3 3 3 2 3 3" xfId="11766"/>
    <cellStyle name="Normal 2 4 3 3 3 2 4" xfId="2518"/>
    <cellStyle name="Normal 2 4 3 3 3 2 4 2" xfId="7691"/>
    <cellStyle name="Normal 2 4 3 3 3 2 4 3" xfId="12790"/>
    <cellStyle name="Normal 2 4 3 3 3 2 5" xfId="3557"/>
    <cellStyle name="Normal 2 4 3 3 3 2 5 2" xfId="8726"/>
    <cellStyle name="Normal 2 4 3 3 3 2 5 3" xfId="13820"/>
    <cellStyle name="Normal 2 4 3 3 3 2 6" xfId="4579"/>
    <cellStyle name="Normal 2 4 3 3 3 2 6 2" xfId="9747"/>
    <cellStyle name="Normal 2 4 3 3 3 2 6 3" xfId="14840"/>
    <cellStyle name="Normal 2 4 3 3 3 2 7" xfId="5627"/>
    <cellStyle name="Normal 2 4 3 3 3 2 8" xfId="10741"/>
    <cellStyle name="Normal 2 4 3 3 3 3" xfId="708"/>
    <cellStyle name="Normal 2 4 3 3 3 3 2" xfId="1740"/>
    <cellStyle name="Normal 2 4 3 3 3 3 2 2" xfId="6915"/>
    <cellStyle name="Normal 2 4 3 3 3 3 2 3" xfId="12022"/>
    <cellStyle name="Normal 2 4 3 3 3 3 3" xfId="2774"/>
    <cellStyle name="Normal 2 4 3 3 3 3 3 2" xfId="7947"/>
    <cellStyle name="Normal 2 4 3 3 3 3 3 3" xfId="13046"/>
    <cellStyle name="Normal 2 4 3 3 3 3 4" xfId="3814"/>
    <cellStyle name="Normal 2 4 3 3 3 3 4 2" xfId="8983"/>
    <cellStyle name="Normal 2 4 3 3 3 3 4 3" xfId="14077"/>
    <cellStyle name="Normal 2 4 3 3 3 3 5" xfId="4835"/>
    <cellStyle name="Normal 2 4 3 3 3 3 5 2" xfId="10003"/>
    <cellStyle name="Normal 2 4 3 3 3 3 5 3" xfId="15096"/>
    <cellStyle name="Normal 2 4 3 3 3 3 6" xfId="5885"/>
    <cellStyle name="Normal 2 4 3 3 3 3 7" xfId="10997"/>
    <cellStyle name="Normal 2 4 3 3 3 4" xfId="1228"/>
    <cellStyle name="Normal 2 4 3 3 3 4 2" xfId="6403"/>
    <cellStyle name="Normal 2 4 3 3 3 4 3" xfId="11510"/>
    <cellStyle name="Normal 2 4 3 3 3 5" xfId="2262"/>
    <cellStyle name="Normal 2 4 3 3 3 5 2" xfId="7435"/>
    <cellStyle name="Normal 2 4 3 3 3 5 3" xfId="12534"/>
    <cellStyle name="Normal 2 4 3 3 3 6" xfId="3300"/>
    <cellStyle name="Normal 2 4 3 3 3 6 2" xfId="8469"/>
    <cellStyle name="Normal 2 4 3 3 3 6 3" xfId="13564"/>
    <cellStyle name="Normal 2 4 3 3 3 7" xfId="4323"/>
    <cellStyle name="Normal 2 4 3 3 3 7 2" xfId="9491"/>
    <cellStyle name="Normal 2 4 3 3 3 7 3" xfId="14584"/>
    <cellStyle name="Normal 2 4 3 3 3 8" xfId="5369"/>
    <cellStyle name="Normal 2 4 3 3 3 9" xfId="10485"/>
    <cellStyle name="Normal 2 4 3 3 4" xfId="322"/>
    <cellStyle name="Normal 2 4 3 3 4 2" xfId="836"/>
    <cellStyle name="Normal 2 4 3 3 4 2 2" xfId="1868"/>
    <cellStyle name="Normal 2 4 3 3 4 2 2 2" xfId="7043"/>
    <cellStyle name="Normal 2 4 3 3 4 2 2 3" xfId="12150"/>
    <cellStyle name="Normal 2 4 3 3 4 2 3" xfId="2902"/>
    <cellStyle name="Normal 2 4 3 3 4 2 3 2" xfId="8075"/>
    <cellStyle name="Normal 2 4 3 3 4 2 3 3" xfId="13174"/>
    <cellStyle name="Normal 2 4 3 3 4 2 4" xfId="3942"/>
    <cellStyle name="Normal 2 4 3 3 4 2 4 2" xfId="9111"/>
    <cellStyle name="Normal 2 4 3 3 4 2 4 3" xfId="14205"/>
    <cellStyle name="Normal 2 4 3 3 4 2 5" xfId="4963"/>
    <cellStyle name="Normal 2 4 3 3 4 2 5 2" xfId="10131"/>
    <cellStyle name="Normal 2 4 3 3 4 2 5 3" xfId="15224"/>
    <cellStyle name="Normal 2 4 3 3 4 2 6" xfId="6013"/>
    <cellStyle name="Normal 2 4 3 3 4 2 7" xfId="11125"/>
    <cellStyle name="Normal 2 4 3 3 4 3" xfId="1356"/>
    <cellStyle name="Normal 2 4 3 3 4 3 2" xfId="6531"/>
    <cellStyle name="Normal 2 4 3 3 4 3 3" xfId="11638"/>
    <cellStyle name="Normal 2 4 3 3 4 4" xfId="2390"/>
    <cellStyle name="Normal 2 4 3 3 4 4 2" xfId="7563"/>
    <cellStyle name="Normal 2 4 3 3 4 4 3" xfId="12662"/>
    <cellStyle name="Normal 2 4 3 3 4 5" xfId="3429"/>
    <cellStyle name="Normal 2 4 3 3 4 5 2" xfId="8598"/>
    <cellStyle name="Normal 2 4 3 3 4 5 3" xfId="13692"/>
    <cellStyle name="Normal 2 4 3 3 4 6" xfId="4451"/>
    <cellStyle name="Normal 2 4 3 3 4 6 2" xfId="9619"/>
    <cellStyle name="Normal 2 4 3 3 4 6 3" xfId="14712"/>
    <cellStyle name="Normal 2 4 3 3 4 7" xfId="5499"/>
    <cellStyle name="Normal 2 4 3 3 4 8" xfId="10613"/>
    <cellStyle name="Normal 2 4 3 3 5" xfId="580"/>
    <cellStyle name="Normal 2 4 3 3 5 2" xfId="1612"/>
    <cellStyle name="Normal 2 4 3 3 5 2 2" xfId="6787"/>
    <cellStyle name="Normal 2 4 3 3 5 2 3" xfId="11894"/>
    <cellStyle name="Normal 2 4 3 3 5 3" xfId="2646"/>
    <cellStyle name="Normal 2 4 3 3 5 3 2" xfId="7819"/>
    <cellStyle name="Normal 2 4 3 3 5 3 3" xfId="12918"/>
    <cellStyle name="Normal 2 4 3 3 5 4" xfId="3686"/>
    <cellStyle name="Normal 2 4 3 3 5 4 2" xfId="8855"/>
    <cellStyle name="Normal 2 4 3 3 5 4 3" xfId="13949"/>
    <cellStyle name="Normal 2 4 3 3 5 5" xfId="4707"/>
    <cellStyle name="Normal 2 4 3 3 5 5 2" xfId="9875"/>
    <cellStyle name="Normal 2 4 3 3 5 5 3" xfId="14968"/>
    <cellStyle name="Normal 2 4 3 3 5 6" xfId="5757"/>
    <cellStyle name="Normal 2 4 3 3 5 7" xfId="10869"/>
    <cellStyle name="Normal 2 4 3 3 6" xfId="1099"/>
    <cellStyle name="Normal 2 4 3 3 6 2" xfId="6274"/>
    <cellStyle name="Normal 2 4 3 3 6 3" xfId="11382"/>
    <cellStyle name="Normal 2 4 3 3 7" xfId="2134"/>
    <cellStyle name="Normal 2 4 3 3 7 2" xfId="7307"/>
    <cellStyle name="Normal 2 4 3 3 7 3" xfId="12406"/>
    <cellStyle name="Normal 2 4 3 3 8" xfId="3168"/>
    <cellStyle name="Normal 2 4 3 3 8 2" xfId="8337"/>
    <cellStyle name="Normal 2 4 3 3 8 3" xfId="13433"/>
    <cellStyle name="Normal 2 4 3 3 9" xfId="4195"/>
    <cellStyle name="Normal 2 4 3 3 9 2" xfId="9363"/>
    <cellStyle name="Normal 2 4 3 3 9 3" xfId="14456"/>
    <cellStyle name="Normal 2 4 3 4" xfId="94"/>
    <cellStyle name="Normal 2 4 3 4 10" xfId="10389"/>
    <cellStyle name="Normal 2 4 3 4 2" xfId="224"/>
    <cellStyle name="Normal 2 4 3 4 2 2" xfId="482"/>
    <cellStyle name="Normal 2 4 3 4 2 2 2" xfId="996"/>
    <cellStyle name="Normal 2 4 3 4 2 2 2 2" xfId="2028"/>
    <cellStyle name="Normal 2 4 3 4 2 2 2 2 2" xfId="7203"/>
    <cellStyle name="Normal 2 4 3 4 2 2 2 2 3" xfId="12310"/>
    <cellStyle name="Normal 2 4 3 4 2 2 2 3" xfId="3062"/>
    <cellStyle name="Normal 2 4 3 4 2 2 2 3 2" xfId="8235"/>
    <cellStyle name="Normal 2 4 3 4 2 2 2 3 3" xfId="13334"/>
    <cellStyle name="Normal 2 4 3 4 2 2 2 4" xfId="4102"/>
    <cellStyle name="Normal 2 4 3 4 2 2 2 4 2" xfId="9271"/>
    <cellStyle name="Normal 2 4 3 4 2 2 2 4 3" xfId="14365"/>
    <cellStyle name="Normal 2 4 3 4 2 2 2 5" xfId="5123"/>
    <cellStyle name="Normal 2 4 3 4 2 2 2 5 2" xfId="10291"/>
    <cellStyle name="Normal 2 4 3 4 2 2 2 5 3" xfId="15384"/>
    <cellStyle name="Normal 2 4 3 4 2 2 2 6" xfId="6173"/>
    <cellStyle name="Normal 2 4 3 4 2 2 2 7" xfId="11285"/>
    <cellStyle name="Normal 2 4 3 4 2 2 3" xfId="1516"/>
    <cellStyle name="Normal 2 4 3 4 2 2 3 2" xfId="6691"/>
    <cellStyle name="Normal 2 4 3 4 2 2 3 3" xfId="11798"/>
    <cellStyle name="Normal 2 4 3 4 2 2 4" xfId="2550"/>
    <cellStyle name="Normal 2 4 3 4 2 2 4 2" xfId="7723"/>
    <cellStyle name="Normal 2 4 3 4 2 2 4 3" xfId="12822"/>
    <cellStyle name="Normal 2 4 3 4 2 2 5" xfId="3589"/>
    <cellStyle name="Normal 2 4 3 4 2 2 5 2" xfId="8758"/>
    <cellStyle name="Normal 2 4 3 4 2 2 5 3" xfId="13852"/>
    <cellStyle name="Normal 2 4 3 4 2 2 6" xfId="4611"/>
    <cellStyle name="Normal 2 4 3 4 2 2 6 2" xfId="9779"/>
    <cellStyle name="Normal 2 4 3 4 2 2 6 3" xfId="14872"/>
    <cellStyle name="Normal 2 4 3 4 2 2 7" xfId="5659"/>
    <cellStyle name="Normal 2 4 3 4 2 2 8" xfId="10773"/>
    <cellStyle name="Normal 2 4 3 4 2 3" xfId="740"/>
    <cellStyle name="Normal 2 4 3 4 2 3 2" xfId="1772"/>
    <cellStyle name="Normal 2 4 3 4 2 3 2 2" xfId="6947"/>
    <cellStyle name="Normal 2 4 3 4 2 3 2 3" xfId="12054"/>
    <cellStyle name="Normal 2 4 3 4 2 3 3" xfId="2806"/>
    <cellStyle name="Normal 2 4 3 4 2 3 3 2" xfId="7979"/>
    <cellStyle name="Normal 2 4 3 4 2 3 3 3" xfId="13078"/>
    <cellStyle name="Normal 2 4 3 4 2 3 4" xfId="3846"/>
    <cellStyle name="Normal 2 4 3 4 2 3 4 2" xfId="9015"/>
    <cellStyle name="Normal 2 4 3 4 2 3 4 3" xfId="14109"/>
    <cellStyle name="Normal 2 4 3 4 2 3 5" xfId="4867"/>
    <cellStyle name="Normal 2 4 3 4 2 3 5 2" xfId="10035"/>
    <cellStyle name="Normal 2 4 3 4 2 3 5 3" xfId="15128"/>
    <cellStyle name="Normal 2 4 3 4 2 3 6" xfId="5917"/>
    <cellStyle name="Normal 2 4 3 4 2 3 7" xfId="11029"/>
    <cellStyle name="Normal 2 4 3 4 2 4" xfId="1260"/>
    <cellStyle name="Normal 2 4 3 4 2 4 2" xfId="6435"/>
    <cellStyle name="Normal 2 4 3 4 2 4 3" xfId="11542"/>
    <cellStyle name="Normal 2 4 3 4 2 5" xfId="2294"/>
    <cellStyle name="Normal 2 4 3 4 2 5 2" xfId="7467"/>
    <cellStyle name="Normal 2 4 3 4 2 5 3" xfId="12566"/>
    <cellStyle name="Normal 2 4 3 4 2 6" xfId="3332"/>
    <cellStyle name="Normal 2 4 3 4 2 6 2" xfId="8501"/>
    <cellStyle name="Normal 2 4 3 4 2 6 3" xfId="13596"/>
    <cellStyle name="Normal 2 4 3 4 2 7" xfId="4355"/>
    <cellStyle name="Normal 2 4 3 4 2 7 2" xfId="9523"/>
    <cellStyle name="Normal 2 4 3 4 2 7 3" xfId="14616"/>
    <cellStyle name="Normal 2 4 3 4 2 8" xfId="5401"/>
    <cellStyle name="Normal 2 4 3 4 2 9" xfId="10517"/>
    <cellStyle name="Normal 2 4 3 4 3" xfId="354"/>
    <cellStyle name="Normal 2 4 3 4 3 2" xfId="868"/>
    <cellStyle name="Normal 2 4 3 4 3 2 2" xfId="1900"/>
    <cellStyle name="Normal 2 4 3 4 3 2 2 2" xfId="7075"/>
    <cellStyle name="Normal 2 4 3 4 3 2 2 3" xfId="12182"/>
    <cellStyle name="Normal 2 4 3 4 3 2 3" xfId="2934"/>
    <cellStyle name="Normal 2 4 3 4 3 2 3 2" xfId="8107"/>
    <cellStyle name="Normal 2 4 3 4 3 2 3 3" xfId="13206"/>
    <cellStyle name="Normal 2 4 3 4 3 2 4" xfId="3974"/>
    <cellStyle name="Normal 2 4 3 4 3 2 4 2" xfId="9143"/>
    <cellStyle name="Normal 2 4 3 4 3 2 4 3" xfId="14237"/>
    <cellStyle name="Normal 2 4 3 4 3 2 5" xfId="4995"/>
    <cellStyle name="Normal 2 4 3 4 3 2 5 2" xfId="10163"/>
    <cellStyle name="Normal 2 4 3 4 3 2 5 3" xfId="15256"/>
    <cellStyle name="Normal 2 4 3 4 3 2 6" xfId="6045"/>
    <cellStyle name="Normal 2 4 3 4 3 2 7" xfId="11157"/>
    <cellStyle name="Normal 2 4 3 4 3 3" xfId="1388"/>
    <cellStyle name="Normal 2 4 3 4 3 3 2" xfId="6563"/>
    <cellStyle name="Normal 2 4 3 4 3 3 3" xfId="11670"/>
    <cellStyle name="Normal 2 4 3 4 3 4" xfId="2422"/>
    <cellStyle name="Normal 2 4 3 4 3 4 2" xfId="7595"/>
    <cellStyle name="Normal 2 4 3 4 3 4 3" xfId="12694"/>
    <cellStyle name="Normal 2 4 3 4 3 5" xfId="3461"/>
    <cellStyle name="Normal 2 4 3 4 3 5 2" xfId="8630"/>
    <cellStyle name="Normal 2 4 3 4 3 5 3" xfId="13724"/>
    <cellStyle name="Normal 2 4 3 4 3 6" xfId="4483"/>
    <cellStyle name="Normal 2 4 3 4 3 6 2" xfId="9651"/>
    <cellStyle name="Normal 2 4 3 4 3 6 3" xfId="14744"/>
    <cellStyle name="Normal 2 4 3 4 3 7" xfId="5531"/>
    <cellStyle name="Normal 2 4 3 4 3 8" xfId="10645"/>
    <cellStyle name="Normal 2 4 3 4 4" xfId="612"/>
    <cellStyle name="Normal 2 4 3 4 4 2" xfId="1644"/>
    <cellStyle name="Normal 2 4 3 4 4 2 2" xfId="6819"/>
    <cellStyle name="Normal 2 4 3 4 4 2 3" xfId="11926"/>
    <cellStyle name="Normal 2 4 3 4 4 3" xfId="2678"/>
    <cellStyle name="Normal 2 4 3 4 4 3 2" xfId="7851"/>
    <cellStyle name="Normal 2 4 3 4 4 3 3" xfId="12950"/>
    <cellStyle name="Normal 2 4 3 4 4 4" xfId="3718"/>
    <cellStyle name="Normal 2 4 3 4 4 4 2" xfId="8887"/>
    <cellStyle name="Normal 2 4 3 4 4 4 3" xfId="13981"/>
    <cellStyle name="Normal 2 4 3 4 4 5" xfId="4739"/>
    <cellStyle name="Normal 2 4 3 4 4 5 2" xfId="9907"/>
    <cellStyle name="Normal 2 4 3 4 4 5 3" xfId="15000"/>
    <cellStyle name="Normal 2 4 3 4 4 6" xfId="5789"/>
    <cellStyle name="Normal 2 4 3 4 4 7" xfId="10901"/>
    <cellStyle name="Normal 2 4 3 4 5" xfId="1132"/>
    <cellStyle name="Normal 2 4 3 4 5 2" xfId="6307"/>
    <cellStyle name="Normal 2 4 3 4 5 3" xfId="11414"/>
    <cellStyle name="Normal 2 4 3 4 6" xfId="2166"/>
    <cellStyle name="Normal 2 4 3 4 6 2" xfId="7339"/>
    <cellStyle name="Normal 2 4 3 4 6 3" xfId="12438"/>
    <cellStyle name="Normal 2 4 3 4 7" xfId="3202"/>
    <cellStyle name="Normal 2 4 3 4 7 2" xfId="8371"/>
    <cellStyle name="Normal 2 4 3 4 7 3" xfId="13467"/>
    <cellStyle name="Normal 2 4 3 4 8" xfId="4227"/>
    <cellStyle name="Normal 2 4 3 4 8 2" xfId="9395"/>
    <cellStyle name="Normal 2 4 3 4 8 3" xfId="14488"/>
    <cellStyle name="Normal 2 4 3 4 9" xfId="5271"/>
    <cellStyle name="Normal 2 4 3 5" xfId="160"/>
    <cellStyle name="Normal 2 4 3 5 2" xfId="418"/>
    <cellStyle name="Normal 2 4 3 5 2 2" xfId="932"/>
    <cellStyle name="Normal 2 4 3 5 2 2 2" xfId="1964"/>
    <cellStyle name="Normal 2 4 3 5 2 2 2 2" xfId="7139"/>
    <cellStyle name="Normal 2 4 3 5 2 2 2 3" xfId="12246"/>
    <cellStyle name="Normal 2 4 3 5 2 2 3" xfId="2998"/>
    <cellStyle name="Normal 2 4 3 5 2 2 3 2" xfId="8171"/>
    <cellStyle name="Normal 2 4 3 5 2 2 3 3" xfId="13270"/>
    <cellStyle name="Normal 2 4 3 5 2 2 4" xfId="4038"/>
    <cellStyle name="Normal 2 4 3 5 2 2 4 2" xfId="9207"/>
    <cellStyle name="Normal 2 4 3 5 2 2 4 3" xfId="14301"/>
    <cellStyle name="Normal 2 4 3 5 2 2 5" xfId="5059"/>
    <cellStyle name="Normal 2 4 3 5 2 2 5 2" xfId="10227"/>
    <cellStyle name="Normal 2 4 3 5 2 2 5 3" xfId="15320"/>
    <cellStyle name="Normal 2 4 3 5 2 2 6" xfId="6109"/>
    <cellStyle name="Normal 2 4 3 5 2 2 7" xfId="11221"/>
    <cellStyle name="Normal 2 4 3 5 2 3" xfId="1452"/>
    <cellStyle name="Normal 2 4 3 5 2 3 2" xfId="6627"/>
    <cellStyle name="Normal 2 4 3 5 2 3 3" xfId="11734"/>
    <cellStyle name="Normal 2 4 3 5 2 4" xfId="2486"/>
    <cellStyle name="Normal 2 4 3 5 2 4 2" xfId="7659"/>
    <cellStyle name="Normal 2 4 3 5 2 4 3" xfId="12758"/>
    <cellStyle name="Normal 2 4 3 5 2 5" xfId="3525"/>
    <cellStyle name="Normal 2 4 3 5 2 5 2" xfId="8694"/>
    <cellStyle name="Normal 2 4 3 5 2 5 3" xfId="13788"/>
    <cellStyle name="Normal 2 4 3 5 2 6" xfId="4547"/>
    <cellStyle name="Normal 2 4 3 5 2 6 2" xfId="9715"/>
    <cellStyle name="Normal 2 4 3 5 2 6 3" xfId="14808"/>
    <cellStyle name="Normal 2 4 3 5 2 7" xfId="5595"/>
    <cellStyle name="Normal 2 4 3 5 2 8" xfId="10709"/>
    <cellStyle name="Normal 2 4 3 5 3" xfId="676"/>
    <cellStyle name="Normal 2 4 3 5 3 2" xfId="1708"/>
    <cellStyle name="Normal 2 4 3 5 3 2 2" xfId="6883"/>
    <cellStyle name="Normal 2 4 3 5 3 2 3" xfId="11990"/>
    <cellStyle name="Normal 2 4 3 5 3 3" xfId="2742"/>
    <cellStyle name="Normal 2 4 3 5 3 3 2" xfId="7915"/>
    <cellStyle name="Normal 2 4 3 5 3 3 3" xfId="13014"/>
    <cellStyle name="Normal 2 4 3 5 3 4" xfId="3782"/>
    <cellStyle name="Normal 2 4 3 5 3 4 2" xfId="8951"/>
    <cellStyle name="Normal 2 4 3 5 3 4 3" xfId="14045"/>
    <cellStyle name="Normal 2 4 3 5 3 5" xfId="4803"/>
    <cellStyle name="Normal 2 4 3 5 3 5 2" xfId="9971"/>
    <cellStyle name="Normal 2 4 3 5 3 5 3" xfId="15064"/>
    <cellStyle name="Normal 2 4 3 5 3 6" xfId="5853"/>
    <cellStyle name="Normal 2 4 3 5 3 7" xfId="10965"/>
    <cellStyle name="Normal 2 4 3 5 4" xfId="1196"/>
    <cellStyle name="Normal 2 4 3 5 4 2" xfId="6371"/>
    <cellStyle name="Normal 2 4 3 5 4 3" xfId="11478"/>
    <cellStyle name="Normal 2 4 3 5 5" xfId="2230"/>
    <cellStyle name="Normal 2 4 3 5 5 2" xfId="7403"/>
    <cellStyle name="Normal 2 4 3 5 5 3" xfId="12502"/>
    <cellStyle name="Normal 2 4 3 5 6" xfId="3268"/>
    <cellStyle name="Normal 2 4 3 5 6 2" xfId="8437"/>
    <cellStyle name="Normal 2 4 3 5 6 3" xfId="13532"/>
    <cellStyle name="Normal 2 4 3 5 7" xfId="4291"/>
    <cellStyle name="Normal 2 4 3 5 7 2" xfId="9459"/>
    <cellStyle name="Normal 2 4 3 5 7 3" xfId="14552"/>
    <cellStyle name="Normal 2 4 3 5 8" xfId="5337"/>
    <cellStyle name="Normal 2 4 3 5 9" xfId="10453"/>
    <cellStyle name="Normal 2 4 3 6" xfId="290"/>
    <cellStyle name="Normal 2 4 3 6 2" xfId="804"/>
    <cellStyle name="Normal 2 4 3 6 2 2" xfId="1836"/>
    <cellStyle name="Normal 2 4 3 6 2 2 2" xfId="7011"/>
    <cellStyle name="Normal 2 4 3 6 2 2 3" xfId="12118"/>
    <cellStyle name="Normal 2 4 3 6 2 3" xfId="2870"/>
    <cellStyle name="Normal 2 4 3 6 2 3 2" xfId="8043"/>
    <cellStyle name="Normal 2 4 3 6 2 3 3" xfId="13142"/>
    <cellStyle name="Normal 2 4 3 6 2 4" xfId="3910"/>
    <cellStyle name="Normal 2 4 3 6 2 4 2" xfId="9079"/>
    <cellStyle name="Normal 2 4 3 6 2 4 3" xfId="14173"/>
    <cellStyle name="Normal 2 4 3 6 2 5" xfId="4931"/>
    <cellStyle name="Normal 2 4 3 6 2 5 2" xfId="10099"/>
    <cellStyle name="Normal 2 4 3 6 2 5 3" xfId="15192"/>
    <cellStyle name="Normal 2 4 3 6 2 6" xfId="5981"/>
    <cellStyle name="Normal 2 4 3 6 2 7" xfId="11093"/>
    <cellStyle name="Normal 2 4 3 6 3" xfId="1324"/>
    <cellStyle name="Normal 2 4 3 6 3 2" xfId="6499"/>
    <cellStyle name="Normal 2 4 3 6 3 3" xfId="11606"/>
    <cellStyle name="Normal 2 4 3 6 4" xfId="2358"/>
    <cellStyle name="Normal 2 4 3 6 4 2" xfId="7531"/>
    <cellStyle name="Normal 2 4 3 6 4 3" xfId="12630"/>
    <cellStyle name="Normal 2 4 3 6 5" xfId="3397"/>
    <cellStyle name="Normal 2 4 3 6 5 2" xfId="8566"/>
    <cellStyle name="Normal 2 4 3 6 5 3" xfId="13660"/>
    <cellStyle name="Normal 2 4 3 6 6" xfId="4419"/>
    <cellStyle name="Normal 2 4 3 6 6 2" xfId="9587"/>
    <cellStyle name="Normal 2 4 3 6 6 3" xfId="14680"/>
    <cellStyle name="Normal 2 4 3 6 7" xfId="5467"/>
    <cellStyle name="Normal 2 4 3 6 8" xfId="10581"/>
    <cellStyle name="Normal 2 4 3 7" xfId="548"/>
    <cellStyle name="Normal 2 4 3 7 2" xfId="1580"/>
    <cellStyle name="Normal 2 4 3 7 2 2" xfId="6755"/>
    <cellStyle name="Normal 2 4 3 7 2 3" xfId="11862"/>
    <cellStyle name="Normal 2 4 3 7 3" xfId="2614"/>
    <cellStyle name="Normal 2 4 3 7 3 2" xfId="7787"/>
    <cellStyle name="Normal 2 4 3 7 3 3" xfId="12886"/>
    <cellStyle name="Normal 2 4 3 7 4" xfId="3654"/>
    <cellStyle name="Normal 2 4 3 7 4 2" xfId="8823"/>
    <cellStyle name="Normal 2 4 3 7 4 3" xfId="13917"/>
    <cellStyle name="Normal 2 4 3 7 5" xfId="4675"/>
    <cellStyle name="Normal 2 4 3 7 5 2" xfId="9843"/>
    <cellStyle name="Normal 2 4 3 7 5 3" xfId="14936"/>
    <cellStyle name="Normal 2 4 3 7 6" xfId="5725"/>
    <cellStyle name="Normal 2 4 3 7 7" xfId="10837"/>
    <cellStyle name="Normal 2 4 3 8" xfId="1066"/>
    <cellStyle name="Normal 2 4 3 8 2" xfId="6241"/>
    <cellStyle name="Normal 2 4 3 8 3" xfId="11350"/>
    <cellStyle name="Normal 2 4 3 9" xfId="2100"/>
    <cellStyle name="Normal 2 4 3 9 2" xfId="7273"/>
    <cellStyle name="Normal 2 4 3 9 3" xfId="12374"/>
    <cellStyle name="Normal 2 4 4" xfId="34"/>
    <cellStyle name="Normal 2 4 4 10" xfId="4171"/>
    <cellStyle name="Normal 2 4 4 10 2" xfId="9339"/>
    <cellStyle name="Normal 2 4 4 10 3" xfId="14432"/>
    <cellStyle name="Normal 2 4 4 11" xfId="5211"/>
    <cellStyle name="Normal 2 4 4 12" xfId="6226"/>
    <cellStyle name="Normal 2 4 4 2" xfId="68"/>
    <cellStyle name="Normal 2 4 4 2 10" xfId="5245"/>
    <cellStyle name="Normal 2 4 4 2 11" xfId="10365"/>
    <cellStyle name="Normal 2 4 4 2 2" xfId="134"/>
    <cellStyle name="Normal 2 4 4 2 2 10" xfId="10429"/>
    <cellStyle name="Normal 2 4 4 2 2 2" xfId="264"/>
    <cellStyle name="Normal 2 4 4 2 2 2 2" xfId="522"/>
    <cellStyle name="Normal 2 4 4 2 2 2 2 2" xfId="1036"/>
    <cellStyle name="Normal 2 4 4 2 2 2 2 2 2" xfId="2068"/>
    <cellStyle name="Normal 2 4 4 2 2 2 2 2 2 2" xfId="7243"/>
    <cellStyle name="Normal 2 4 4 2 2 2 2 2 2 3" xfId="12350"/>
    <cellStyle name="Normal 2 4 4 2 2 2 2 2 3" xfId="3102"/>
    <cellStyle name="Normal 2 4 4 2 2 2 2 2 3 2" xfId="8275"/>
    <cellStyle name="Normal 2 4 4 2 2 2 2 2 3 3" xfId="13374"/>
    <cellStyle name="Normal 2 4 4 2 2 2 2 2 4" xfId="4142"/>
    <cellStyle name="Normal 2 4 4 2 2 2 2 2 4 2" xfId="9311"/>
    <cellStyle name="Normal 2 4 4 2 2 2 2 2 4 3" xfId="14405"/>
    <cellStyle name="Normal 2 4 4 2 2 2 2 2 5" xfId="5163"/>
    <cellStyle name="Normal 2 4 4 2 2 2 2 2 5 2" xfId="10331"/>
    <cellStyle name="Normal 2 4 4 2 2 2 2 2 5 3" xfId="15424"/>
    <cellStyle name="Normal 2 4 4 2 2 2 2 2 6" xfId="6213"/>
    <cellStyle name="Normal 2 4 4 2 2 2 2 2 7" xfId="11325"/>
    <cellStyle name="Normal 2 4 4 2 2 2 2 3" xfId="1556"/>
    <cellStyle name="Normal 2 4 4 2 2 2 2 3 2" xfId="6731"/>
    <cellStyle name="Normal 2 4 4 2 2 2 2 3 3" xfId="11838"/>
    <cellStyle name="Normal 2 4 4 2 2 2 2 4" xfId="2590"/>
    <cellStyle name="Normal 2 4 4 2 2 2 2 4 2" xfId="7763"/>
    <cellStyle name="Normal 2 4 4 2 2 2 2 4 3" xfId="12862"/>
    <cellStyle name="Normal 2 4 4 2 2 2 2 5" xfId="3629"/>
    <cellStyle name="Normal 2 4 4 2 2 2 2 5 2" xfId="8798"/>
    <cellStyle name="Normal 2 4 4 2 2 2 2 5 3" xfId="13892"/>
    <cellStyle name="Normal 2 4 4 2 2 2 2 6" xfId="4651"/>
    <cellStyle name="Normal 2 4 4 2 2 2 2 6 2" xfId="9819"/>
    <cellStyle name="Normal 2 4 4 2 2 2 2 6 3" xfId="14912"/>
    <cellStyle name="Normal 2 4 4 2 2 2 2 7" xfId="5699"/>
    <cellStyle name="Normal 2 4 4 2 2 2 2 8" xfId="10813"/>
    <cellStyle name="Normal 2 4 4 2 2 2 3" xfId="780"/>
    <cellStyle name="Normal 2 4 4 2 2 2 3 2" xfId="1812"/>
    <cellStyle name="Normal 2 4 4 2 2 2 3 2 2" xfId="6987"/>
    <cellStyle name="Normal 2 4 4 2 2 2 3 2 3" xfId="12094"/>
    <cellStyle name="Normal 2 4 4 2 2 2 3 3" xfId="2846"/>
    <cellStyle name="Normal 2 4 4 2 2 2 3 3 2" xfId="8019"/>
    <cellStyle name="Normal 2 4 4 2 2 2 3 3 3" xfId="13118"/>
    <cellStyle name="Normal 2 4 4 2 2 2 3 4" xfId="3886"/>
    <cellStyle name="Normal 2 4 4 2 2 2 3 4 2" xfId="9055"/>
    <cellStyle name="Normal 2 4 4 2 2 2 3 4 3" xfId="14149"/>
    <cellStyle name="Normal 2 4 4 2 2 2 3 5" xfId="4907"/>
    <cellStyle name="Normal 2 4 4 2 2 2 3 5 2" xfId="10075"/>
    <cellStyle name="Normal 2 4 4 2 2 2 3 5 3" xfId="15168"/>
    <cellStyle name="Normal 2 4 4 2 2 2 3 6" xfId="5957"/>
    <cellStyle name="Normal 2 4 4 2 2 2 3 7" xfId="11069"/>
    <cellStyle name="Normal 2 4 4 2 2 2 4" xfId="1300"/>
    <cellStyle name="Normal 2 4 4 2 2 2 4 2" xfId="6475"/>
    <cellStyle name="Normal 2 4 4 2 2 2 4 3" xfId="11582"/>
    <cellStyle name="Normal 2 4 4 2 2 2 5" xfId="2334"/>
    <cellStyle name="Normal 2 4 4 2 2 2 5 2" xfId="7507"/>
    <cellStyle name="Normal 2 4 4 2 2 2 5 3" xfId="12606"/>
    <cellStyle name="Normal 2 4 4 2 2 2 6" xfId="3372"/>
    <cellStyle name="Normal 2 4 4 2 2 2 6 2" xfId="8541"/>
    <cellStyle name="Normal 2 4 4 2 2 2 6 3" xfId="13636"/>
    <cellStyle name="Normal 2 4 4 2 2 2 7" xfId="4395"/>
    <cellStyle name="Normal 2 4 4 2 2 2 7 2" xfId="9563"/>
    <cellStyle name="Normal 2 4 4 2 2 2 7 3" xfId="14656"/>
    <cellStyle name="Normal 2 4 4 2 2 2 8" xfId="5441"/>
    <cellStyle name="Normal 2 4 4 2 2 2 9" xfId="10557"/>
    <cellStyle name="Normal 2 4 4 2 2 3" xfId="394"/>
    <cellStyle name="Normal 2 4 4 2 2 3 2" xfId="908"/>
    <cellStyle name="Normal 2 4 4 2 2 3 2 2" xfId="1940"/>
    <cellStyle name="Normal 2 4 4 2 2 3 2 2 2" xfId="7115"/>
    <cellStyle name="Normal 2 4 4 2 2 3 2 2 3" xfId="12222"/>
    <cellStyle name="Normal 2 4 4 2 2 3 2 3" xfId="2974"/>
    <cellStyle name="Normal 2 4 4 2 2 3 2 3 2" xfId="8147"/>
    <cellStyle name="Normal 2 4 4 2 2 3 2 3 3" xfId="13246"/>
    <cellStyle name="Normal 2 4 4 2 2 3 2 4" xfId="4014"/>
    <cellStyle name="Normal 2 4 4 2 2 3 2 4 2" xfId="9183"/>
    <cellStyle name="Normal 2 4 4 2 2 3 2 4 3" xfId="14277"/>
    <cellStyle name="Normal 2 4 4 2 2 3 2 5" xfId="5035"/>
    <cellStyle name="Normal 2 4 4 2 2 3 2 5 2" xfId="10203"/>
    <cellStyle name="Normal 2 4 4 2 2 3 2 5 3" xfId="15296"/>
    <cellStyle name="Normal 2 4 4 2 2 3 2 6" xfId="6085"/>
    <cellStyle name="Normal 2 4 4 2 2 3 2 7" xfId="11197"/>
    <cellStyle name="Normal 2 4 4 2 2 3 3" xfId="1428"/>
    <cellStyle name="Normal 2 4 4 2 2 3 3 2" xfId="6603"/>
    <cellStyle name="Normal 2 4 4 2 2 3 3 3" xfId="11710"/>
    <cellStyle name="Normal 2 4 4 2 2 3 4" xfId="2462"/>
    <cellStyle name="Normal 2 4 4 2 2 3 4 2" xfId="7635"/>
    <cellStyle name="Normal 2 4 4 2 2 3 4 3" xfId="12734"/>
    <cellStyle name="Normal 2 4 4 2 2 3 5" xfId="3501"/>
    <cellStyle name="Normal 2 4 4 2 2 3 5 2" xfId="8670"/>
    <cellStyle name="Normal 2 4 4 2 2 3 5 3" xfId="13764"/>
    <cellStyle name="Normal 2 4 4 2 2 3 6" xfId="4523"/>
    <cellStyle name="Normal 2 4 4 2 2 3 6 2" xfId="9691"/>
    <cellStyle name="Normal 2 4 4 2 2 3 6 3" xfId="14784"/>
    <cellStyle name="Normal 2 4 4 2 2 3 7" xfId="5571"/>
    <cellStyle name="Normal 2 4 4 2 2 3 8" xfId="10685"/>
    <cellStyle name="Normal 2 4 4 2 2 4" xfId="652"/>
    <cellStyle name="Normal 2 4 4 2 2 4 2" xfId="1684"/>
    <cellStyle name="Normal 2 4 4 2 2 4 2 2" xfId="6859"/>
    <cellStyle name="Normal 2 4 4 2 2 4 2 3" xfId="11966"/>
    <cellStyle name="Normal 2 4 4 2 2 4 3" xfId="2718"/>
    <cellStyle name="Normal 2 4 4 2 2 4 3 2" xfId="7891"/>
    <cellStyle name="Normal 2 4 4 2 2 4 3 3" xfId="12990"/>
    <cellStyle name="Normal 2 4 4 2 2 4 4" xfId="3758"/>
    <cellStyle name="Normal 2 4 4 2 2 4 4 2" xfId="8927"/>
    <cellStyle name="Normal 2 4 4 2 2 4 4 3" xfId="14021"/>
    <cellStyle name="Normal 2 4 4 2 2 4 5" xfId="4779"/>
    <cellStyle name="Normal 2 4 4 2 2 4 5 2" xfId="9947"/>
    <cellStyle name="Normal 2 4 4 2 2 4 5 3" xfId="15040"/>
    <cellStyle name="Normal 2 4 4 2 2 4 6" xfId="5829"/>
    <cellStyle name="Normal 2 4 4 2 2 4 7" xfId="10941"/>
    <cellStyle name="Normal 2 4 4 2 2 5" xfId="1172"/>
    <cellStyle name="Normal 2 4 4 2 2 5 2" xfId="6347"/>
    <cellStyle name="Normal 2 4 4 2 2 5 3" xfId="11454"/>
    <cellStyle name="Normal 2 4 4 2 2 6" xfId="2206"/>
    <cellStyle name="Normal 2 4 4 2 2 6 2" xfId="7379"/>
    <cellStyle name="Normal 2 4 4 2 2 6 3" xfId="12478"/>
    <cellStyle name="Normal 2 4 4 2 2 7" xfId="3242"/>
    <cellStyle name="Normal 2 4 4 2 2 7 2" xfId="8411"/>
    <cellStyle name="Normal 2 4 4 2 2 7 3" xfId="13507"/>
    <cellStyle name="Normal 2 4 4 2 2 8" xfId="4267"/>
    <cellStyle name="Normal 2 4 4 2 2 8 2" xfId="9435"/>
    <cellStyle name="Normal 2 4 4 2 2 8 3" xfId="14528"/>
    <cellStyle name="Normal 2 4 4 2 2 9" xfId="5311"/>
    <cellStyle name="Normal 2 4 4 2 3" xfId="200"/>
    <cellStyle name="Normal 2 4 4 2 3 2" xfId="458"/>
    <cellStyle name="Normal 2 4 4 2 3 2 2" xfId="972"/>
    <cellStyle name="Normal 2 4 4 2 3 2 2 2" xfId="2004"/>
    <cellStyle name="Normal 2 4 4 2 3 2 2 2 2" xfId="7179"/>
    <cellStyle name="Normal 2 4 4 2 3 2 2 2 3" xfId="12286"/>
    <cellStyle name="Normal 2 4 4 2 3 2 2 3" xfId="3038"/>
    <cellStyle name="Normal 2 4 4 2 3 2 2 3 2" xfId="8211"/>
    <cellStyle name="Normal 2 4 4 2 3 2 2 3 3" xfId="13310"/>
    <cellStyle name="Normal 2 4 4 2 3 2 2 4" xfId="4078"/>
    <cellStyle name="Normal 2 4 4 2 3 2 2 4 2" xfId="9247"/>
    <cellStyle name="Normal 2 4 4 2 3 2 2 4 3" xfId="14341"/>
    <cellStyle name="Normal 2 4 4 2 3 2 2 5" xfId="5099"/>
    <cellStyle name="Normal 2 4 4 2 3 2 2 5 2" xfId="10267"/>
    <cellStyle name="Normal 2 4 4 2 3 2 2 5 3" xfId="15360"/>
    <cellStyle name="Normal 2 4 4 2 3 2 2 6" xfId="6149"/>
    <cellStyle name="Normal 2 4 4 2 3 2 2 7" xfId="11261"/>
    <cellStyle name="Normal 2 4 4 2 3 2 3" xfId="1492"/>
    <cellStyle name="Normal 2 4 4 2 3 2 3 2" xfId="6667"/>
    <cellStyle name="Normal 2 4 4 2 3 2 3 3" xfId="11774"/>
    <cellStyle name="Normal 2 4 4 2 3 2 4" xfId="2526"/>
    <cellStyle name="Normal 2 4 4 2 3 2 4 2" xfId="7699"/>
    <cellStyle name="Normal 2 4 4 2 3 2 4 3" xfId="12798"/>
    <cellStyle name="Normal 2 4 4 2 3 2 5" xfId="3565"/>
    <cellStyle name="Normal 2 4 4 2 3 2 5 2" xfId="8734"/>
    <cellStyle name="Normal 2 4 4 2 3 2 5 3" xfId="13828"/>
    <cellStyle name="Normal 2 4 4 2 3 2 6" xfId="4587"/>
    <cellStyle name="Normal 2 4 4 2 3 2 6 2" xfId="9755"/>
    <cellStyle name="Normal 2 4 4 2 3 2 6 3" xfId="14848"/>
    <cellStyle name="Normal 2 4 4 2 3 2 7" xfId="5635"/>
    <cellStyle name="Normal 2 4 4 2 3 2 8" xfId="10749"/>
    <cellStyle name="Normal 2 4 4 2 3 3" xfId="716"/>
    <cellStyle name="Normal 2 4 4 2 3 3 2" xfId="1748"/>
    <cellStyle name="Normal 2 4 4 2 3 3 2 2" xfId="6923"/>
    <cellStyle name="Normal 2 4 4 2 3 3 2 3" xfId="12030"/>
    <cellStyle name="Normal 2 4 4 2 3 3 3" xfId="2782"/>
    <cellStyle name="Normal 2 4 4 2 3 3 3 2" xfId="7955"/>
    <cellStyle name="Normal 2 4 4 2 3 3 3 3" xfId="13054"/>
    <cellStyle name="Normal 2 4 4 2 3 3 4" xfId="3822"/>
    <cellStyle name="Normal 2 4 4 2 3 3 4 2" xfId="8991"/>
    <cellStyle name="Normal 2 4 4 2 3 3 4 3" xfId="14085"/>
    <cellStyle name="Normal 2 4 4 2 3 3 5" xfId="4843"/>
    <cellStyle name="Normal 2 4 4 2 3 3 5 2" xfId="10011"/>
    <cellStyle name="Normal 2 4 4 2 3 3 5 3" xfId="15104"/>
    <cellStyle name="Normal 2 4 4 2 3 3 6" xfId="5893"/>
    <cellStyle name="Normal 2 4 4 2 3 3 7" xfId="11005"/>
    <cellStyle name="Normal 2 4 4 2 3 4" xfId="1236"/>
    <cellStyle name="Normal 2 4 4 2 3 4 2" xfId="6411"/>
    <cellStyle name="Normal 2 4 4 2 3 4 3" xfId="11518"/>
    <cellStyle name="Normal 2 4 4 2 3 5" xfId="2270"/>
    <cellStyle name="Normal 2 4 4 2 3 5 2" xfId="7443"/>
    <cellStyle name="Normal 2 4 4 2 3 5 3" xfId="12542"/>
    <cellStyle name="Normal 2 4 4 2 3 6" xfId="3308"/>
    <cellStyle name="Normal 2 4 4 2 3 6 2" xfId="8477"/>
    <cellStyle name="Normal 2 4 4 2 3 6 3" xfId="13572"/>
    <cellStyle name="Normal 2 4 4 2 3 7" xfId="4331"/>
    <cellStyle name="Normal 2 4 4 2 3 7 2" xfId="9499"/>
    <cellStyle name="Normal 2 4 4 2 3 7 3" xfId="14592"/>
    <cellStyle name="Normal 2 4 4 2 3 8" xfId="5377"/>
    <cellStyle name="Normal 2 4 4 2 3 9" xfId="10493"/>
    <cellStyle name="Normal 2 4 4 2 4" xfId="330"/>
    <cellStyle name="Normal 2 4 4 2 4 2" xfId="844"/>
    <cellStyle name="Normal 2 4 4 2 4 2 2" xfId="1876"/>
    <cellStyle name="Normal 2 4 4 2 4 2 2 2" xfId="7051"/>
    <cellStyle name="Normal 2 4 4 2 4 2 2 3" xfId="12158"/>
    <cellStyle name="Normal 2 4 4 2 4 2 3" xfId="2910"/>
    <cellStyle name="Normal 2 4 4 2 4 2 3 2" xfId="8083"/>
    <cellStyle name="Normal 2 4 4 2 4 2 3 3" xfId="13182"/>
    <cellStyle name="Normal 2 4 4 2 4 2 4" xfId="3950"/>
    <cellStyle name="Normal 2 4 4 2 4 2 4 2" xfId="9119"/>
    <cellStyle name="Normal 2 4 4 2 4 2 4 3" xfId="14213"/>
    <cellStyle name="Normal 2 4 4 2 4 2 5" xfId="4971"/>
    <cellStyle name="Normal 2 4 4 2 4 2 5 2" xfId="10139"/>
    <cellStyle name="Normal 2 4 4 2 4 2 5 3" xfId="15232"/>
    <cellStyle name="Normal 2 4 4 2 4 2 6" xfId="6021"/>
    <cellStyle name="Normal 2 4 4 2 4 2 7" xfId="11133"/>
    <cellStyle name="Normal 2 4 4 2 4 3" xfId="1364"/>
    <cellStyle name="Normal 2 4 4 2 4 3 2" xfId="6539"/>
    <cellStyle name="Normal 2 4 4 2 4 3 3" xfId="11646"/>
    <cellStyle name="Normal 2 4 4 2 4 4" xfId="2398"/>
    <cellStyle name="Normal 2 4 4 2 4 4 2" xfId="7571"/>
    <cellStyle name="Normal 2 4 4 2 4 4 3" xfId="12670"/>
    <cellStyle name="Normal 2 4 4 2 4 5" xfId="3437"/>
    <cellStyle name="Normal 2 4 4 2 4 5 2" xfId="8606"/>
    <cellStyle name="Normal 2 4 4 2 4 5 3" xfId="13700"/>
    <cellStyle name="Normal 2 4 4 2 4 6" xfId="4459"/>
    <cellStyle name="Normal 2 4 4 2 4 6 2" xfId="9627"/>
    <cellStyle name="Normal 2 4 4 2 4 6 3" xfId="14720"/>
    <cellStyle name="Normal 2 4 4 2 4 7" xfId="5507"/>
    <cellStyle name="Normal 2 4 4 2 4 8" xfId="10621"/>
    <cellStyle name="Normal 2 4 4 2 5" xfId="588"/>
    <cellStyle name="Normal 2 4 4 2 5 2" xfId="1620"/>
    <cellStyle name="Normal 2 4 4 2 5 2 2" xfId="6795"/>
    <cellStyle name="Normal 2 4 4 2 5 2 3" xfId="11902"/>
    <cellStyle name="Normal 2 4 4 2 5 3" xfId="2654"/>
    <cellStyle name="Normal 2 4 4 2 5 3 2" xfId="7827"/>
    <cellStyle name="Normal 2 4 4 2 5 3 3" xfId="12926"/>
    <cellStyle name="Normal 2 4 4 2 5 4" xfId="3694"/>
    <cellStyle name="Normal 2 4 4 2 5 4 2" xfId="8863"/>
    <cellStyle name="Normal 2 4 4 2 5 4 3" xfId="13957"/>
    <cellStyle name="Normal 2 4 4 2 5 5" xfId="4715"/>
    <cellStyle name="Normal 2 4 4 2 5 5 2" xfId="9883"/>
    <cellStyle name="Normal 2 4 4 2 5 5 3" xfId="14976"/>
    <cellStyle name="Normal 2 4 4 2 5 6" xfId="5765"/>
    <cellStyle name="Normal 2 4 4 2 5 7" xfId="10877"/>
    <cellStyle name="Normal 2 4 4 2 6" xfId="1107"/>
    <cellStyle name="Normal 2 4 4 2 6 2" xfId="6282"/>
    <cellStyle name="Normal 2 4 4 2 6 3" xfId="11390"/>
    <cellStyle name="Normal 2 4 4 2 7" xfId="2142"/>
    <cellStyle name="Normal 2 4 4 2 7 2" xfId="7315"/>
    <cellStyle name="Normal 2 4 4 2 7 3" xfId="12414"/>
    <cellStyle name="Normal 2 4 4 2 8" xfId="3176"/>
    <cellStyle name="Normal 2 4 4 2 8 2" xfId="8345"/>
    <cellStyle name="Normal 2 4 4 2 8 3" xfId="13441"/>
    <cellStyle name="Normal 2 4 4 2 9" xfId="4203"/>
    <cellStyle name="Normal 2 4 4 2 9 2" xfId="9371"/>
    <cellStyle name="Normal 2 4 4 2 9 3" xfId="14464"/>
    <cellStyle name="Normal 2 4 4 3" xfId="102"/>
    <cellStyle name="Normal 2 4 4 3 10" xfId="10397"/>
    <cellStyle name="Normal 2 4 4 3 2" xfId="232"/>
    <cellStyle name="Normal 2 4 4 3 2 2" xfId="490"/>
    <cellStyle name="Normal 2 4 4 3 2 2 2" xfId="1004"/>
    <cellStyle name="Normal 2 4 4 3 2 2 2 2" xfId="2036"/>
    <cellStyle name="Normal 2 4 4 3 2 2 2 2 2" xfId="7211"/>
    <cellStyle name="Normal 2 4 4 3 2 2 2 2 3" xfId="12318"/>
    <cellStyle name="Normal 2 4 4 3 2 2 2 3" xfId="3070"/>
    <cellStyle name="Normal 2 4 4 3 2 2 2 3 2" xfId="8243"/>
    <cellStyle name="Normal 2 4 4 3 2 2 2 3 3" xfId="13342"/>
    <cellStyle name="Normal 2 4 4 3 2 2 2 4" xfId="4110"/>
    <cellStyle name="Normal 2 4 4 3 2 2 2 4 2" xfId="9279"/>
    <cellStyle name="Normal 2 4 4 3 2 2 2 4 3" xfId="14373"/>
    <cellStyle name="Normal 2 4 4 3 2 2 2 5" xfId="5131"/>
    <cellStyle name="Normal 2 4 4 3 2 2 2 5 2" xfId="10299"/>
    <cellStyle name="Normal 2 4 4 3 2 2 2 5 3" xfId="15392"/>
    <cellStyle name="Normal 2 4 4 3 2 2 2 6" xfId="6181"/>
    <cellStyle name="Normal 2 4 4 3 2 2 2 7" xfId="11293"/>
    <cellStyle name="Normal 2 4 4 3 2 2 3" xfId="1524"/>
    <cellStyle name="Normal 2 4 4 3 2 2 3 2" xfId="6699"/>
    <cellStyle name="Normal 2 4 4 3 2 2 3 3" xfId="11806"/>
    <cellStyle name="Normal 2 4 4 3 2 2 4" xfId="2558"/>
    <cellStyle name="Normal 2 4 4 3 2 2 4 2" xfId="7731"/>
    <cellStyle name="Normal 2 4 4 3 2 2 4 3" xfId="12830"/>
    <cellStyle name="Normal 2 4 4 3 2 2 5" xfId="3597"/>
    <cellStyle name="Normal 2 4 4 3 2 2 5 2" xfId="8766"/>
    <cellStyle name="Normal 2 4 4 3 2 2 5 3" xfId="13860"/>
    <cellStyle name="Normal 2 4 4 3 2 2 6" xfId="4619"/>
    <cellStyle name="Normal 2 4 4 3 2 2 6 2" xfId="9787"/>
    <cellStyle name="Normal 2 4 4 3 2 2 6 3" xfId="14880"/>
    <cellStyle name="Normal 2 4 4 3 2 2 7" xfId="5667"/>
    <cellStyle name="Normal 2 4 4 3 2 2 8" xfId="10781"/>
    <cellStyle name="Normal 2 4 4 3 2 3" xfId="748"/>
    <cellStyle name="Normal 2 4 4 3 2 3 2" xfId="1780"/>
    <cellStyle name="Normal 2 4 4 3 2 3 2 2" xfId="6955"/>
    <cellStyle name="Normal 2 4 4 3 2 3 2 3" xfId="12062"/>
    <cellStyle name="Normal 2 4 4 3 2 3 3" xfId="2814"/>
    <cellStyle name="Normal 2 4 4 3 2 3 3 2" xfId="7987"/>
    <cellStyle name="Normal 2 4 4 3 2 3 3 3" xfId="13086"/>
    <cellStyle name="Normal 2 4 4 3 2 3 4" xfId="3854"/>
    <cellStyle name="Normal 2 4 4 3 2 3 4 2" xfId="9023"/>
    <cellStyle name="Normal 2 4 4 3 2 3 4 3" xfId="14117"/>
    <cellStyle name="Normal 2 4 4 3 2 3 5" xfId="4875"/>
    <cellStyle name="Normal 2 4 4 3 2 3 5 2" xfId="10043"/>
    <cellStyle name="Normal 2 4 4 3 2 3 5 3" xfId="15136"/>
    <cellStyle name="Normal 2 4 4 3 2 3 6" xfId="5925"/>
    <cellStyle name="Normal 2 4 4 3 2 3 7" xfId="11037"/>
    <cellStyle name="Normal 2 4 4 3 2 4" xfId="1268"/>
    <cellStyle name="Normal 2 4 4 3 2 4 2" xfId="6443"/>
    <cellStyle name="Normal 2 4 4 3 2 4 3" xfId="11550"/>
    <cellStyle name="Normal 2 4 4 3 2 5" xfId="2302"/>
    <cellStyle name="Normal 2 4 4 3 2 5 2" xfId="7475"/>
    <cellStyle name="Normal 2 4 4 3 2 5 3" xfId="12574"/>
    <cellStyle name="Normal 2 4 4 3 2 6" xfId="3340"/>
    <cellStyle name="Normal 2 4 4 3 2 6 2" xfId="8509"/>
    <cellStyle name="Normal 2 4 4 3 2 6 3" xfId="13604"/>
    <cellStyle name="Normal 2 4 4 3 2 7" xfId="4363"/>
    <cellStyle name="Normal 2 4 4 3 2 7 2" xfId="9531"/>
    <cellStyle name="Normal 2 4 4 3 2 7 3" xfId="14624"/>
    <cellStyle name="Normal 2 4 4 3 2 8" xfId="5409"/>
    <cellStyle name="Normal 2 4 4 3 2 9" xfId="10525"/>
    <cellStyle name="Normal 2 4 4 3 3" xfId="362"/>
    <cellStyle name="Normal 2 4 4 3 3 2" xfId="876"/>
    <cellStyle name="Normal 2 4 4 3 3 2 2" xfId="1908"/>
    <cellStyle name="Normal 2 4 4 3 3 2 2 2" xfId="7083"/>
    <cellStyle name="Normal 2 4 4 3 3 2 2 3" xfId="12190"/>
    <cellStyle name="Normal 2 4 4 3 3 2 3" xfId="2942"/>
    <cellStyle name="Normal 2 4 4 3 3 2 3 2" xfId="8115"/>
    <cellStyle name="Normal 2 4 4 3 3 2 3 3" xfId="13214"/>
    <cellStyle name="Normal 2 4 4 3 3 2 4" xfId="3982"/>
    <cellStyle name="Normal 2 4 4 3 3 2 4 2" xfId="9151"/>
    <cellStyle name="Normal 2 4 4 3 3 2 4 3" xfId="14245"/>
    <cellStyle name="Normal 2 4 4 3 3 2 5" xfId="5003"/>
    <cellStyle name="Normal 2 4 4 3 3 2 5 2" xfId="10171"/>
    <cellStyle name="Normal 2 4 4 3 3 2 5 3" xfId="15264"/>
    <cellStyle name="Normal 2 4 4 3 3 2 6" xfId="6053"/>
    <cellStyle name="Normal 2 4 4 3 3 2 7" xfId="11165"/>
    <cellStyle name="Normal 2 4 4 3 3 3" xfId="1396"/>
    <cellStyle name="Normal 2 4 4 3 3 3 2" xfId="6571"/>
    <cellStyle name="Normal 2 4 4 3 3 3 3" xfId="11678"/>
    <cellStyle name="Normal 2 4 4 3 3 4" xfId="2430"/>
    <cellStyle name="Normal 2 4 4 3 3 4 2" xfId="7603"/>
    <cellStyle name="Normal 2 4 4 3 3 4 3" xfId="12702"/>
    <cellStyle name="Normal 2 4 4 3 3 5" xfId="3469"/>
    <cellStyle name="Normal 2 4 4 3 3 5 2" xfId="8638"/>
    <cellStyle name="Normal 2 4 4 3 3 5 3" xfId="13732"/>
    <cellStyle name="Normal 2 4 4 3 3 6" xfId="4491"/>
    <cellStyle name="Normal 2 4 4 3 3 6 2" xfId="9659"/>
    <cellStyle name="Normal 2 4 4 3 3 6 3" xfId="14752"/>
    <cellStyle name="Normal 2 4 4 3 3 7" xfId="5539"/>
    <cellStyle name="Normal 2 4 4 3 3 8" xfId="10653"/>
    <cellStyle name="Normal 2 4 4 3 4" xfId="620"/>
    <cellStyle name="Normal 2 4 4 3 4 2" xfId="1652"/>
    <cellStyle name="Normal 2 4 4 3 4 2 2" xfId="6827"/>
    <cellStyle name="Normal 2 4 4 3 4 2 3" xfId="11934"/>
    <cellStyle name="Normal 2 4 4 3 4 3" xfId="2686"/>
    <cellStyle name="Normal 2 4 4 3 4 3 2" xfId="7859"/>
    <cellStyle name="Normal 2 4 4 3 4 3 3" xfId="12958"/>
    <cellStyle name="Normal 2 4 4 3 4 4" xfId="3726"/>
    <cellStyle name="Normal 2 4 4 3 4 4 2" xfId="8895"/>
    <cellStyle name="Normal 2 4 4 3 4 4 3" xfId="13989"/>
    <cellStyle name="Normal 2 4 4 3 4 5" xfId="4747"/>
    <cellStyle name="Normal 2 4 4 3 4 5 2" xfId="9915"/>
    <cellStyle name="Normal 2 4 4 3 4 5 3" xfId="15008"/>
    <cellStyle name="Normal 2 4 4 3 4 6" xfId="5797"/>
    <cellStyle name="Normal 2 4 4 3 4 7" xfId="10909"/>
    <cellStyle name="Normal 2 4 4 3 5" xfId="1140"/>
    <cellStyle name="Normal 2 4 4 3 5 2" xfId="6315"/>
    <cellStyle name="Normal 2 4 4 3 5 3" xfId="11422"/>
    <cellStyle name="Normal 2 4 4 3 6" xfId="2174"/>
    <cellStyle name="Normal 2 4 4 3 6 2" xfId="7347"/>
    <cellStyle name="Normal 2 4 4 3 6 3" xfId="12446"/>
    <cellStyle name="Normal 2 4 4 3 7" xfId="3210"/>
    <cellStyle name="Normal 2 4 4 3 7 2" xfId="8379"/>
    <cellStyle name="Normal 2 4 4 3 7 3" xfId="13475"/>
    <cellStyle name="Normal 2 4 4 3 8" xfId="4235"/>
    <cellStyle name="Normal 2 4 4 3 8 2" xfId="9403"/>
    <cellStyle name="Normal 2 4 4 3 8 3" xfId="14496"/>
    <cellStyle name="Normal 2 4 4 3 9" xfId="5279"/>
    <cellStyle name="Normal 2 4 4 4" xfId="168"/>
    <cellStyle name="Normal 2 4 4 4 2" xfId="426"/>
    <cellStyle name="Normal 2 4 4 4 2 2" xfId="940"/>
    <cellStyle name="Normal 2 4 4 4 2 2 2" xfId="1972"/>
    <cellStyle name="Normal 2 4 4 4 2 2 2 2" xfId="7147"/>
    <cellStyle name="Normal 2 4 4 4 2 2 2 3" xfId="12254"/>
    <cellStyle name="Normal 2 4 4 4 2 2 3" xfId="3006"/>
    <cellStyle name="Normal 2 4 4 4 2 2 3 2" xfId="8179"/>
    <cellStyle name="Normal 2 4 4 4 2 2 3 3" xfId="13278"/>
    <cellStyle name="Normal 2 4 4 4 2 2 4" xfId="4046"/>
    <cellStyle name="Normal 2 4 4 4 2 2 4 2" xfId="9215"/>
    <cellStyle name="Normal 2 4 4 4 2 2 4 3" xfId="14309"/>
    <cellStyle name="Normal 2 4 4 4 2 2 5" xfId="5067"/>
    <cellStyle name="Normal 2 4 4 4 2 2 5 2" xfId="10235"/>
    <cellStyle name="Normal 2 4 4 4 2 2 5 3" xfId="15328"/>
    <cellStyle name="Normal 2 4 4 4 2 2 6" xfId="6117"/>
    <cellStyle name="Normal 2 4 4 4 2 2 7" xfId="11229"/>
    <cellStyle name="Normal 2 4 4 4 2 3" xfId="1460"/>
    <cellStyle name="Normal 2 4 4 4 2 3 2" xfId="6635"/>
    <cellStyle name="Normal 2 4 4 4 2 3 3" xfId="11742"/>
    <cellStyle name="Normal 2 4 4 4 2 4" xfId="2494"/>
    <cellStyle name="Normal 2 4 4 4 2 4 2" xfId="7667"/>
    <cellStyle name="Normal 2 4 4 4 2 4 3" xfId="12766"/>
    <cellStyle name="Normal 2 4 4 4 2 5" xfId="3533"/>
    <cellStyle name="Normal 2 4 4 4 2 5 2" xfId="8702"/>
    <cellStyle name="Normal 2 4 4 4 2 5 3" xfId="13796"/>
    <cellStyle name="Normal 2 4 4 4 2 6" xfId="4555"/>
    <cellStyle name="Normal 2 4 4 4 2 6 2" xfId="9723"/>
    <cellStyle name="Normal 2 4 4 4 2 6 3" xfId="14816"/>
    <cellStyle name="Normal 2 4 4 4 2 7" xfId="5603"/>
    <cellStyle name="Normal 2 4 4 4 2 8" xfId="10717"/>
    <cellStyle name="Normal 2 4 4 4 3" xfId="684"/>
    <cellStyle name="Normal 2 4 4 4 3 2" xfId="1716"/>
    <cellStyle name="Normal 2 4 4 4 3 2 2" xfId="6891"/>
    <cellStyle name="Normal 2 4 4 4 3 2 3" xfId="11998"/>
    <cellStyle name="Normal 2 4 4 4 3 3" xfId="2750"/>
    <cellStyle name="Normal 2 4 4 4 3 3 2" xfId="7923"/>
    <cellStyle name="Normal 2 4 4 4 3 3 3" xfId="13022"/>
    <cellStyle name="Normal 2 4 4 4 3 4" xfId="3790"/>
    <cellStyle name="Normal 2 4 4 4 3 4 2" xfId="8959"/>
    <cellStyle name="Normal 2 4 4 4 3 4 3" xfId="14053"/>
    <cellStyle name="Normal 2 4 4 4 3 5" xfId="4811"/>
    <cellStyle name="Normal 2 4 4 4 3 5 2" xfId="9979"/>
    <cellStyle name="Normal 2 4 4 4 3 5 3" xfId="15072"/>
    <cellStyle name="Normal 2 4 4 4 3 6" xfId="5861"/>
    <cellStyle name="Normal 2 4 4 4 3 7" xfId="10973"/>
    <cellStyle name="Normal 2 4 4 4 4" xfId="1204"/>
    <cellStyle name="Normal 2 4 4 4 4 2" xfId="6379"/>
    <cellStyle name="Normal 2 4 4 4 4 3" xfId="11486"/>
    <cellStyle name="Normal 2 4 4 4 5" xfId="2238"/>
    <cellStyle name="Normal 2 4 4 4 5 2" xfId="7411"/>
    <cellStyle name="Normal 2 4 4 4 5 3" xfId="12510"/>
    <cellStyle name="Normal 2 4 4 4 6" xfId="3276"/>
    <cellStyle name="Normal 2 4 4 4 6 2" xfId="8445"/>
    <cellStyle name="Normal 2 4 4 4 6 3" xfId="13540"/>
    <cellStyle name="Normal 2 4 4 4 7" xfId="4299"/>
    <cellStyle name="Normal 2 4 4 4 7 2" xfId="9467"/>
    <cellStyle name="Normal 2 4 4 4 7 3" xfId="14560"/>
    <cellStyle name="Normal 2 4 4 4 8" xfId="5345"/>
    <cellStyle name="Normal 2 4 4 4 9" xfId="10461"/>
    <cellStyle name="Normal 2 4 4 5" xfId="298"/>
    <cellStyle name="Normal 2 4 4 5 2" xfId="812"/>
    <cellStyle name="Normal 2 4 4 5 2 2" xfId="1844"/>
    <cellStyle name="Normal 2 4 4 5 2 2 2" xfId="7019"/>
    <cellStyle name="Normal 2 4 4 5 2 2 3" xfId="12126"/>
    <cellStyle name="Normal 2 4 4 5 2 3" xfId="2878"/>
    <cellStyle name="Normal 2 4 4 5 2 3 2" xfId="8051"/>
    <cellStyle name="Normal 2 4 4 5 2 3 3" xfId="13150"/>
    <cellStyle name="Normal 2 4 4 5 2 4" xfId="3918"/>
    <cellStyle name="Normal 2 4 4 5 2 4 2" xfId="9087"/>
    <cellStyle name="Normal 2 4 4 5 2 4 3" xfId="14181"/>
    <cellStyle name="Normal 2 4 4 5 2 5" xfId="4939"/>
    <cellStyle name="Normal 2 4 4 5 2 5 2" xfId="10107"/>
    <cellStyle name="Normal 2 4 4 5 2 5 3" xfId="15200"/>
    <cellStyle name="Normal 2 4 4 5 2 6" xfId="5989"/>
    <cellStyle name="Normal 2 4 4 5 2 7" xfId="11101"/>
    <cellStyle name="Normal 2 4 4 5 3" xfId="1332"/>
    <cellStyle name="Normal 2 4 4 5 3 2" xfId="6507"/>
    <cellStyle name="Normal 2 4 4 5 3 3" xfId="11614"/>
    <cellStyle name="Normal 2 4 4 5 4" xfId="2366"/>
    <cellStyle name="Normal 2 4 4 5 4 2" xfId="7539"/>
    <cellStyle name="Normal 2 4 4 5 4 3" xfId="12638"/>
    <cellStyle name="Normal 2 4 4 5 5" xfId="3405"/>
    <cellStyle name="Normal 2 4 4 5 5 2" xfId="8574"/>
    <cellStyle name="Normal 2 4 4 5 5 3" xfId="13668"/>
    <cellStyle name="Normal 2 4 4 5 6" xfId="4427"/>
    <cellStyle name="Normal 2 4 4 5 6 2" xfId="9595"/>
    <cellStyle name="Normal 2 4 4 5 6 3" xfId="14688"/>
    <cellStyle name="Normal 2 4 4 5 7" xfId="5475"/>
    <cellStyle name="Normal 2 4 4 5 8" xfId="10589"/>
    <cellStyle name="Normal 2 4 4 6" xfId="556"/>
    <cellStyle name="Normal 2 4 4 6 2" xfId="1588"/>
    <cellStyle name="Normal 2 4 4 6 2 2" xfId="6763"/>
    <cellStyle name="Normal 2 4 4 6 2 3" xfId="11870"/>
    <cellStyle name="Normal 2 4 4 6 3" xfId="2622"/>
    <cellStyle name="Normal 2 4 4 6 3 2" xfId="7795"/>
    <cellStyle name="Normal 2 4 4 6 3 3" xfId="12894"/>
    <cellStyle name="Normal 2 4 4 6 4" xfId="3662"/>
    <cellStyle name="Normal 2 4 4 6 4 2" xfId="8831"/>
    <cellStyle name="Normal 2 4 4 6 4 3" xfId="13925"/>
    <cellStyle name="Normal 2 4 4 6 5" xfId="4683"/>
    <cellStyle name="Normal 2 4 4 6 5 2" xfId="9851"/>
    <cellStyle name="Normal 2 4 4 6 5 3" xfId="14944"/>
    <cellStyle name="Normal 2 4 4 6 6" xfId="5733"/>
    <cellStyle name="Normal 2 4 4 6 7" xfId="10845"/>
    <cellStyle name="Normal 2 4 4 7" xfId="1074"/>
    <cellStyle name="Normal 2 4 4 7 2" xfId="6249"/>
    <cellStyle name="Normal 2 4 4 7 3" xfId="11358"/>
    <cellStyle name="Normal 2 4 4 8" xfId="2109"/>
    <cellStyle name="Normal 2 4 4 8 2" xfId="7282"/>
    <cellStyle name="Normal 2 4 4 8 3" xfId="12382"/>
    <cellStyle name="Normal 2 4 4 9" xfId="3143"/>
    <cellStyle name="Normal 2 4 4 9 2" xfId="8312"/>
    <cellStyle name="Normal 2 4 4 9 3" xfId="13409"/>
    <cellStyle name="Normal 2 4 5" xfId="52"/>
    <cellStyle name="Normal 2 4 5 10" xfId="5229"/>
    <cellStyle name="Normal 2 4 5 11" xfId="10349"/>
    <cellStyle name="Normal 2 4 5 2" xfId="118"/>
    <cellStyle name="Normal 2 4 5 2 10" xfId="10413"/>
    <cellStyle name="Normal 2 4 5 2 2" xfId="248"/>
    <cellStyle name="Normal 2 4 5 2 2 2" xfId="506"/>
    <cellStyle name="Normal 2 4 5 2 2 2 2" xfId="1020"/>
    <cellStyle name="Normal 2 4 5 2 2 2 2 2" xfId="2052"/>
    <cellStyle name="Normal 2 4 5 2 2 2 2 2 2" xfId="7227"/>
    <cellStyle name="Normal 2 4 5 2 2 2 2 2 3" xfId="12334"/>
    <cellStyle name="Normal 2 4 5 2 2 2 2 3" xfId="3086"/>
    <cellStyle name="Normal 2 4 5 2 2 2 2 3 2" xfId="8259"/>
    <cellStyle name="Normal 2 4 5 2 2 2 2 3 3" xfId="13358"/>
    <cellStyle name="Normal 2 4 5 2 2 2 2 4" xfId="4126"/>
    <cellStyle name="Normal 2 4 5 2 2 2 2 4 2" xfId="9295"/>
    <cellStyle name="Normal 2 4 5 2 2 2 2 4 3" xfId="14389"/>
    <cellStyle name="Normal 2 4 5 2 2 2 2 5" xfId="5147"/>
    <cellStyle name="Normal 2 4 5 2 2 2 2 5 2" xfId="10315"/>
    <cellStyle name="Normal 2 4 5 2 2 2 2 5 3" xfId="15408"/>
    <cellStyle name="Normal 2 4 5 2 2 2 2 6" xfId="6197"/>
    <cellStyle name="Normal 2 4 5 2 2 2 2 7" xfId="11309"/>
    <cellStyle name="Normal 2 4 5 2 2 2 3" xfId="1540"/>
    <cellStyle name="Normal 2 4 5 2 2 2 3 2" xfId="6715"/>
    <cellStyle name="Normal 2 4 5 2 2 2 3 3" xfId="11822"/>
    <cellStyle name="Normal 2 4 5 2 2 2 4" xfId="2574"/>
    <cellStyle name="Normal 2 4 5 2 2 2 4 2" xfId="7747"/>
    <cellStyle name="Normal 2 4 5 2 2 2 4 3" xfId="12846"/>
    <cellStyle name="Normal 2 4 5 2 2 2 5" xfId="3613"/>
    <cellStyle name="Normal 2 4 5 2 2 2 5 2" xfId="8782"/>
    <cellStyle name="Normal 2 4 5 2 2 2 5 3" xfId="13876"/>
    <cellStyle name="Normal 2 4 5 2 2 2 6" xfId="4635"/>
    <cellStyle name="Normal 2 4 5 2 2 2 6 2" xfId="9803"/>
    <cellStyle name="Normal 2 4 5 2 2 2 6 3" xfId="14896"/>
    <cellStyle name="Normal 2 4 5 2 2 2 7" xfId="5683"/>
    <cellStyle name="Normal 2 4 5 2 2 2 8" xfId="10797"/>
    <cellStyle name="Normal 2 4 5 2 2 3" xfId="764"/>
    <cellStyle name="Normal 2 4 5 2 2 3 2" xfId="1796"/>
    <cellStyle name="Normal 2 4 5 2 2 3 2 2" xfId="6971"/>
    <cellStyle name="Normal 2 4 5 2 2 3 2 3" xfId="12078"/>
    <cellStyle name="Normal 2 4 5 2 2 3 3" xfId="2830"/>
    <cellStyle name="Normal 2 4 5 2 2 3 3 2" xfId="8003"/>
    <cellStyle name="Normal 2 4 5 2 2 3 3 3" xfId="13102"/>
    <cellStyle name="Normal 2 4 5 2 2 3 4" xfId="3870"/>
    <cellStyle name="Normal 2 4 5 2 2 3 4 2" xfId="9039"/>
    <cellStyle name="Normal 2 4 5 2 2 3 4 3" xfId="14133"/>
    <cellStyle name="Normal 2 4 5 2 2 3 5" xfId="4891"/>
    <cellStyle name="Normal 2 4 5 2 2 3 5 2" xfId="10059"/>
    <cellStyle name="Normal 2 4 5 2 2 3 5 3" xfId="15152"/>
    <cellStyle name="Normal 2 4 5 2 2 3 6" xfId="5941"/>
    <cellStyle name="Normal 2 4 5 2 2 3 7" xfId="11053"/>
    <cellStyle name="Normal 2 4 5 2 2 4" xfId="1284"/>
    <cellStyle name="Normal 2 4 5 2 2 4 2" xfId="6459"/>
    <cellStyle name="Normal 2 4 5 2 2 4 3" xfId="11566"/>
    <cellStyle name="Normal 2 4 5 2 2 5" xfId="2318"/>
    <cellStyle name="Normal 2 4 5 2 2 5 2" xfId="7491"/>
    <cellStyle name="Normal 2 4 5 2 2 5 3" xfId="12590"/>
    <cellStyle name="Normal 2 4 5 2 2 6" xfId="3356"/>
    <cellStyle name="Normal 2 4 5 2 2 6 2" xfId="8525"/>
    <cellStyle name="Normal 2 4 5 2 2 6 3" xfId="13620"/>
    <cellStyle name="Normal 2 4 5 2 2 7" xfId="4379"/>
    <cellStyle name="Normal 2 4 5 2 2 7 2" xfId="9547"/>
    <cellStyle name="Normal 2 4 5 2 2 7 3" xfId="14640"/>
    <cellStyle name="Normal 2 4 5 2 2 8" xfId="5425"/>
    <cellStyle name="Normal 2 4 5 2 2 9" xfId="10541"/>
    <cellStyle name="Normal 2 4 5 2 3" xfId="378"/>
    <cellStyle name="Normal 2 4 5 2 3 2" xfId="892"/>
    <cellStyle name="Normal 2 4 5 2 3 2 2" xfId="1924"/>
    <cellStyle name="Normal 2 4 5 2 3 2 2 2" xfId="7099"/>
    <cellStyle name="Normal 2 4 5 2 3 2 2 3" xfId="12206"/>
    <cellStyle name="Normal 2 4 5 2 3 2 3" xfId="2958"/>
    <cellStyle name="Normal 2 4 5 2 3 2 3 2" xfId="8131"/>
    <cellStyle name="Normal 2 4 5 2 3 2 3 3" xfId="13230"/>
    <cellStyle name="Normal 2 4 5 2 3 2 4" xfId="3998"/>
    <cellStyle name="Normal 2 4 5 2 3 2 4 2" xfId="9167"/>
    <cellStyle name="Normal 2 4 5 2 3 2 4 3" xfId="14261"/>
    <cellStyle name="Normal 2 4 5 2 3 2 5" xfId="5019"/>
    <cellStyle name="Normal 2 4 5 2 3 2 5 2" xfId="10187"/>
    <cellStyle name="Normal 2 4 5 2 3 2 5 3" xfId="15280"/>
    <cellStyle name="Normal 2 4 5 2 3 2 6" xfId="6069"/>
    <cellStyle name="Normal 2 4 5 2 3 2 7" xfId="11181"/>
    <cellStyle name="Normal 2 4 5 2 3 3" xfId="1412"/>
    <cellStyle name="Normal 2 4 5 2 3 3 2" xfId="6587"/>
    <cellStyle name="Normal 2 4 5 2 3 3 3" xfId="11694"/>
    <cellStyle name="Normal 2 4 5 2 3 4" xfId="2446"/>
    <cellStyle name="Normal 2 4 5 2 3 4 2" xfId="7619"/>
    <cellStyle name="Normal 2 4 5 2 3 4 3" xfId="12718"/>
    <cellStyle name="Normal 2 4 5 2 3 5" xfId="3485"/>
    <cellStyle name="Normal 2 4 5 2 3 5 2" xfId="8654"/>
    <cellStyle name="Normal 2 4 5 2 3 5 3" xfId="13748"/>
    <cellStyle name="Normal 2 4 5 2 3 6" xfId="4507"/>
    <cellStyle name="Normal 2 4 5 2 3 6 2" xfId="9675"/>
    <cellStyle name="Normal 2 4 5 2 3 6 3" xfId="14768"/>
    <cellStyle name="Normal 2 4 5 2 3 7" xfId="5555"/>
    <cellStyle name="Normal 2 4 5 2 3 8" xfId="10669"/>
    <cellStyle name="Normal 2 4 5 2 4" xfId="636"/>
    <cellStyle name="Normal 2 4 5 2 4 2" xfId="1668"/>
    <cellStyle name="Normal 2 4 5 2 4 2 2" xfId="6843"/>
    <cellStyle name="Normal 2 4 5 2 4 2 3" xfId="11950"/>
    <cellStyle name="Normal 2 4 5 2 4 3" xfId="2702"/>
    <cellStyle name="Normal 2 4 5 2 4 3 2" xfId="7875"/>
    <cellStyle name="Normal 2 4 5 2 4 3 3" xfId="12974"/>
    <cellStyle name="Normal 2 4 5 2 4 4" xfId="3742"/>
    <cellStyle name="Normal 2 4 5 2 4 4 2" xfId="8911"/>
    <cellStyle name="Normal 2 4 5 2 4 4 3" xfId="14005"/>
    <cellStyle name="Normal 2 4 5 2 4 5" xfId="4763"/>
    <cellStyle name="Normal 2 4 5 2 4 5 2" xfId="9931"/>
    <cellStyle name="Normal 2 4 5 2 4 5 3" xfId="15024"/>
    <cellStyle name="Normal 2 4 5 2 4 6" xfId="5813"/>
    <cellStyle name="Normal 2 4 5 2 4 7" xfId="10925"/>
    <cellStyle name="Normal 2 4 5 2 5" xfId="1156"/>
    <cellStyle name="Normal 2 4 5 2 5 2" xfId="6331"/>
    <cellStyle name="Normal 2 4 5 2 5 3" xfId="11438"/>
    <cellStyle name="Normal 2 4 5 2 6" xfId="2190"/>
    <cellStyle name="Normal 2 4 5 2 6 2" xfId="7363"/>
    <cellStyle name="Normal 2 4 5 2 6 3" xfId="12462"/>
    <cellStyle name="Normal 2 4 5 2 7" xfId="3226"/>
    <cellStyle name="Normal 2 4 5 2 7 2" xfId="8395"/>
    <cellStyle name="Normal 2 4 5 2 7 3" xfId="13491"/>
    <cellStyle name="Normal 2 4 5 2 8" xfId="4251"/>
    <cellStyle name="Normal 2 4 5 2 8 2" xfId="9419"/>
    <cellStyle name="Normal 2 4 5 2 8 3" xfId="14512"/>
    <cellStyle name="Normal 2 4 5 2 9" xfId="5295"/>
    <cellStyle name="Normal 2 4 5 3" xfId="184"/>
    <cellStyle name="Normal 2 4 5 3 2" xfId="442"/>
    <cellStyle name="Normal 2 4 5 3 2 2" xfId="956"/>
    <cellStyle name="Normal 2 4 5 3 2 2 2" xfId="1988"/>
    <cellStyle name="Normal 2 4 5 3 2 2 2 2" xfId="7163"/>
    <cellStyle name="Normal 2 4 5 3 2 2 2 3" xfId="12270"/>
    <cellStyle name="Normal 2 4 5 3 2 2 3" xfId="3022"/>
    <cellStyle name="Normal 2 4 5 3 2 2 3 2" xfId="8195"/>
    <cellStyle name="Normal 2 4 5 3 2 2 3 3" xfId="13294"/>
    <cellStyle name="Normal 2 4 5 3 2 2 4" xfId="4062"/>
    <cellStyle name="Normal 2 4 5 3 2 2 4 2" xfId="9231"/>
    <cellStyle name="Normal 2 4 5 3 2 2 4 3" xfId="14325"/>
    <cellStyle name="Normal 2 4 5 3 2 2 5" xfId="5083"/>
    <cellStyle name="Normal 2 4 5 3 2 2 5 2" xfId="10251"/>
    <cellStyle name="Normal 2 4 5 3 2 2 5 3" xfId="15344"/>
    <cellStyle name="Normal 2 4 5 3 2 2 6" xfId="6133"/>
    <cellStyle name="Normal 2 4 5 3 2 2 7" xfId="11245"/>
    <cellStyle name="Normal 2 4 5 3 2 3" xfId="1476"/>
    <cellStyle name="Normal 2 4 5 3 2 3 2" xfId="6651"/>
    <cellStyle name="Normal 2 4 5 3 2 3 3" xfId="11758"/>
    <cellStyle name="Normal 2 4 5 3 2 4" xfId="2510"/>
    <cellStyle name="Normal 2 4 5 3 2 4 2" xfId="7683"/>
    <cellStyle name="Normal 2 4 5 3 2 4 3" xfId="12782"/>
    <cellStyle name="Normal 2 4 5 3 2 5" xfId="3549"/>
    <cellStyle name="Normal 2 4 5 3 2 5 2" xfId="8718"/>
    <cellStyle name="Normal 2 4 5 3 2 5 3" xfId="13812"/>
    <cellStyle name="Normal 2 4 5 3 2 6" xfId="4571"/>
    <cellStyle name="Normal 2 4 5 3 2 6 2" xfId="9739"/>
    <cellStyle name="Normal 2 4 5 3 2 6 3" xfId="14832"/>
    <cellStyle name="Normal 2 4 5 3 2 7" xfId="5619"/>
    <cellStyle name="Normal 2 4 5 3 2 8" xfId="10733"/>
    <cellStyle name="Normal 2 4 5 3 3" xfId="700"/>
    <cellStyle name="Normal 2 4 5 3 3 2" xfId="1732"/>
    <cellStyle name="Normal 2 4 5 3 3 2 2" xfId="6907"/>
    <cellStyle name="Normal 2 4 5 3 3 2 3" xfId="12014"/>
    <cellStyle name="Normal 2 4 5 3 3 3" xfId="2766"/>
    <cellStyle name="Normal 2 4 5 3 3 3 2" xfId="7939"/>
    <cellStyle name="Normal 2 4 5 3 3 3 3" xfId="13038"/>
    <cellStyle name="Normal 2 4 5 3 3 4" xfId="3806"/>
    <cellStyle name="Normal 2 4 5 3 3 4 2" xfId="8975"/>
    <cellStyle name="Normal 2 4 5 3 3 4 3" xfId="14069"/>
    <cellStyle name="Normal 2 4 5 3 3 5" xfId="4827"/>
    <cellStyle name="Normal 2 4 5 3 3 5 2" xfId="9995"/>
    <cellStyle name="Normal 2 4 5 3 3 5 3" xfId="15088"/>
    <cellStyle name="Normal 2 4 5 3 3 6" xfId="5877"/>
    <cellStyle name="Normal 2 4 5 3 3 7" xfId="10989"/>
    <cellStyle name="Normal 2 4 5 3 4" xfId="1220"/>
    <cellStyle name="Normal 2 4 5 3 4 2" xfId="6395"/>
    <cellStyle name="Normal 2 4 5 3 4 3" xfId="11502"/>
    <cellStyle name="Normal 2 4 5 3 5" xfId="2254"/>
    <cellStyle name="Normal 2 4 5 3 5 2" xfId="7427"/>
    <cellStyle name="Normal 2 4 5 3 5 3" xfId="12526"/>
    <cellStyle name="Normal 2 4 5 3 6" xfId="3292"/>
    <cellStyle name="Normal 2 4 5 3 6 2" xfId="8461"/>
    <cellStyle name="Normal 2 4 5 3 6 3" xfId="13556"/>
    <cellStyle name="Normal 2 4 5 3 7" xfId="4315"/>
    <cellStyle name="Normal 2 4 5 3 7 2" xfId="9483"/>
    <cellStyle name="Normal 2 4 5 3 7 3" xfId="14576"/>
    <cellStyle name="Normal 2 4 5 3 8" xfId="5361"/>
    <cellStyle name="Normal 2 4 5 3 9" xfId="10477"/>
    <cellStyle name="Normal 2 4 5 4" xfId="314"/>
    <cellStyle name="Normal 2 4 5 4 2" xfId="828"/>
    <cellStyle name="Normal 2 4 5 4 2 2" xfId="1860"/>
    <cellStyle name="Normal 2 4 5 4 2 2 2" xfId="7035"/>
    <cellStyle name="Normal 2 4 5 4 2 2 3" xfId="12142"/>
    <cellStyle name="Normal 2 4 5 4 2 3" xfId="2894"/>
    <cellStyle name="Normal 2 4 5 4 2 3 2" xfId="8067"/>
    <cellStyle name="Normal 2 4 5 4 2 3 3" xfId="13166"/>
    <cellStyle name="Normal 2 4 5 4 2 4" xfId="3934"/>
    <cellStyle name="Normal 2 4 5 4 2 4 2" xfId="9103"/>
    <cellStyle name="Normal 2 4 5 4 2 4 3" xfId="14197"/>
    <cellStyle name="Normal 2 4 5 4 2 5" xfId="4955"/>
    <cellStyle name="Normal 2 4 5 4 2 5 2" xfId="10123"/>
    <cellStyle name="Normal 2 4 5 4 2 5 3" xfId="15216"/>
    <cellStyle name="Normal 2 4 5 4 2 6" xfId="6005"/>
    <cellStyle name="Normal 2 4 5 4 2 7" xfId="11117"/>
    <cellStyle name="Normal 2 4 5 4 3" xfId="1348"/>
    <cellStyle name="Normal 2 4 5 4 3 2" xfId="6523"/>
    <cellStyle name="Normal 2 4 5 4 3 3" xfId="11630"/>
    <cellStyle name="Normal 2 4 5 4 4" xfId="2382"/>
    <cellStyle name="Normal 2 4 5 4 4 2" xfId="7555"/>
    <cellStyle name="Normal 2 4 5 4 4 3" xfId="12654"/>
    <cellStyle name="Normal 2 4 5 4 5" xfId="3421"/>
    <cellStyle name="Normal 2 4 5 4 5 2" xfId="8590"/>
    <cellStyle name="Normal 2 4 5 4 5 3" xfId="13684"/>
    <cellStyle name="Normal 2 4 5 4 6" xfId="4443"/>
    <cellStyle name="Normal 2 4 5 4 6 2" xfId="9611"/>
    <cellStyle name="Normal 2 4 5 4 6 3" xfId="14704"/>
    <cellStyle name="Normal 2 4 5 4 7" xfId="5491"/>
    <cellStyle name="Normal 2 4 5 4 8" xfId="10605"/>
    <cellStyle name="Normal 2 4 5 5" xfId="572"/>
    <cellStyle name="Normal 2 4 5 5 2" xfId="1604"/>
    <cellStyle name="Normal 2 4 5 5 2 2" xfId="6779"/>
    <cellStyle name="Normal 2 4 5 5 2 3" xfId="11886"/>
    <cellStyle name="Normal 2 4 5 5 3" xfId="2638"/>
    <cellStyle name="Normal 2 4 5 5 3 2" xfId="7811"/>
    <cellStyle name="Normal 2 4 5 5 3 3" xfId="12910"/>
    <cellStyle name="Normal 2 4 5 5 4" xfId="3678"/>
    <cellStyle name="Normal 2 4 5 5 4 2" xfId="8847"/>
    <cellStyle name="Normal 2 4 5 5 4 3" xfId="13941"/>
    <cellStyle name="Normal 2 4 5 5 5" xfId="4699"/>
    <cellStyle name="Normal 2 4 5 5 5 2" xfId="9867"/>
    <cellStyle name="Normal 2 4 5 5 5 3" xfId="14960"/>
    <cellStyle name="Normal 2 4 5 5 6" xfId="5749"/>
    <cellStyle name="Normal 2 4 5 5 7" xfId="10861"/>
    <cellStyle name="Normal 2 4 5 6" xfId="1091"/>
    <cellStyle name="Normal 2 4 5 6 2" xfId="6266"/>
    <cellStyle name="Normal 2 4 5 6 3" xfId="11374"/>
    <cellStyle name="Normal 2 4 5 7" xfId="2126"/>
    <cellStyle name="Normal 2 4 5 7 2" xfId="7299"/>
    <cellStyle name="Normal 2 4 5 7 3" xfId="12398"/>
    <cellStyle name="Normal 2 4 5 8" xfId="3160"/>
    <cellStyle name="Normal 2 4 5 8 2" xfId="8329"/>
    <cellStyle name="Normal 2 4 5 8 3" xfId="13425"/>
    <cellStyle name="Normal 2 4 5 9" xfId="4187"/>
    <cellStyle name="Normal 2 4 5 9 2" xfId="9355"/>
    <cellStyle name="Normal 2 4 5 9 3" xfId="14448"/>
    <cellStyle name="Normal 2 4 6" xfId="86"/>
    <cellStyle name="Normal 2 4 6 10" xfId="10381"/>
    <cellStyle name="Normal 2 4 6 2" xfId="216"/>
    <cellStyle name="Normal 2 4 6 2 2" xfId="474"/>
    <cellStyle name="Normal 2 4 6 2 2 2" xfId="988"/>
    <cellStyle name="Normal 2 4 6 2 2 2 2" xfId="2020"/>
    <cellStyle name="Normal 2 4 6 2 2 2 2 2" xfId="7195"/>
    <cellStyle name="Normal 2 4 6 2 2 2 2 3" xfId="12302"/>
    <cellStyle name="Normal 2 4 6 2 2 2 3" xfId="3054"/>
    <cellStyle name="Normal 2 4 6 2 2 2 3 2" xfId="8227"/>
    <cellStyle name="Normal 2 4 6 2 2 2 3 3" xfId="13326"/>
    <cellStyle name="Normal 2 4 6 2 2 2 4" xfId="4094"/>
    <cellStyle name="Normal 2 4 6 2 2 2 4 2" xfId="9263"/>
    <cellStyle name="Normal 2 4 6 2 2 2 4 3" xfId="14357"/>
    <cellStyle name="Normal 2 4 6 2 2 2 5" xfId="5115"/>
    <cellStyle name="Normal 2 4 6 2 2 2 5 2" xfId="10283"/>
    <cellStyle name="Normal 2 4 6 2 2 2 5 3" xfId="15376"/>
    <cellStyle name="Normal 2 4 6 2 2 2 6" xfId="6165"/>
    <cellStyle name="Normal 2 4 6 2 2 2 7" xfId="11277"/>
    <cellStyle name="Normal 2 4 6 2 2 3" xfId="1508"/>
    <cellStyle name="Normal 2 4 6 2 2 3 2" xfId="6683"/>
    <cellStyle name="Normal 2 4 6 2 2 3 3" xfId="11790"/>
    <cellStyle name="Normal 2 4 6 2 2 4" xfId="2542"/>
    <cellStyle name="Normal 2 4 6 2 2 4 2" xfId="7715"/>
    <cellStyle name="Normal 2 4 6 2 2 4 3" xfId="12814"/>
    <cellStyle name="Normal 2 4 6 2 2 5" xfId="3581"/>
    <cellStyle name="Normal 2 4 6 2 2 5 2" xfId="8750"/>
    <cellStyle name="Normal 2 4 6 2 2 5 3" xfId="13844"/>
    <cellStyle name="Normal 2 4 6 2 2 6" xfId="4603"/>
    <cellStyle name="Normal 2 4 6 2 2 6 2" xfId="9771"/>
    <cellStyle name="Normal 2 4 6 2 2 6 3" xfId="14864"/>
    <cellStyle name="Normal 2 4 6 2 2 7" xfId="5651"/>
    <cellStyle name="Normal 2 4 6 2 2 8" xfId="10765"/>
    <cellStyle name="Normal 2 4 6 2 3" xfId="732"/>
    <cellStyle name="Normal 2 4 6 2 3 2" xfId="1764"/>
    <cellStyle name="Normal 2 4 6 2 3 2 2" xfId="6939"/>
    <cellStyle name="Normal 2 4 6 2 3 2 3" xfId="12046"/>
    <cellStyle name="Normal 2 4 6 2 3 3" xfId="2798"/>
    <cellStyle name="Normal 2 4 6 2 3 3 2" xfId="7971"/>
    <cellStyle name="Normal 2 4 6 2 3 3 3" xfId="13070"/>
    <cellStyle name="Normal 2 4 6 2 3 4" xfId="3838"/>
    <cellStyle name="Normal 2 4 6 2 3 4 2" xfId="9007"/>
    <cellStyle name="Normal 2 4 6 2 3 4 3" xfId="14101"/>
    <cellStyle name="Normal 2 4 6 2 3 5" xfId="4859"/>
    <cellStyle name="Normal 2 4 6 2 3 5 2" xfId="10027"/>
    <cellStyle name="Normal 2 4 6 2 3 5 3" xfId="15120"/>
    <cellStyle name="Normal 2 4 6 2 3 6" xfId="5909"/>
    <cellStyle name="Normal 2 4 6 2 3 7" xfId="11021"/>
    <cellStyle name="Normal 2 4 6 2 4" xfId="1252"/>
    <cellStyle name="Normal 2 4 6 2 4 2" xfId="6427"/>
    <cellStyle name="Normal 2 4 6 2 4 3" xfId="11534"/>
    <cellStyle name="Normal 2 4 6 2 5" xfId="2286"/>
    <cellStyle name="Normal 2 4 6 2 5 2" xfId="7459"/>
    <cellStyle name="Normal 2 4 6 2 5 3" xfId="12558"/>
    <cellStyle name="Normal 2 4 6 2 6" xfId="3324"/>
    <cellStyle name="Normal 2 4 6 2 6 2" xfId="8493"/>
    <cellStyle name="Normal 2 4 6 2 6 3" xfId="13588"/>
    <cellStyle name="Normal 2 4 6 2 7" xfId="4347"/>
    <cellStyle name="Normal 2 4 6 2 7 2" xfId="9515"/>
    <cellStyle name="Normal 2 4 6 2 7 3" xfId="14608"/>
    <cellStyle name="Normal 2 4 6 2 8" xfId="5393"/>
    <cellStyle name="Normal 2 4 6 2 9" xfId="10509"/>
    <cellStyle name="Normal 2 4 6 3" xfId="346"/>
    <cellStyle name="Normal 2 4 6 3 2" xfId="860"/>
    <cellStyle name="Normal 2 4 6 3 2 2" xfId="1892"/>
    <cellStyle name="Normal 2 4 6 3 2 2 2" xfId="7067"/>
    <cellStyle name="Normal 2 4 6 3 2 2 3" xfId="12174"/>
    <cellStyle name="Normal 2 4 6 3 2 3" xfId="2926"/>
    <cellStyle name="Normal 2 4 6 3 2 3 2" xfId="8099"/>
    <cellStyle name="Normal 2 4 6 3 2 3 3" xfId="13198"/>
    <cellStyle name="Normal 2 4 6 3 2 4" xfId="3966"/>
    <cellStyle name="Normal 2 4 6 3 2 4 2" xfId="9135"/>
    <cellStyle name="Normal 2 4 6 3 2 4 3" xfId="14229"/>
    <cellStyle name="Normal 2 4 6 3 2 5" xfId="4987"/>
    <cellStyle name="Normal 2 4 6 3 2 5 2" xfId="10155"/>
    <cellStyle name="Normal 2 4 6 3 2 5 3" xfId="15248"/>
    <cellStyle name="Normal 2 4 6 3 2 6" xfId="6037"/>
    <cellStyle name="Normal 2 4 6 3 2 7" xfId="11149"/>
    <cellStyle name="Normal 2 4 6 3 3" xfId="1380"/>
    <cellStyle name="Normal 2 4 6 3 3 2" xfId="6555"/>
    <cellStyle name="Normal 2 4 6 3 3 3" xfId="11662"/>
    <cellStyle name="Normal 2 4 6 3 4" xfId="2414"/>
    <cellStyle name="Normal 2 4 6 3 4 2" xfId="7587"/>
    <cellStyle name="Normal 2 4 6 3 4 3" xfId="12686"/>
    <cellStyle name="Normal 2 4 6 3 5" xfId="3453"/>
    <cellStyle name="Normal 2 4 6 3 5 2" xfId="8622"/>
    <cellStyle name="Normal 2 4 6 3 5 3" xfId="13716"/>
    <cellStyle name="Normal 2 4 6 3 6" xfId="4475"/>
    <cellStyle name="Normal 2 4 6 3 6 2" xfId="9643"/>
    <cellStyle name="Normal 2 4 6 3 6 3" xfId="14736"/>
    <cellStyle name="Normal 2 4 6 3 7" xfId="5523"/>
    <cellStyle name="Normal 2 4 6 3 8" xfId="10637"/>
    <cellStyle name="Normal 2 4 6 4" xfId="604"/>
    <cellStyle name="Normal 2 4 6 4 2" xfId="1636"/>
    <cellStyle name="Normal 2 4 6 4 2 2" xfId="6811"/>
    <cellStyle name="Normal 2 4 6 4 2 3" xfId="11918"/>
    <cellStyle name="Normal 2 4 6 4 3" xfId="2670"/>
    <cellStyle name="Normal 2 4 6 4 3 2" xfId="7843"/>
    <cellStyle name="Normal 2 4 6 4 3 3" xfId="12942"/>
    <cellStyle name="Normal 2 4 6 4 4" xfId="3710"/>
    <cellStyle name="Normal 2 4 6 4 4 2" xfId="8879"/>
    <cellStyle name="Normal 2 4 6 4 4 3" xfId="13973"/>
    <cellStyle name="Normal 2 4 6 4 5" xfId="4731"/>
    <cellStyle name="Normal 2 4 6 4 5 2" xfId="9899"/>
    <cellStyle name="Normal 2 4 6 4 5 3" xfId="14992"/>
    <cellStyle name="Normal 2 4 6 4 6" xfId="5781"/>
    <cellStyle name="Normal 2 4 6 4 7" xfId="10893"/>
    <cellStyle name="Normal 2 4 6 5" xfId="1124"/>
    <cellStyle name="Normal 2 4 6 5 2" xfId="6299"/>
    <cellStyle name="Normal 2 4 6 5 3" xfId="11406"/>
    <cellStyle name="Normal 2 4 6 6" xfId="2158"/>
    <cellStyle name="Normal 2 4 6 6 2" xfId="7331"/>
    <cellStyle name="Normal 2 4 6 6 3" xfId="12430"/>
    <cellStyle name="Normal 2 4 6 7" xfId="3194"/>
    <cellStyle name="Normal 2 4 6 7 2" xfId="8363"/>
    <cellStyle name="Normal 2 4 6 7 3" xfId="13459"/>
    <cellStyle name="Normal 2 4 6 8" xfId="4219"/>
    <cellStyle name="Normal 2 4 6 8 2" xfId="9387"/>
    <cellStyle name="Normal 2 4 6 8 3" xfId="14480"/>
    <cellStyle name="Normal 2 4 6 9" xfId="5263"/>
    <cellStyle name="Normal 2 4 7" xfId="152"/>
    <cellStyle name="Normal 2 4 7 2" xfId="410"/>
    <cellStyle name="Normal 2 4 7 2 2" xfId="924"/>
    <cellStyle name="Normal 2 4 7 2 2 2" xfId="1956"/>
    <cellStyle name="Normal 2 4 7 2 2 2 2" xfId="7131"/>
    <cellStyle name="Normal 2 4 7 2 2 2 3" xfId="12238"/>
    <cellStyle name="Normal 2 4 7 2 2 3" xfId="2990"/>
    <cellStyle name="Normal 2 4 7 2 2 3 2" xfId="8163"/>
    <cellStyle name="Normal 2 4 7 2 2 3 3" xfId="13262"/>
    <cellStyle name="Normal 2 4 7 2 2 4" xfId="4030"/>
    <cellStyle name="Normal 2 4 7 2 2 4 2" xfId="9199"/>
    <cellStyle name="Normal 2 4 7 2 2 4 3" xfId="14293"/>
    <cellStyle name="Normal 2 4 7 2 2 5" xfId="5051"/>
    <cellStyle name="Normal 2 4 7 2 2 5 2" xfId="10219"/>
    <cellStyle name="Normal 2 4 7 2 2 5 3" xfId="15312"/>
    <cellStyle name="Normal 2 4 7 2 2 6" xfId="6101"/>
    <cellStyle name="Normal 2 4 7 2 2 7" xfId="11213"/>
    <cellStyle name="Normal 2 4 7 2 3" xfId="1444"/>
    <cellStyle name="Normal 2 4 7 2 3 2" xfId="6619"/>
    <cellStyle name="Normal 2 4 7 2 3 3" xfId="11726"/>
    <cellStyle name="Normal 2 4 7 2 4" xfId="2478"/>
    <cellStyle name="Normal 2 4 7 2 4 2" xfId="7651"/>
    <cellStyle name="Normal 2 4 7 2 4 3" xfId="12750"/>
    <cellStyle name="Normal 2 4 7 2 5" xfId="3517"/>
    <cellStyle name="Normal 2 4 7 2 5 2" xfId="8686"/>
    <cellStyle name="Normal 2 4 7 2 5 3" xfId="13780"/>
    <cellStyle name="Normal 2 4 7 2 6" xfId="4539"/>
    <cellStyle name="Normal 2 4 7 2 6 2" xfId="9707"/>
    <cellStyle name="Normal 2 4 7 2 6 3" xfId="14800"/>
    <cellStyle name="Normal 2 4 7 2 7" xfId="5587"/>
    <cellStyle name="Normal 2 4 7 2 8" xfId="10701"/>
    <cellStyle name="Normal 2 4 7 3" xfId="668"/>
    <cellStyle name="Normal 2 4 7 3 2" xfId="1700"/>
    <cellStyle name="Normal 2 4 7 3 2 2" xfId="6875"/>
    <cellStyle name="Normal 2 4 7 3 2 3" xfId="11982"/>
    <cellStyle name="Normal 2 4 7 3 3" xfId="2734"/>
    <cellStyle name="Normal 2 4 7 3 3 2" xfId="7907"/>
    <cellStyle name="Normal 2 4 7 3 3 3" xfId="13006"/>
    <cellStyle name="Normal 2 4 7 3 4" xfId="3774"/>
    <cellStyle name="Normal 2 4 7 3 4 2" xfId="8943"/>
    <cellStyle name="Normal 2 4 7 3 4 3" xfId="14037"/>
    <cellStyle name="Normal 2 4 7 3 5" xfId="4795"/>
    <cellStyle name="Normal 2 4 7 3 5 2" xfId="9963"/>
    <cellStyle name="Normal 2 4 7 3 5 3" xfId="15056"/>
    <cellStyle name="Normal 2 4 7 3 6" xfId="5845"/>
    <cellStyle name="Normal 2 4 7 3 7" xfId="10957"/>
    <cellStyle name="Normal 2 4 7 4" xfId="1188"/>
    <cellStyle name="Normal 2 4 7 4 2" xfId="6363"/>
    <cellStyle name="Normal 2 4 7 4 3" xfId="11470"/>
    <cellStyle name="Normal 2 4 7 5" xfId="2222"/>
    <cellStyle name="Normal 2 4 7 5 2" xfId="7395"/>
    <cellStyle name="Normal 2 4 7 5 3" xfId="12494"/>
    <cellStyle name="Normal 2 4 7 6" xfId="3260"/>
    <cellStyle name="Normal 2 4 7 6 2" xfId="8429"/>
    <cellStyle name="Normal 2 4 7 6 3" xfId="13524"/>
    <cellStyle name="Normal 2 4 7 7" xfId="4283"/>
    <cellStyle name="Normal 2 4 7 7 2" xfId="9451"/>
    <cellStyle name="Normal 2 4 7 7 3" xfId="14544"/>
    <cellStyle name="Normal 2 4 7 8" xfId="5329"/>
    <cellStyle name="Normal 2 4 7 9" xfId="10445"/>
    <cellStyle name="Normal 2 4 8" xfId="282"/>
    <cellStyle name="Normal 2 4 8 2" xfId="796"/>
    <cellStyle name="Normal 2 4 8 2 2" xfId="1828"/>
    <cellStyle name="Normal 2 4 8 2 2 2" xfId="7003"/>
    <cellStyle name="Normal 2 4 8 2 2 3" xfId="12110"/>
    <cellStyle name="Normal 2 4 8 2 3" xfId="2862"/>
    <cellStyle name="Normal 2 4 8 2 3 2" xfId="8035"/>
    <cellStyle name="Normal 2 4 8 2 3 3" xfId="13134"/>
    <cellStyle name="Normal 2 4 8 2 4" xfId="3902"/>
    <cellStyle name="Normal 2 4 8 2 4 2" xfId="9071"/>
    <cellStyle name="Normal 2 4 8 2 4 3" xfId="14165"/>
    <cellStyle name="Normal 2 4 8 2 5" xfId="4923"/>
    <cellStyle name="Normal 2 4 8 2 5 2" xfId="10091"/>
    <cellStyle name="Normal 2 4 8 2 5 3" xfId="15184"/>
    <cellStyle name="Normal 2 4 8 2 6" xfId="5973"/>
    <cellStyle name="Normal 2 4 8 2 7" xfId="11085"/>
    <cellStyle name="Normal 2 4 8 3" xfId="1316"/>
    <cellStyle name="Normal 2 4 8 3 2" xfId="6491"/>
    <cellStyle name="Normal 2 4 8 3 3" xfId="11598"/>
    <cellStyle name="Normal 2 4 8 4" xfId="2350"/>
    <cellStyle name="Normal 2 4 8 4 2" xfId="7523"/>
    <cellStyle name="Normal 2 4 8 4 3" xfId="12622"/>
    <cellStyle name="Normal 2 4 8 5" xfId="3389"/>
    <cellStyle name="Normal 2 4 8 5 2" xfId="8558"/>
    <cellStyle name="Normal 2 4 8 5 3" xfId="13652"/>
    <cellStyle name="Normal 2 4 8 6" xfId="4411"/>
    <cellStyle name="Normal 2 4 8 6 2" xfId="9579"/>
    <cellStyle name="Normal 2 4 8 6 3" xfId="14672"/>
    <cellStyle name="Normal 2 4 8 7" xfId="5459"/>
    <cellStyle name="Normal 2 4 8 8" xfId="10573"/>
    <cellStyle name="Normal 2 4 9" xfId="540"/>
    <cellStyle name="Normal 2 4 9 2" xfId="1572"/>
    <cellStyle name="Normal 2 4 9 2 2" xfId="6747"/>
    <cellStyle name="Normal 2 4 9 2 3" xfId="11854"/>
    <cellStyle name="Normal 2 4 9 3" xfId="2606"/>
    <cellStyle name="Normal 2 4 9 3 2" xfId="7779"/>
    <cellStyle name="Normal 2 4 9 3 3" xfId="12878"/>
    <cellStyle name="Normal 2 4 9 4" xfId="3646"/>
    <cellStyle name="Normal 2 4 9 4 2" xfId="8815"/>
    <cellStyle name="Normal 2 4 9 4 3" xfId="13909"/>
    <cellStyle name="Normal 2 4 9 5" xfId="4667"/>
    <cellStyle name="Normal 2 4 9 5 2" xfId="9835"/>
    <cellStyle name="Normal 2 4 9 5 3" xfId="14928"/>
    <cellStyle name="Normal 2 4 9 6" xfId="5717"/>
    <cellStyle name="Normal 2 4 9 7" xfId="10829"/>
    <cellStyle name="Normal 2 5" xfId="16"/>
    <cellStyle name="Normal 2 5 10" xfId="2094"/>
    <cellStyle name="Normal 2 5 10 2" xfId="7267"/>
    <cellStyle name="Normal 2 5 10 3" xfId="12368"/>
    <cellStyle name="Normal 2 5 11" xfId="3128"/>
    <cellStyle name="Normal 2 5 11 2" xfId="8297"/>
    <cellStyle name="Normal 2 5 11 3" xfId="13394"/>
    <cellStyle name="Normal 2 5 12" xfId="3132"/>
    <cellStyle name="Normal 2 5 12 2" xfId="8301"/>
    <cellStyle name="Normal 2 5 12 3" xfId="13398"/>
    <cellStyle name="Normal 2 5 13" xfId="5193"/>
    <cellStyle name="Normal 2 5 14" xfId="6228"/>
    <cellStyle name="Normal 2 5 2" xfId="26"/>
    <cellStyle name="Normal 2 5 2 10" xfId="3137"/>
    <cellStyle name="Normal 2 5 2 10 2" xfId="8306"/>
    <cellStyle name="Normal 2 5 2 10 3" xfId="13403"/>
    <cellStyle name="Normal 2 5 2 11" xfId="4165"/>
    <cellStyle name="Normal 2 5 2 11 2" xfId="9333"/>
    <cellStyle name="Normal 2 5 2 11 3" xfId="14426"/>
    <cellStyle name="Normal 2 5 2 12" xfId="5203"/>
    <cellStyle name="Normal 2 5 2 13" xfId="7261"/>
    <cellStyle name="Normal 2 5 2 2" xfId="44"/>
    <cellStyle name="Normal 2 5 2 2 10" xfId="4181"/>
    <cellStyle name="Normal 2 5 2 2 10 2" xfId="9349"/>
    <cellStyle name="Normal 2 5 2 2 10 3" xfId="14442"/>
    <cellStyle name="Normal 2 5 2 2 11" xfId="5221"/>
    <cellStyle name="Normal 2 5 2 2 12" xfId="5226"/>
    <cellStyle name="Normal 2 5 2 2 2" xfId="78"/>
    <cellStyle name="Normal 2 5 2 2 2 10" xfId="5255"/>
    <cellStyle name="Normal 2 5 2 2 2 11" xfId="10375"/>
    <cellStyle name="Normal 2 5 2 2 2 2" xfId="144"/>
    <cellStyle name="Normal 2 5 2 2 2 2 10" xfId="10439"/>
    <cellStyle name="Normal 2 5 2 2 2 2 2" xfId="274"/>
    <cellStyle name="Normal 2 5 2 2 2 2 2 2" xfId="532"/>
    <cellStyle name="Normal 2 5 2 2 2 2 2 2 2" xfId="1046"/>
    <cellStyle name="Normal 2 5 2 2 2 2 2 2 2 2" xfId="2078"/>
    <cellStyle name="Normal 2 5 2 2 2 2 2 2 2 2 2" xfId="7253"/>
    <cellStyle name="Normal 2 5 2 2 2 2 2 2 2 2 3" xfId="12360"/>
    <cellStyle name="Normal 2 5 2 2 2 2 2 2 2 3" xfId="3112"/>
    <cellStyle name="Normal 2 5 2 2 2 2 2 2 2 3 2" xfId="8285"/>
    <cellStyle name="Normal 2 5 2 2 2 2 2 2 2 3 3" xfId="13384"/>
    <cellStyle name="Normal 2 5 2 2 2 2 2 2 2 4" xfId="4152"/>
    <cellStyle name="Normal 2 5 2 2 2 2 2 2 2 4 2" xfId="9321"/>
    <cellStyle name="Normal 2 5 2 2 2 2 2 2 2 4 3" xfId="14415"/>
    <cellStyle name="Normal 2 5 2 2 2 2 2 2 2 5" xfId="5173"/>
    <cellStyle name="Normal 2 5 2 2 2 2 2 2 2 5 2" xfId="10341"/>
    <cellStyle name="Normal 2 5 2 2 2 2 2 2 2 5 3" xfId="15434"/>
    <cellStyle name="Normal 2 5 2 2 2 2 2 2 2 6" xfId="6223"/>
    <cellStyle name="Normal 2 5 2 2 2 2 2 2 2 7" xfId="11335"/>
    <cellStyle name="Normal 2 5 2 2 2 2 2 2 3" xfId="1566"/>
    <cellStyle name="Normal 2 5 2 2 2 2 2 2 3 2" xfId="6741"/>
    <cellStyle name="Normal 2 5 2 2 2 2 2 2 3 3" xfId="11848"/>
    <cellStyle name="Normal 2 5 2 2 2 2 2 2 4" xfId="2600"/>
    <cellStyle name="Normal 2 5 2 2 2 2 2 2 4 2" xfId="7773"/>
    <cellStyle name="Normal 2 5 2 2 2 2 2 2 4 3" xfId="12872"/>
    <cellStyle name="Normal 2 5 2 2 2 2 2 2 5" xfId="3639"/>
    <cellStyle name="Normal 2 5 2 2 2 2 2 2 5 2" xfId="8808"/>
    <cellStyle name="Normal 2 5 2 2 2 2 2 2 5 3" xfId="13902"/>
    <cellStyle name="Normal 2 5 2 2 2 2 2 2 6" xfId="4661"/>
    <cellStyle name="Normal 2 5 2 2 2 2 2 2 6 2" xfId="9829"/>
    <cellStyle name="Normal 2 5 2 2 2 2 2 2 6 3" xfId="14922"/>
    <cellStyle name="Normal 2 5 2 2 2 2 2 2 7" xfId="5709"/>
    <cellStyle name="Normal 2 5 2 2 2 2 2 2 8" xfId="10823"/>
    <cellStyle name="Normal 2 5 2 2 2 2 2 3" xfId="790"/>
    <cellStyle name="Normal 2 5 2 2 2 2 2 3 2" xfId="1822"/>
    <cellStyle name="Normal 2 5 2 2 2 2 2 3 2 2" xfId="6997"/>
    <cellStyle name="Normal 2 5 2 2 2 2 2 3 2 3" xfId="12104"/>
    <cellStyle name="Normal 2 5 2 2 2 2 2 3 3" xfId="2856"/>
    <cellStyle name="Normal 2 5 2 2 2 2 2 3 3 2" xfId="8029"/>
    <cellStyle name="Normal 2 5 2 2 2 2 2 3 3 3" xfId="13128"/>
    <cellStyle name="Normal 2 5 2 2 2 2 2 3 4" xfId="3896"/>
    <cellStyle name="Normal 2 5 2 2 2 2 2 3 4 2" xfId="9065"/>
    <cellStyle name="Normal 2 5 2 2 2 2 2 3 4 3" xfId="14159"/>
    <cellStyle name="Normal 2 5 2 2 2 2 2 3 5" xfId="4917"/>
    <cellStyle name="Normal 2 5 2 2 2 2 2 3 5 2" xfId="10085"/>
    <cellStyle name="Normal 2 5 2 2 2 2 2 3 5 3" xfId="15178"/>
    <cellStyle name="Normal 2 5 2 2 2 2 2 3 6" xfId="5967"/>
    <cellStyle name="Normal 2 5 2 2 2 2 2 3 7" xfId="11079"/>
    <cellStyle name="Normal 2 5 2 2 2 2 2 4" xfId="1310"/>
    <cellStyle name="Normal 2 5 2 2 2 2 2 4 2" xfId="6485"/>
    <cellStyle name="Normal 2 5 2 2 2 2 2 4 3" xfId="11592"/>
    <cellStyle name="Normal 2 5 2 2 2 2 2 5" xfId="2344"/>
    <cellStyle name="Normal 2 5 2 2 2 2 2 5 2" xfId="7517"/>
    <cellStyle name="Normal 2 5 2 2 2 2 2 5 3" xfId="12616"/>
    <cellStyle name="Normal 2 5 2 2 2 2 2 6" xfId="3382"/>
    <cellStyle name="Normal 2 5 2 2 2 2 2 6 2" xfId="8551"/>
    <cellStyle name="Normal 2 5 2 2 2 2 2 6 3" xfId="13646"/>
    <cellStyle name="Normal 2 5 2 2 2 2 2 7" xfId="4405"/>
    <cellStyle name="Normal 2 5 2 2 2 2 2 7 2" xfId="9573"/>
    <cellStyle name="Normal 2 5 2 2 2 2 2 7 3" xfId="14666"/>
    <cellStyle name="Normal 2 5 2 2 2 2 2 8" xfId="5451"/>
    <cellStyle name="Normal 2 5 2 2 2 2 2 9" xfId="10567"/>
    <cellStyle name="Normal 2 5 2 2 2 2 3" xfId="404"/>
    <cellStyle name="Normal 2 5 2 2 2 2 3 2" xfId="918"/>
    <cellStyle name="Normal 2 5 2 2 2 2 3 2 2" xfId="1950"/>
    <cellStyle name="Normal 2 5 2 2 2 2 3 2 2 2" xfId="7125"/>
    <cellStyle name="Normal 2 5 2 2 2 2 3 2 2 3" xfId="12232"/>
    <cellStyle name="Normal 2 5 2 2 2 2 3 2 3" xfId="2984"/>
    <cellStyle name="Normal 2 5 2 2 2 2 3 2 3 2" xfId="8157"/>
    <cellStyle name="Normal 2 5 2 2 2 2 3 2 3 3" xfId="13256"/>
    <cellStyle name="Normal 2 5 2 2 2 2 3 2 4" xfId="4024"/>
    <cellStyle name="Normal 2 5 2 2 2 2 3 2 4 2" xfId="9193"/>
    <cellStyle name="Normal 2 5 2 2 2 2 3 2 4 3" xfId="14287"/>
    <cellStyle name="Normal 2 5 2 2 2 2 3 2 5" xfId="5045"/>
    <cellStyle name="Normal 2 5 2 2 2 2 3 2 5 2" xfId="10213"/>
    <cellStyle name="Normal 2 5 2 2 2 2 3 2 5 3" xfId="15306"/>
    <cellStyle name="Normal 2 5 2 2 2 2 3 2 6" xfId="6095"/>
    <cellStyle name="Normal 2 5 2 2 2 2 3 2 7" xfId="11207"/>
    <cellStyle name="Normal 2 5 2 2 2 2 3 3" xfId="1438"/>
    <cellStyle name="Normal 2 5 2 2 2 2 3 3 2" xfId="6613"/>
    <cellStyle name="Normal 2 5 2 2 2 2 3 3 3" xfId="11720"/>
    <cellStyle name="Normal 2 5 2 2 2 2 3 4" xfId="2472"/>
    <cellStyle name="Normal 2 5 2 2 2 2 3 4 2" xfId="7645"/>
    <cellStyle name="Normal 2 5 2 2 2 2 3 4 3" xfId="12744"/>
    <cellStyle name="Normal 2 5 2 2 2 2 3 5" xfId="3511"/>
    <cellStyle name="Normal 2 5 2 2 2 2 3 5 2" xfId="8680"/>
    <cellStyle name="Normal 2 5 2 2 2 2 3 5 3" xfId="13774"/>
    <cellStyle name="Normal 2 5 2 2 2 2 3 6" xfId="4533"/>
    <cellStyle name="Normal 2 5 2 2 2 2 3 6 2" xfId="9701"/>
    <cellStyle name="Normal 2 5 2 2 2 2 3 6 3" xfId="14794"/>
    <cellStyle name="Normal 2 5 2 2 2 2 3 7" xfId="5581"/>
    <cellStyle name="Normal 2 5 2 2 2 2 3 8" xfId="10695"/>
    <cellStyle name="Normal 2 5 2 2 2 2 4" xfId="662"/>
    <cellStyle name="Normal 2 5 2 2 2 2 4 2" xfId="1694"/>
    <cellStyle name="Normal 2 5 2 2 2 2 4 2 2" xfId="6869"/>
    <cellStyle name="Normal 2 5 2 2 2 2 4 2 3" xfId="11976"/>
    <cellStyle name="Normal 2 5 2 2 2 2 4 3" xfId="2728"/>
    <cellStyle name="Normal 2 5 2 2 2 2 4 3 2" xfId="7901"/>
    <cellStyle name="Normal 2 5 2 2 2 2 4 3 3" xfId="13000"/>
    <cellStyle name="Normal 2 5 2 2 2 2 4 4" xfId="3768"/>
    <cellStyle name="Normal 2 5 2 2 2 2 4 4 2" xfId="8937"/>
    <cellStyle name="Normal 2 5 2 2 2 2 4 4 3" xfId="14031"/>
    <cellStyle name="Normal 2 5 2 2 2 2 4 5" xfId="4789"/>
    <cellStyle name="Normal 2 5 2 2 2 2 4 5 2" xfId="9957"/>
    <cellStyle name="Normal 2 5 2 2 2 2 4 5 3" xfId="15050"/>
    <cellStyle name="Normal 2 5 2 2 2 2 4 6" xfId="5839"/>
    <cellStyle name="Normal 2 5 2 2 2 2 4 7" xfId="10951"/>
    <cellStyle name="Normal 2 5 2 2 2 2 5" xfId="1182"/>
    <cellStyle name="Normal 2 5 2 2 2 2 5 2" xfId="6357"/>
    <cellStyle name="Normal 2 5 2 2 2 2 5 3" xfId="11464"/>
    <cellStyle name="Normal 2 5 2 2 2 2 6" xfId="2216"/>
    <cellStyle name="Normal 2 5 2 2 2 2 6 2" xfId="7389"/>
    <cellStyle name="Normal 2 5 2 2 2 2 6 3" xfId="12488"/>
    <cellStyle name="Normal 2 5 2 2 2 2 7" xfId="3252"/>
    <cellStyle name="Normal 2 5 2 2 2 2 7 2" xfId="8421"/>
    <cellStyle name="Normal 2 5 2 2 2 2 7 3" xfId="13517"/>
    <cellStyle name="Normal 2 5 2 2 2 2 8" xfId="4277"/>
    <cellStyle name="Normal 2 5 2 2 2 2 8 2" xfId="9445"/>
    <cellStyle name="Normal 2 5 2 2 2 2 8 3" xfId="14538"/>
    <cellStyle name="Normal 2 5 2 2 2 2 9" xfId="5321"/>
    <cellStyle name="Normal 2 5 2 2 2 3" xfId="210"/>
    <cellStyle name="Normal 2 5 2 2 2 3 2" xfId="468"/>
    <cellStyle name="Normal 2 5 2 2 2 3 2 2" xfId="982"/>
    <cellStyle name="Normal 2 5 2 2 2 3 2 2 2" xfId="2014"/>
    <cellStyle name="Normal 2 5 2 2 2 3 2 2 2 2" xfId="7189"/>
    <cellStyle name="Normal 2 5 2 2 2 3 2 2 2 3" xfId="12296"/>
    <cellStyle name="Normal 2 5 2 2 2 3 2 2 3" xfId="3048"/>
    <cellStyle name="Normal 2 5 2 2 2 3 2 2 3 2" xfId="8221"/>
    <cellStyle name="Normal 2 5 2 2 2 3 2 2 3 3" xfId="13320"/>
    <cellStyle name="Normal 2 5 2 2 2 3 2 2 4" xfId="4088"/>
    <cellStyle name="Normal 2 5 2 2 2 3 2 2 4 2" xfId="9257"/>
    <cellStyle name="Normal 2 5 2 2 2 3 2 2 4 3" xfId="14351"/>
    <cellStyle name="Normal 2 5 2 2 2 3 2 2 5" xfId="5109"/>
    <cellStyle name="Normal 2 5 2 2 2 3 2 2 5 2" xfId="10277"/>
    <cellStyle name="Normal 2 5 2 2 2 3 2 2 5 3" xfId="15370"/>
    <cellStyle name="Normal 2 5 2 2 2 3 2 2 6" xfId="6159"/>
    <cellStyle name="Normal 2 5 2 2 2 3 2 2 7" xfId="11271"/>
    <cellStyle name="Normal 2 5 2 2 2 3 2 3" xfId="1502"/>
    <cellStyle name="Normal 2 5 2 2 2 3 2 3 2" xfId="6677"/>
    <cellStyle name="Normal 2 5 2 2 2 3 2 3 3" xfId="11784"/>
    <cellStyle name="Normal 2 5 2 2 2 3 2 4" xfId="2536"/>
    <cellStyle name="Normal 2 5 2 2 2 3 2 4 2" xfId="7709"/>
    <cellStyle name="Normal 2 5 2 2 2 3 2 4 3" xfId="12808"/>
    <cellStyle name="Normal 2 5 2 2 2 3 2 5" xfId="3575"/>
    <cellStyle name="Normal 2 5 2 2 2 3 2 5 2" xfId="8744"/>
    <cellStyle name="Normal 2 5 2 2 2 3 2 5 3" xfId="13838"/>
    <cellStyle name="Normal 2 5 2 2 2 3 2 6" xfId="4597"/>
    <cellStyle name="Normal 2 5 2 2 2 3 2 6 2" xfId="9765"/>
    <cellStyle name="Normal 2 5 2 2 2 3 2 6 3" xfId="14858"/>
    <cellStyle name="Normal 2 5 2 2 2 3 2 7" xfId="5645"/>
    <cellStyle name="Normal 2 5 2 2 2 3 2 8" xfId="10759"/>
    <cellStyle name="Normal 2 5 2 2 2 3 3" xfId="726"/>
    <cellStyle name="Normal 2 5 2 2 2 3 3 2" xfId="1758"/>
    <cellStyle name="Normal 2 5 2 2 2 3 3 2 2" xfId="6933"/>
    <cellStyle name="Normal 2 5 2 2 2 3 3 2 3" xfId="12040"/>
    <cellStyle name="Normal 2 5 2 2 2 3 3 3" xfId="2792"/>
    <cellStyle name="Normal 2 5 2 2 2 3 3 3 2" xfId="7965"/>
    <cellStyle name="Normal 2 5 2 2 2 3 3 3 3" xfId="13064"/>
    <cellStyle name="Normal 2 5 2 2 2 3 3 4" xfId="3832"/>
    <cellStyle name="Normal 2 5 2 2 2 3 3 4 2" xfId="9001"/>
    <cellStyle name="Normal 2 5 2 2 2 3 3 4 3" xfId="14095"/>
    <cellStyle name="Normal 2 5 2 2 2 3 3 5" xfId="4853"/>
    <cellStyle name="Normal 2 5 2 2 2 3 3 5 2" xfId="10021"/>
    <cellStyle name="Normal 2 5 2 2 2 3 3 5 3" xfId="15114"/>
    <cellStyle name="Normal 2 5 2 2 2 3 3 6" xfId="5903"/>
    <cellStyle name="Normal 2 5 2 2 2 3 3 7" xfId="11015"/>
    <cellStyle name="Normal 2 5 2 2 2 3 4" xfId="1246"/>
    <cellStyle name="Normal 2 5 2 2 2 3 4 2" xfId="6421"/>
    <cellStyle name="Normal 2 5 2 2 2 3 4 3" xfId="11528"/>
    <cellStyle name="Normal 2 5 2 2 2 3 5" xfId="2280"/>
    <cellStyle name="Normal 2 5 2 2 2 3 5 2" xfId="7453"/>
    <cellStyle name="Normal 2 5 2 2 2 3 5 3" xfId="12552"/>
    <cellStyle name="Normal 2 5 2 2 2 3 6" xfId="3318"/>
    <cellStyle name="Normal 2 5 2 2 2 3 6 2" xfId="8487"/>
    <cellStyle name="Normal 2 5 2 2 2 3 6 3" xfId="13582"/>
    <cellStyle name="Normal 2 5 2 2 2 3 7" xfId="4341"/>
    <cellStyle name="Normal 2 5 2 2 2 3 7 2" xfId="9509"/>
    <cellStyle name="Normal 2 5 2 2 2 3 7 3" xfId="14602"/>
    <cellStyle name="Normal 2 5 2 2 2 3 8" xfId="5387"/>
    <cellStyle name="Normal 2 5 2 2 2 3 9" xfId="10503"/>
    <cellStyle name="Normal 2 5 2 2 2 4" xfId="340"/>
    <cellStyle name="Normal 2 5 2 2 2 4 2" xfId="854"/>
    <cellStyle name="Normal 2 5 2 2 2 4 2 2" xfId="1886"/>
    <cellStyle name="Normal 2 5 2 2 2 4 2 2 2" xfId="7061"/>
    <cellStyle name="Normal 2 5 2 2 2 4 2 2 3" xfId="12168"/>
    <cellStyle name="Normal 2 5 2 2 2 4 2 3" xfId="2920"/>
    <cellStyle name="Normal 2 5 2 2 2 4 2 3 2" xfId="8093"/>
    <cellStyle name="Normal 2 5 2 2 2 4 2 3 3" xfId="13192"/>
    <cellStyle name="Normal 2 5 2 2 2 4 2 4" xfId="3960"/>
    <cellStyle name="Normal 2 5 2 2 2 4 2 4 2" xfId="9129"/>
    <cellStyle name="Normal 2 5 2 2 2 4 2 4 3" xfId="14223"/>
    <cellStyle name="Normal 2 5 2 2 2 4 2 5" xfId="4981"/>
    <cellStyle name="Normal 2 5 2 2 2 4 2 5 2" xfId="10149"/>
    <cellStyle name="Normal 2 5 2 2 2 4 2 5 3" xfId="15242"/>
    <cellStyle name="Normal 2 5 2 2 2 4 2 6" xfId="6031"/>
    <cellStyle name="Normal 2 5 2 2 2 4 2 7" xfId="11143"/>
    <cellStyle name="Normal 2 5 2 2 2 4 3" xfId="1374"/>
    <cellStyle name="Normal 2 5 2 2 2 4 3 2" xfId="6549"/>
    <cellStyle name="Normal 2 5 2 2 2 4 3 3" xfId="11656"/>
    <cellStyle name="Normal 2 5 2 2 2 4 4" xfId="2408"/>
    <cellStyle name="Normal 2 5 2 2 2 4 4 2" xfId="7581"/>
    <cellStyle name="Normal 2 5 2 2 2 4 4 3" xfId="12680"/>
    <cellStyle name="Normal 2 5 2 2 2 4 5" xfId="3447"/>
    <cellStyle name="Normal 2 5 2 2 2 4 5 2" xfId="8616"/>
    <cellStyle name="Normal 2 5 2 2 2 4 5 3" xfId="13710"/>
    <cellStyle name="Normal 2 5 2 2 2 4 6" xfId="4469"/>
    <cellStyle name="Normal 2 5 2 2 2 4 6 2" xfId="9637"/>
    <cellStyle name="Normal 2 5 2 2 2 4 6 3" xfId="14730"/>
    <cellStyle name="Normal 2 5 2 2 2 4 7" xfId="5517"/>
    <cellStyle name="Normal 2 5 2 2 2 4 8" xfId="10631"/>
    <cellStyle name="Normal 2 5 2 2 2 5" xfId="598"/>
    <cellStyle name="Normal 2 5 2 2 2 5 2" xfId="1630"/>
    <cellStyle name="Normal 2 5 2 2 2 5 2 2" xfId="6805"/>
    <cellStyle name="Normal 2 5 2 2 2 5 2 3" xfId="11912"/>
    <cellStyle name="Normal 2 5 2 2 2 5 3" xfId="2664"/>
    <cellStyle name="Normal 2 5 2 2 2 5 3 2" xfId="7837"/>
    <cellStyle name="Normal 2 5 2 2 2 5 3 3" xfId="12936"/>
    <cellStyle name="Normal 2 5 2 2 2 5 4" xfId="3704"/>
    <cellStyle name="Normal 2 5 2 2 2 5 4 2" xfId="8873"/>
    <cellStyle name="Normal 2 5 2 2 2 5 4 3" xfId="13967"/>
    <cellStyle name="Normal 2 5 2 2 2 5 5" xfId="4725"/>
    <cellStyle name="Normal 2 5 2 2 2 5 5 2" xfId="9893"/>
    <cellStyle name="Normal 2 5 2 2 2 5 5 3" xfId="14986"/>
    <cellStyle name="Normal 2 5 2 2 2 5 6" xfId="5775"/>
    <cellStyle name="Normal 2 5 2 2 2 5 7" xfId="10887"/>
    <cellStyle name="Normal 2 5 2 2 2 6" xfId="1117"/>
    <cellStyle name="Normal 2 5 2 2 2 6 2" xfId="6292"/>
    <cellStyle name="Normal 2 5 2 2 2 6 3" xfId="11400"/>
    <cellStyle name="Normal 2 5 2 2 2 7" xfId="2152"/>
    <cellStyle name="Normal 2 5 2 2 2 7 2" xfId="7325"/>
    <cellStyle name="Normal 2 5 2 2 2 7 3" xfId="12424"/>
    <cellStyle name="Normal 2 5 2 2 2 8" xfId="3186"/>
    <cellStyle name="Normal 2 5 2 2 2 8 2" xfId="8355"/>
    <cellStyle name="Normal 2 5 2 2 2 8 3" xfId="13451"/>
    <cellStyle name="Normal 2 5 2 2 2 9" xfId="4213"/>
    <cellStyle name="Normal 2 5 2 2 2 9 2" xfId="9381"/>
    <cellStyle name="Normal 2 5 2 2 2 9 3" xfId="14474"/>
    <cellStyle name="Normal 2 5 2 2 3" xfId="112"/>
    <cellStyle name="Normal 2 5 2 2 3 10" xfId="10407"/>
    <cellStyle name="Normal 2 5 2 2 3 2" xfId="242"/>
    <cellStyle name="Normal 2 5 2 2 3 2 2" xfId="500"/>
    <cellStyle name="Normal 2 5 2 2 3 2 2 2" xfId="1014"/>
    <cellStyle name="Normal 2 5 2 2 3 2 2 2 2" xfId="2046"/>
    <cellStyle name="Normal 2 5 2 2 3 2 2 2 2 2" xfId="7221"/>
    <cellStyle name="Normal 2 5 2 2 3 2 2 2 2 3" xfId="12328"/>
    <cellStyle name="Normal 2 5 2 2 3 2 2 2 3" xfId="3080"/>
    <cellStyle name="Normal 2 5 2 2 3 2 2 2 3 2" xfId="8253"/>
    <cellStyle name="Normal 2 5 2 2 3 2 2 2 3 3" xfId="13352"/>
    <cellStyle name="Normal 2 5 2 2 3 2 2 2 4" xfId="4120"/>
    <cellStyle name="Normal 2 5 2 2 3 2 2 2 4 2" xfId="9289"/>
    <cellStyle name="Normal 2 5 2 2 3 2 2 2 4 3" xfId="14383"/>
    <cellStyle name="Normal 2 5 2 2 3 2 2 2 5" xfId="5141"/>
    <cellStyle name="Normal 2 5 2 2 3 2 2 2 5 2" xfId="10309"/>
    <cellStyle name="Normal 2 5 2 2 3 2 2 2 5 3" xfId="15402"/>
    <cellStyle name="Normal 2 5 2 2 3 2 2 2 6" xfId="6191"/>
    <cellStyle name="Normal 2 5 2 2 3 2 2 2 7" xfId="11303"/>
    <cellStyle name="Normal 2 5 2 2 3 2 2 3" xfId="1534"/>
    <cellStyle name="Normal 2 5 2 2 3 2 2 3 2" xfId="6709"/>
    <cellStyle name="Normal 2 5 2 2 3 2 2 3 3" xfId="11816"/>
    <cellStyle name="Normal 2 5 2 2 3 2 2 4" xfId="2568"/>
    <cellStyle name="Normal 2 5 2 2 3 2 2 4 2" xfId="7741"/>
    <cellStyle name="Normal 2 5 2 2 3 2 2 4 3" xfId="12840"/>
    <cellStyle name="Normal 2 5 2 2 3 2 2 5" xfId="3607"/>
    <cellStyle name="Normal 2 5 2 2 3 2 2 5 2" xfId="8776"/>
    <cellStyle name="Normal 2 5 2 2 3 2 2 5 3" xfId="13870"/>
    <cellStyle name="Normal 2 5 2 2 3 2 2 6" xfId="4629"/>
    <cellStyle name="Normal 2 5 2 2 3 2 2 6 2" xfId="9797"/>
    <cellStyle name="Normal 2 5 2 2 3 2 2 6 3" xfId="14890"/>
    <cellStyle name="Normal 2 5 2 2 3 2 2 7" xfId="5677"/>
    <cellStyle name="Normal 2 5 2 2 3 2 2 8" xfId="10791"/>
    <cellStyle name="Normal 2 5 2 2 3 2 3" xfId="758"/>
    <cellStyle name="Normal 2 5 2 2 3 2 3 2" xfId="1790"/>
    <cellStyle name="Normal 2 5 2 2 3 2 3 2 2" xfId="6965"/>
    <cellStyle name="Normal 2 5 2 2 3 2 3 2 3" xfId="12072"/>
    <cellStyle name="Normal 2 5 2 2 3 2 3 3" xfId="2824"/>
    <cellStyle name="Normal 2 5 2 2 3 2 3 3 2" xfId="7997"/>
    <cellStyle name="Normal 2 5 2 2 3 2 3 3 3" xfId="13096"/>
    <cellStyle name="Normal 2 5 2 2 3 2 3 4" xfId="3864"/>
    <cellStyle name="Normal 2 5 2 2 3 2 3 4 2" xfId="9033"/>
    <cellStyle name="Normal 2 5 2 2 3 2 3 4 3" xfId="14127"/>
    <cellStyle name="Normal 2 5 2 2 3 2 3 5" xfId="4885"/>
    <cellStyle name="Normal 2 5 2 2 3 2 3 5 2" xfId="10053"/>
    <cellStyle name="Normal 2 5 2 2 3 2 3 5 3" xfId="15146"/>
    <cellStyle name="Normal 2 5 2 2 3 2 3 6" xfId="5935"/>
    <cellStyle name="Normal 2 5 2 2 3 2 3 7" xfId="11047"/>
    <cellStyle name="Normal 2 5 2 2 3 2 4" xfId="1278"/>
    <cellStyle name="Normal 2 5 2 2 3 2 4 2" xfId="6453"/>
    <cellStyle name="Normal 2 5 2 2 3 2 4 3" xfId="11560"/>
    <cellStyle name="Normal 2 5 2 2 3 2 5" xfId="2312"/>
    <cellStyle name="Normal 2 5 2 2 3 2 5 2" xfId="7485"/>
    <cellStyle name="Normal 2 5 2 2 3 2 5 3" xfId="12584"/>
    <cellStyle name="Normal 2 5 2 2 3 2 6" xfId="3350"/>
    <cellStyle name="Normal 2 5 2 2 3 2 6 2" xfId="8519"/>
    <cellStyle name="Normal 2 5 2 2 3 2 6 3" xfId="13614"/>
    <cellStyle name="Normal 2 5 2 2 3 2 7" xfId="4373"/>
    <cellStyle name="Normal 2 5 2 2 3 2 7 2" xfId="9541"/>
    <cellStyle name="Normal 2 5 2 2 3 2 7 3" xfId="14634"/>
    <cellStyle name="Normal 2 5 2 2 3 2 8" xfId="5419"/>
    <cellStyle name="Normal 2 5 2 2 3 2 9" xfId="10535"/>
    <cellStyle name="Normal 2 5 2 2 3 3" xfId="372"/>
    <cellStyle name="Normal 2 5 2 2 3 3 2" xfId="886"/>
    <cellStyle name="Normal 2 5 2 2 3 3 2 2" xfId="1918"/>
    <cellStyle name="Normal 2 5 2 2 3 3 2 2 2" xfId="7093"/>
    <cellStyle name="Normal 2 5 2 2 3 3 2 2 3" xfId="12200"/>
    <cellStyle name="Normal 2 5 2 2 3 3 2 3" xfId="2952"/>
    <cellStyle name="Normal 2 5 2 2 3 3 2 3 2" xfId="8125"/>
    <cellStyle name="Normal 2 5 2 2 3 3 2 3 3" xfId="13224"/>
    <cellStyle name="Normal 2 5 2 2 3 3 2 4" xfId="3992"/>
    <cellStyle name="Normal 2 5 2 2 3 3 2 4 2" xfId="9161"/>
    <cellStyle name="Normal 2 5 2 2 3 3 2 4 3" xfId="14255"/>
    <cellStyle name="Normal 2 5 2 2 3 3 2 5" xfId="5013"/>
    <cellStyle name="Normal 2 5 2 2 3 3 2 5 2" xfId="10181"/>
    <cellStyle name="Normal 2 5 2 2 3 3 2 5 3" xfId="15274"/>
    <cellStyle name="Normal 2 5 2 2 3 3 2 6" xfId="6063"/>
    <cellStyle name="Normal 2 5 2 2 3 3 2 7" xfId="11175"/>
    <cellStyle name="Normal 2 5 2 2 3 3 3" xfId="1406"/>
    <cellStyle name="Normal 2 5 2 2 3 3 3 2" xfId="6581"/>
    <cellStyle name="Normal 2 5 2 2 3 3 3 3" xfId="11688"/>
    <cellStyle name="Normal 2 5 2 2 3 3 4" xfId="2440"/>
    <cellStyle name="Normal 2 5 2 2 3 3 4 2" xfId="7613"/>
    <cellStyle name="Normal 2 5 2 2 3 3 4 3" xfId="12712"/>
    <cellStyle name="Normal 2 5 2 2 3 3 5" xfId="3479"/>
    <cellStyle name="Normal 2 5 2 2 3 3 5 2" xfId="8648"/>
    <cellStyle name="Normal 2 5 2 2 3 3 5 3" xfId="13742"/>
    <cellStyle name="Normal 2 5 2 2 3 3 6" xfId="4501"/>
    <cellStyle name="Normal 2 5 2 2 3 3 6 2" xfId="9669"/>
    <cellStyle name="Normal 2 5 2 2 3 3 6 3" xfId="14762"/>
    <cellStyle name="Normal 2 5 2 2 3 3 7" xfId="5549"/>
    <cellStyle name="Normal 2 5 2 2 3 3 8" xfId="10663"/>
    <cellStyle name="Normal 2 5 2 2 3 4" xfId="630"/>
    <cellStyle name="Normal 2 5 2 2 3 4 2" xfId="1662"/>
    <cellStyle name="Normal 2 5 2 2 3 4 2 2" xfId="6837"/>
    <cellStyle name="Normal 2 5 2 2 3 4 2 3" xfId="11944"/>
    <cellStyle name="Normal 2 5 2 2 3 4 3" xfId="2696"/>
    <cellStyle name="Normal 2 5 2 2 3 4 3 2" xfId="7869"/>
    <cellStyle name="Normal 2 5 2 2 3 4 3 3" xfId="12968"/>
    <cellStyle name="Normal 2 5 2 2 3 4 4" xfId="3736"/>
    <cellStyle name="Normal 2 5 2 2 3 4 4 2" xfId="8905"/>
    <cellStyle name="Normal 2 5 2 2 3 4 4 3" xfId="13999"/>
    <cellStyle name="Normal 2 5 2 2 3 4 5" xfId="4757"/>
    <cellStyle name="Normal 2 5 2 2 3 4 5 2" xfId="9925"/>
    <cellStyle name="Normal 2 5 2 2 3 4 5 3" xfId="15018"/>
    <cellStyle name="Normal 2 5 2 2 3 4 6" xfId="5807"/>
    <cellStyle name="Normal 2 5 2 2 3 4 7" xfId="10919"/>
    <cellStyle name="Normal 2 5 2 2 3 5" xfId="1150"/>
    <cellStyle name="Normal 2 5 2 2 3 5 2" xfId="6325"/>
    <cellStyle name="Normal 2 5 2 2 3 5 3" xfId="11432"/>
    <cellStyle name="Normal 2 5 2 2 3 6" xfId="2184"/>
    <cellStyle name="Normal 2 5 2 2 3 6 2" xfId="7357"/>
    <cellStyle name="Normal 2 5 2 2 3 6 3" xfId="12456"/>
    <cellStyle name="Normal 2 5 2 2 3 7" xfId="3220"/>
    <cellStyle name="Normal 2 5 2 2 3 7 2" xfId="8389"/>
    <cellStyle name="Normal 2 5 2 2 3 7 3" xfId="13485"/>
    <cellStyle name="Normal 2 5 2 2 3 8" xfId="4245"/>
    <cellStyle name="Normal 2 5 2 2 3 8 2" xfId="9413"/>
    <cellStyle name="Normal 2 5 2 2 3 8 3" xfId="14506"/>
    <cellStyle name="Normal 2 5 2 2 3 9" xfId="5289"/>
    <cellStyle name="Normal 2 5 2 2 4" xfId="178"/>
    <cellStyle name="Normal 2 5 2 2 4 2" xfId="436"/>
    <cellStyle name="Normal 2 5 2 2 4 2 2" xfId="950"/>
    <cellStyle name="Normal 2 5 2 2 4 2 2 2" xfId="1982"/>
    <cellStyle name="Normal 2 5 2 2 4 2 2 2 2" xfId="7157"/>
    <cellStyle name="Normal 2 5 2 2 4 2 2 2 3" xfId="12264"/>
    <cellStyle name="Normal 2 5 2 2 4 2 2 3" xfId="3016"/>
    <cellStyle name="Normal 2 5 2 2 4 2 2 3 2" xfId="8189"/>
    <cellStyle name="Normal 2 5 2 2 4 2 2 3 3" xfId="13288"/>
    <cellStyle name="Normal 2 5 2 2 4 2 2 4" xfId="4056"/>
    <cellStyle name="Normal 2 5 2 2 4 2 2 4 2" xfId="9225"/>
    <cellStyle name="Normal 2 5 2 2 4 2 2 4 3" xfId="14319"/>
    <cellStyle name="Normal 2 5 2 2 4 2 2 5" xfId="5077"/>
    <cellStyle name="Normal 2 5 2 2 4 2 2 5 2" xfId="10245"/>
    <cellStyle name="Normal 2 5 2 2 4 2 2 5 3" xfId="15338"/>
    <cellStyle name="Normal 2 5 2 2 4 2 2 6" xfId="6127"/>
    <cellStyle name="Normal 2 5 2 2 4 2 2 7" xfId="11239"/>
    <cellStyle name="Normal 2 5 2 2 4 2 3" xfId="1470"/>
    <cellStyle name="Normal 2 5 2 2 4 2 3 2" xfId="6645"/>
    <cellStyle name="Normal 2 5 2 2 4 2 3 3" xfId="11752"/>
    <cellStyle name="Normal 2 5 2 2 4 2 4" xfId="2504"/>
    <cellStyle name="Normal 2 5 2 2 4 2 4 2" xfId="7677"/>
    <cellStyle name="Normal 2 5 2 2 4 2 4 3" xfId="12776"/>
    <cellStyle name="Normal 2 5 2 2 4 2 5" xfId="3543"/>
    <cellStyle name="Normal 2 5 2 2 4 2 5 2" xfId="8712"/>
    <cellStyle name="Normal 2 5 2 2 4 2 5 3" xfId="13806"/>
    <cellStyle name="Normal 2 5 2 2 4 2 6" xfId="4565"/>
    <cellStyle name="Normal 2 5 2 2 4 2 6 2" xfId="9733"/>
    <cellStyle name="Normal 2 5 2 2 4 2 6 3" xfId="14826"/>
    <cellStyle name="Normal 2 5 2 2 4 2 7" xfId="5613"/>
    <cellStyle name="Normal 2 5 2 2 4 2 8" xfId="10727"/>
    <cellStyle name="Normal 2 5 2 2 4 3" xfId="694"/>
    <cellStyle name="Normal 2 5 2 2 4 3 2" xfId="1726"/>
    <cellStyle name="Normal 2 5 2 2 4 3 2 2" xfId="6901"/>
    <cellStyle name="Normal 2 5 2 2 4 3 2 3" xfId="12008"/>
    <cellStyle name="Normal 2 5 2 2 4 3 3" xfId="2760"/>
    <cellStyle name="Normal 2 5 2 2 4 3 3 2" xfId="7933"/>
    <cellStyle name="Normal 2 5 2 2 4 3 3 3" xfId="13032"/>
    <cellStyle name="Normal 2 5 2 2 4 3 4" xfId="3800"/>
    <cellStyle name="Normal 2 5 2 2 4 3 4 2" xfId="8969"/>
    <cellStyle name="Normal 2 5 2 2 4 3 4 3" xfId="14063"/>
    <cellStyle name="Normal 2 5 2 2 4 3 5" xfId="4821"/>
    <cellStyle name="Normal 2 5 2 2 4 3 5 2" xfId="9989"/>
    <cellStyle name="Normal 2 5 2 2 4 3 5 3" xfId="15082"/>
    <cellStyle name="Normal 2 5 2 2 4 3 6" xfId="5871"/>
    <cellStyle name="Normal 2 5 2 2 4 3 7" xfId="10983"/>
    <cellStyle name="Normal 2 5 2 2 4 4" xfId="1214"/>
    <cellStyle name="Normal 2 5 2 2 4 4 2" xfId="6389"/>
    <cellStyle name="Normal 2 5 2 2 4 4 3" xfId="11496"/>
    <cellStyle name="Normal 2 5 2 2 4 5" xfId="2248"/>
    <cellStyle name="Normal 2 5 2 2 4 5 2" xfId="7421"/>
    <cellStyle name="Normal 2 5 2 2 4 5 3" xfId="12520"/>
    <cellStyle name="Normal 2 5 2 2 4 6" xfId="3286"/>
    <cellStyle name="Normal 2 5 2 2 4 6 2" xfId="8455"/>
    <cellStyle name="Normal 2 5 2 2 4 6 3" xfId="13550"/>
    <cellStyle name="Normal 2 5 2 2 4 7" xfId="4309"/>
    <cellStyle name="Normal 2 5 2 2 4 7 2" xfId="9477"/>
    <cellStyle name="Normal 2 5 2 2 4 7 3" xfId="14570"/>
    <cellStyle name="Normal 2 5 2 2 4 8" xfId="5355"/>
    <cellStyle name="Normal 2 5 2 2 4 9" xfId="10471"/>
    <cellStyle name="Normal 2 5 2 2 5" xfId="308"/>
    <cellStyle name="Normal 2 5 2 2 5 2" xfId="822"/>
    <cellStyle name="Normal 2 5 2 2 5 2 2" xfId="1854"/>
    <cellStyle name="Normal 2 5 2 2 5 2 2 2" xfId="7029"/>
    <cellStyle name="Normal 2 5 2 2 5 2 2 3" xfId="12136"/>
    <cellStyle name="Normal 2 5 2 2 5 2 3" xfId="2888"/>
    <cellStyle name="Normal 2 5 2 2 5 2 3 2" xfId="8061"/>
    <cellStyle name="Normal 2 5 2 2 5 2 3 3" xfId="13160"/>
    <cellStyle name="Normal 2 5 2 2 5 2 4" xfId="3928"/>
    <cellStyle name="Normal 2 5 2 2 5 2 4 2" xfId="9097"/>
    <cellStyle name="Normal 2 5 2 2 5 2 4 3" xfId="14191"/>
    <cellStyle name="Normal 2 5 2 2 5 2 5" xfId="4949"/>
    <cellStyle name="Normal 2 5 2 2 5 2 5 2" xfId="10117"/>
    <cellStyle name="Normal 2 5 2 2 5 2 5 3" xfId="15210"/>
    <cellStyle name="Normal 2 5 2 2 5 2 6" xfId="5999"/>
    <cellStyle name="Normal 2 5 2 2 5 2 7" xfId="11111"/>
    <cellStyle name="Normal 2 5 2 2 5 3" xfId="1342"/>
    <cellStyle name="Normal 2 5 2 2 5 3 2" xfId="6517"/>
    <cellStyle name="Normal 2 5 2 2 5 3 3" xfId="11624"/>
    <cellStyle name="Normal 2 5 2 2 5 4" xfId="2376"/>
    <cellStyle name="Normal 2 5 2 2 5 4 2" xfId="7549"/>
    <cellStyle name="Normal 2 5 2 2 5 4 3" xfId="12648"/>
    <cellStyle name="Normal 2 5 2 2 5 5" xfId="3415"/>
    <cellStyle name="Normal 2 5 2 2 5 5 2" xfId="8584"/>
    <cellStyle name="Normal 2 5 2 2 5 5 3" xfId="13678"/>
    <cellStyle name="Normal 2 5 2 2 5 6" xfId="4437"/>
    <cellStyle name="Normal 2 5 2 2 5 6 2" xfId="9605"/>
    <cellStyle name="Normal 2 5 2 2 5 6 3" xfId="14698"/>
    <cellStyle name="Normal 2 5 2 2 5 7" xfId="5485"/>
    <cellStyle name="Normal 2 5 2 2 5 8" xfId="10599"/>
    <cellStyle name="Normal 2 5 2 2 6" xfId="566"/>
    <cellStyle name="Normal 2 5 2 2 6 2" xfId="1598"/>
    <cellStyle name="Normal 2 5 2 2 6 2 2" xfId="6773"/>
    <cellStyle name="Normal 2 5 2 2 6 2 3" xfId="11880"/>
    <cellStyle name="Normal 2 5 2 2 6 3" xfId="2632"/>
    <cellStyle name="Normal 2 5 2 2 6 3 2" xfId="7805"/>
    <cellStyle name="Normal 2 5 2 2 6 3 3" xfId="12904"/>
    <cellStyle name="Normal 2 5 2 2 6 4" xfId="3672"/>
    <cellStyle name="Normal 2 5 2 2 6 4 2" xfId="8841"/>
    <cellStyle name="Normal 2 5 2 2 6 4 3" xfId="13935"/>
    <cellStyle name="Normal 2 5 2 2 6 5" xfId="4693"/>
    <cellStyle name="Normal 2 5 2 2 6 5 2" xfId="9861"/>
    <cellStyle name="Normal 2 5 2 2 6 5 3" xfId="14954"/>
    <cellStyle name="Normal 2 5 2 2 6 6" xfId="5743"/>
    <cellStyle name="Normal 2 5 2 2 6 7" xfId="10855"/>
    <cellStyle name="Normal 2 5 2 2 7" xfId="1084"/>
    <cellStyle name="Normal 2 5 2 2 7 2" xfId="6259"/>
    <cellStyle name="Normal 2 5 2 2 7 3" xfId="11368"/>
    <cellStyle name="Normal 2 5 2 2 8" xfId="2119"/>
    <cellStyle name="Normal 2 5 2 2 8 2" xfId="7292"/>
    <cellStyle name="Normal 2 5 2 2 8 3" xfId="12392"/>
    <cellStyle name="Normal 2 5 2 2 9" xfId="3153"/>
    <cellStyle name="Normal 2 5 2 2 9 2" xfId="8322"/>
    <cellStyle name="Normal 2 5 2 2 9 3" xfId="13419"/>
    <cellStyle name="Normal 2 5 2 3" xfId="62"/>
    <cellStyle name="Normal 2 5 2 3 10" xfId="5239"/>
    <cellStyle name="Normal 2 5 2 3 11" xfId="10359"/>
    <cellStyle name="Normal 2 5 2 3 2" xfId="128"/>
    <cellStyle name="Normal 2 5 2 3 2 10" xfId="10423"/>
    <cellStyle name="Normal 2 5 2 3 2 2" xfId="258"/>
    <cellStyle name="Normal 2 5 2 3 2 2 2" xfId="516"/>
    <cellStyle name="Normal 2 5 2 3 2 2 2 2" xfId="1030"/>
    <cellStyle name="Normal 2 5 2 3 2 2 2 2 2" xfId="2062"/>
    <cellStyle name="Normal 2 5 2 3 2 2 2 2 2 2" xfId="7237"/>
    <cellStyle name="Normal 2 5 2 3 2 2 2 2 2 3" xfId="12344"/>
    <cellStyle name="Normal 2 5 2 3 2 2 2 2 3" xfId="3096"/>
    <cellStyle name="Normal 2 5 2 3 2 2 2 2 3 2" xfId="8269"/>
    <cellStyle name="Normal 2 5 2 3 2 2 2 2 3 3" xfId="13368"/>
    <cellStyle name="Normal 2 5 2 3 2 2 2 2 4" xfId="4136"/>
    <cellStyle name="Normal 2 5 2 3 2 2 2 2 4 2" xfId="9305"/>
    <cellStyle name="Normal 2 5 2 3 2 2 2 2 4 3" xfId="14399"/>
    <cellStyle name="Normal 2 5 2 3 2 2 2 2 5" xfId="5157"/>
    <cellStyle name="Normal 2 5 2 3 2 2 2 2 5 2" xfId="10325"/>
    <cellStyle name="Normal 2 5 2 3 2 2 2 2 5 3" xfId="15418"/>
    <cellStyle name="Normal 2 5 2 3 2 2 2 2 6" xfId="6207"/>
    <cellStyle name="Normal 2 5 2 3 2 2 2 2 7" xfId="11319"/>
    <cellStyle name="Normal 2 5 2 3 2 2 2 3" xfId="1550"/>
    <cellStyle name="Normal 2 5 2 3 2 2 2 3 2" xfId="6725"/>
    <cellStyle name="Normal 2 5 2 3 2 2 2 3 3" xfId="11832"/>
    <cellStyle name="Normal 2 5 2 3 2 2 2 4" xfId="2584"/>
    <cellStyle name="Normal 2 5 2 3 2 2 2 4 2" xfId="7757"/>
    <cellStyle name="Normal 2 5 2 3 2 2 2 4 3" xfId="12856"/>
    <cellStyle name="Normal 2 5 2 3 2 2 2 5" xfId="3623"/>
    <cellStyle name="Normal 2 5 2 3 2 2 2 5 2" xfId="8792"/>
    <cellStyle name="Normal 2 5 2 3 2 2 2 5 3" xfId="13886"/>
    <cellStyle name="Normal 2 5 2 3 2 2 2 6" xfId="4645"/>
    <cellStyle name="Normal 2 5 2 3 2 2 2 6 2" xfId="9813"/>
    <cellStyle name="Normal 2 5 2 3 2 2 2 6 3" xfId="14906"/>
    <cellStyle name="Normal 2 5 2 3 2 2 2 7" xfId="5693"/>
    <cellStyle name="Normal 2 5 2 3 2 2 2 8" xfId="10807"/>
    <cellStyle name="Normal 2 5 2 3 2 2 3" xfId="774"/>
    <cellStyle name="Normal 2 5 2 3 2 2 3 2" xfId="1806"/>
    <cellStyle name="Normal 2 5 2 3 2 2 3 2 2" xfId="6981"/>
    <cellStyle name="Normal 2 5 2 3 2 2 3 2 3" xfId="12088"/>
    <cellStyle name="Normal 2 5 2 3 2 2 3 3" xfId="2840"/>
    <cellStyle name="Normal 2 5 2 3 2 2 3 3 2" xfId="8013"/>
    <cellStyle name="Normal 2 5 2 3 2 2 3 3 3" xfId="13112"/>
    <cellStyle name="Normal 2 5 2 3 2 2 3 4" xfId="3880"/>
    <cellStyle name="Normal 2 5 2 3 2 2 3 4 2" xfId="9049"/>
    <cellStyle name="Normal 2 5 2 3 2 2 3 4 3" xfId="14143"/>
    <cellStyle name="Normal 2 5 2 3 2 2 3 5" xfId="4901"/>
    <cellStyle name="Normal 2 5 2 3 2 2 3 5 2" xfId="10069"/>
    <cellStyle name="Normal 2 5 2 3 2 2 3 5 3" xfId="15162"/>
    <cellStyle name="Normal 2 5 2 3 2 2 3 6" xfId="5951"/>
    <cellStyle name="Normal 2 5 2 3 2 2 3 7" xfId="11063"/>
    <cellStyle name="Normal 2 5 2 3 2 2 4" xfId="1294"/>
    <cellStyle name="Normal 2 5 2 3 2 2 4 2" xfId="6469"/>
    <cellStyle name="Normal 2 5 2 3 2 2 4 3" xfId="11576"/>
    <cellStyle name="Normal 2 5 2 3 2 2 5" xfId="2328"/>
    <cellStyle name="Normal 2 5 2 3 2 2 5 2" xfId="7501"/>
    <cellStyle name="Normal 2 5 2 3 2 2 5 3" xfId="12600"/>
    <cellStyle name="Normal 2 5 2 3 2 2 6" xfId="3366"/>
    <cellStyle name="Normal 2 5 2 3 2 2 6 2" xfId="8535"/>
    <cellStyle name="Normal 2 5 2 3 2 2 6 3" xfId="13630"/>
    <cellStyle name="Normal 2 5 2 3 2 2 7" xfId="4389"/>
    <cellStyle name="Normal 2 5 2 3 2 2 7 2" xfId="9557"/>
    <cellStyle name="Normal 2 5 2 3 2 2 7 3" xfId="14650"/>
    <cellStyle name="Normal 2 5 2 3 2 2 8" xfId="5435"/>
    <cellStyle name="Normal 2 5 2 3 2 2 9" xfId="10551"/>
    <cellStyle name="Normal 2 5 2 3 2 3" xfId="388"/>
    <cellStyle name="Normal 2 5 2 3 2 3 2" xfId="902"/>
    <cellStyle name="Normal 2 5 2 3 2 3 2 2" xfId="1934"/>
    <cellStyle name="Normal 2 5 2 3 2 3 2 2 2" xfId="7109"/>
    <cellStyle name="Normal 2 5 2 3 2 3 2 2 3" xfId="12216"/>
    <cellStyle name="Normal 2 5 2 3 2 3 2 3" xfId="2968"/>
    <cellStyle name="Normal 2 5 2 3 2 3 2 3 2" xfId="8141"/>
    <cellStyle name="Normal 2 5 2 3 2 3 2 3 3" xfId="13240"/>
    <cellStyle name="Normal 2 5 2 3 2 3 2 4" xfId="4008"/>
    <cellStyle name="Normal 2 5 2 3 2 3 2 4 2" xfId="9177"/>
    <cellStyle name="Normal 2 5 2 3 2 3 2 4 3" xfId="14271"/>
    <cellStyle name="Normal 2 5 2 3 2 3 2 5" xfId="5029"/>
    <cellStyle name="Normal 2 5 2 3 2 3 2 5 2" xfId="10197"/>
    <cellStyle name="Normal 2 5 2 3 2 3 2 5 3" xfId="15290"/>
    <cellStyle name="Normal 2 5 2 3 2 3 2 6" xfId="6079"/>
    <cellStyle name="Normal 2 5 2 3 2 3 2 7" xfId="11191"/>
    <cellStyle name="Normal 2 5 2 3 2 3 3" xfId="1422"/>
    <cellStyle name="Normal 2 5 2 3 2 3 3 2" xfId="6597"/>
    <cellStyle name="Normal 2 5 2 3 2 3 3 3" xfId="11704"/>
    <cellStyle name="Normal 2 5 2 3 2 3 4" xfId="2456"/>
    <cellStyle name="Normal 2 5 2 3 2 3 4 2" xfId="7629"/>
    <cellStyle name="Normal 2 5 2 3 2 3 4 3" xfId="12728"/>
    <cellStyle name="Normal 2 5 2 3 2 3 5" xfId="3495"/>
    <cellStyle name="Normal 2 5 2 3 2 3 5 2" xfId="8664"/>
    <cellStyle name="Normal 2 5 2 3 2 3 5 3" xfId="13758"/>
    <cellStyle name="Normal 2 5 2 3 2 3 6" xfId="4517"/>
    <cellStyle name="Normal 2 5 2 3 2 3 6 2" xfId="9685"/>
    <cellStyle name="Normal 2 5 2 3 2 3 6 3" xfId="14778"/>
    <cellStyle name="Normal 2 5 2 3 2 3 7" xfId="5565"/>
    <cellStyle name="Normal 2 5 2 3 2 3 8" xfId="10679"/>
    <cellStyle name="Normal 2 5 2 3 2 4" xfId="646"/>
    <cellStyle name="Normal 2 5 2 3 2 4 2" xfId="1678"/>
    <cellStyle name="Normal 2 5 2 3 2 4 2 2" xfId="6853"/>
    <cellStyle name="Normal 2 5 2 3 2 4 2 3" xfId="11960"/>
    <cellStyle name="Normal 2 5 2 3 2 4 3" xfId="2712"/>
    <cellStyle name="Normal 2 5 2 3 2 4 3 2" xfId="7885"/>
    <cellStyle name="Normal 2 5 2 3 2 4 3 3" xfId="12984"/>
    <cellStyle name="Normal 2 5 2 3 2 4 4" xfId="3752"/>
    <cellStyle name="Normal 2 5 2 3 2 4 4 2" xfId="8921"/>
    <cellStyle name="Normal 2 5 2 3 2 4 4 3" xfId="14015"/>
    <cellStyle name="Normal 2 5 2 3 2 4 5" xfId="4773"/>
    <cellStyle name="Normal 2 5 2 3 2 4 5 2" xfId="9941"/>
    <cellStyle name="Normal 2 5 2 3 2 4 5 3" xfId="15034"/>
    <cellStyle name="Normal 2 5 2 3 2 4 6" xfId="5823"/>
    <cellStyle name="Normal 2 5 2 3 2 4 7" xfId="10935"/>
    <cellStyle name="Normal 2 5 2 3 2 5" xfId="1166"/>
    <cellStyle name="Normal 2 5 2 3 2 5 2" xfId="6341"/>
    <cellStyle name="Normal 2 5 2 3 2 5 3" xfId="11448"/>
    <cellStyle name="Normal 2 5 2 3 2 6" xfId="2200"/>
    <cellStyle name="Normal 2 5 2 3 2 6 2" xfId="7373"/>
    <cellStyle name="Normal 2 5 2 3 2 6 3" xfId="12472"/>
    <cellStyle name="Normal 2 5 2 3 2 7" xfId="3236"/>
    <cellStyle name="Normal 2 5 2 3 2 7 2" xfId="8405"/>
    <cellStyle name="Normal 2 5 2 3 2 7 3" xfId="13501"/>
    <cellStyle name="Normal 2 5 2 3 2 8" xfId="4261"/>
    <cellStyle name="Normal 2 5 2 3 2 8 2" xfId="9429"/>
    <cellStyle name="Normal 2 5 2 3 2 8 3" xfId="14522"/>
    <cellStyle name="Normal 2 5 2 3 2 9" xfId="5305"/>
    <cellStyle name="Normal 2 5 2 3 3" xfId="194"/>
    <cellStyle name="Normal 2 5 2 3 3 2" xfId="452"/>
    <cellStyle name="Normal 2 5 2 3 3 2 2" xfId="966"/>
    <cellStyle name="Normal 2 5 2 3 3 2 2 2" xfId="1998"/>
    <cellStyle name="Normal 2 5 2 3 3 2 2 2 2" xfId="7173"/>
    <cellStyle name="Normal 2 5 2 3 3 2 2 2 3" xfId="12280"/>
    <cellStyle name="Normal 2 5 2 3 3 2 2 3" xfId="3032"/>
    <cellStyle name="Normal 2 5 2 3 3 2 2 3 2" xfId="8205"/>
    <cellStyle name="Normal 2 5 2 3 3 2 2 3 3" xfId="13304"/>
    <cellStyle name="Normal 2 5 2 3 3 2 2 4" xfId="4072"/>
    <cellStyle name="Normal 2 5 2 3 3 2 2 4 2" xfId="9241"/>
    <cellStyle name="Normal 2 5 2 3 3 2 2 4 3" xfId="14335"/>
    <cellStyle name="Normal 2 5 2 3 3 2 2 5" xfId="5093"/>
    <cellStyle name="Normal 2 5 2 3 3 2 2 5 2" xfId="10261"/>
    <cellStyle name="Normal 2 5 2 3 3 2 2 5 3" xfId="15354"/>
    <cellStyle name="Normal 2 5 2 3 3 2 2 6" xfId="6143"/>
    <cellStyle name="Normal 2 5 2 3 3 2 2 7" xfId="11255"/>
    <cellStyle name="Normal 2 5 2 3 3 2 3" xfId="1486"/>
    <cellStyle name="Normal 2 5 2 3 3 2 3 2" xfId="6661"/>
    <cellStyle name="Normal 2 5 2 3 3 2 3 3" xfId="11768"/>
    <cellStyle name="Normal 2 5 2 3 3 2 4" xfId="2520"/>
    <cellStyle name="Normal 2 5 2 3 3 2 4 2" xfId="7693"/>
    <cellStyle name="Normal 2 5 2 3 3 2 4 3" xfId="12792"/>
    <cellStyle name="Normal 2 5 2 3 3 2 5" xfId="3559"/>
    <cellStyle name="Normal 2 5 2 3 3 2 5 2" xfId="8728"/>
    <cellStyle name="Normal 2 5 2 3 3 2 5 3" xfId="13822"/>
    <cellStyle name="Normal 2 5 2 3 3 2 6" xfId="4581"/>
    <cellStyle name="Normal 2 5 2 3 3 2 6 2" xfId="9749"/>
    <cellStyle name="Normal 2 5 2 3 3 2 6 3" xfId="14842"/>
    <cellStyle name="Normal 2 5 2 3 3 2 7" xfId="5629"/>
    <cellStyle name="Normal 2 5 2 3 3 2 8" xfId="10743"/>
    <cellStyle name="Normal 2 5 2 3 3 3" xfId="710"/>
    <cellStyle name="Normal 2 5 2 3 3 3 2" xfId="1742"/>
    <cellStyle name="Normal 2 5 2 3 3 3 2 2" xfId="6917"/>
    <cellStyle name="Normal 2 5 2 3 3 3 2 3" xfId="12024"/>
    <cellStyle name="Normal 2 5 2 3 3 3 3" xfId="2776"/>
    <cellStyle name="Normal 2 5 2 3 3 3 3 2" xfId="7949"/>
    <cellStyle name="Normal 2 5 2 3 3 3 3 3" xfId="13048"/>
    <cellStyle name="Normal 2 5 2 3 3 3 4" xfId="3816"/>
    <cellStyle name="Normal 2 5 2 3 3 3 4 2" xfId="8985"/>
    <cellStyle name="Normal 2 5 2 3 3 3 4 3" xfId="14079"/>
    <cellStyle name="Normal 2 5 2 3 3 3 5" xfId="4837"/>
    <cellStyle name="Normal 2 5 2 3 3 3 5 2" xfId="10005"/>
    <cellStyle name="Normal 2 5 2 3 3 3 5 3" xfId="15098"/>
    <cellStyle name="Normal 2 5 2 3 3 3 6" xfId="5887"/>
    <cellStyle name="Normal 2 5 2 3 3 3 7" xfId="10999"/>
    <cellStyle name="Normal 2 5 2 3 3 4" xfId="1230"/>
    <cellStyle name="Normal 2 5 2 3 3 4 2" xfId="6405"/>
    <cellStyle name="Normal 2 5 2 3 3 4 3" xfId="11512"/>
    <cellStyle name="Normal 2 5 2 3 3 5" xfId="2264"/>
    <cellStyle name="Normal 2 5 2 3 3 5 2" xfId="7437"/>
    <cellStyle name="Normal 2 5 2 3 3 5 3" xfId="12536"/>
    <cellStyle name="Normal 2 5 2 3 3 6" xfId="3302"/>
    <cellStyle name="Normal 2 5 2 3 3 6 2" xfId="8471"/>
    <cellStyle name="Normal 2 5 2 3 3 6 3" xfId="13566"/>
    <cellStyle name="Normal 2 5 2 3 3 7" xfId="4325"/>
    <cellStyle name="Normal 2 5 2 3 3 7 2" xfId="9493"/>
    <cellStyle name="Normal 2 5 2 3 3 7 3" xfId="14586"/>
    <cellStyle name="Normal 2 5 2 3 3 8" xfId="5371"/>
    <cellStyle name="Normal 2 5 2 3 3 9" xfId="10487"/>
    <cellStyle name="Normal 2 5 2 3 4" xfId="324"/>
    <cellStyle name="Normal 2 5 2 3 4 2" xfId="838"/>
    <cellStyle name="Normal 2 5 2 3 4 2 2" xfId="1870"/>
    <cellStyle name="Normal 2 5 2 3 4 2 2 2" xfId="7045"/>
    <cellStyle name="Normal 2 5 2 3 4 2 2 3" xfId="12152"/>
    <cellStyle name="Normal 2 5 2 3 4 2 3" xfId="2904"/>
    <cellStyle name="Normal 2 5 2 3 4 2 3 2" xfId="8077"/>
    <cellStyle name="Normal 2 5 2 3 4 2 3 3" xfId="13176"/>
    <cellStyle name="Normal 2 5 2 3 4 2 4" xfId="3944"/>
    <cellStyle name="Normal 2 5 2 3 4 2 4 2" xfId="9113"/>
    <cellStyle name="Normal 2 5 2 3 4 2 4 3" xfId="14207"/>
    <cellStyle name="Normal 2 5 2 3 4 2 5" xfId="4965"/>
    <cellStyle name="Normal 2 5 2 3 4 2 5 2" xfId="10133"/>
    <cellStyle name="Normal 2 5 2 3 4 2 5 3" xfId="15226"/>
    <cellStyle name="Normal 2 5 2 3 4 2 6" xfId="6015"/>
    <cellStyle name="Normal 2 5 2 3 4 2 7" xfId="11127"/>
    <cellStyle name="Normal 2 5 2 3 4 3" xfId="1358"/>
    <cellStyle name="Normal 2 5 2 3 4 3 2" xfId="6533"/>
    <cellStyle name="Normal 2 5 2 3 4 3 3" xfId="11640"/>
    <cellStyle name="Normal 2 5 2 3 4 4" xfId="2392"/>
    <cellStyle name="Normal 2 5 2 3 4 4 2" xfId="7565"/>
    <cellStyle name="Normal 2 5 2 3 4 4 3" xfId="12664"/>
    <cellStyle name="Normal 2 5 2 3 4 5" xfId="3431"/>
    <cellStyle name="Normal 2 5 2 3 4 5 2" xfId="8600"/>
    <cellStyle name="Normal 2 5 2 3 4 5 3" xfId="13694"/>
    <cellStyle name="Normal 2 5 2 3 4 6" xfId="4453"/>
    <cellStyle name="Normal 2 5 2 3 4 6 2" xfId="9621"/>
    <cellStyle name="Normal 2 5 2 3 4 6 3" xfId="14714"/>
    <cellStyle name="Normal 2 5 2 3 4 7" xfId="5501"/>
    <cellStyle name="Normal 2 5 2 3 4 8" xfId="10615"/>
    <cellStyle name="Normal 2 5 2 3 5" xfId="582"/>
    <cellStyle name="Normal 2 5 2 3 5 2" xfId="1614"/>
    <cellStyle name="Normal 2 5 2 3 5 2 2" xfId="6789"/>
    <cellStyle name="Normal 2 5 2 3 5 2 3" xfId="11896"/>
    <cellStyle name="Normal 2 5 2 3 5 3" xfId="2648"/>
    <cellStyle name="Normal 2 5 2 3 5 3 2" xfId="7821"/>
    <cellStyle name="Normal 2 5 2 3 5 3 3" xfId="12920"/>
    <cellStyle name="Normal 2 5 2 3 5 4" xfId="3688"/>
    <cellStyle name="Normal 2 5 2 3 5 4 2" xfId="8857"/>
    <cellStyle name="Normal 2 5 2 3 5 4 3" xfId="13951"/>
    <cellStyle name="Normal 2 5 2 3 5 5" xfId="4709"/>
    <cellStyle name="Normal 2 5 2 3 5 5 2" xfId="9877"/>
    <cellStyle name="Normal 2 5 2 3 5 5 3" xfId="14970"/>
    <cellStyle name="Normal 2 5 2 3 5 6" xfId="5759"/>
    <cellStyle name="Normal 2 5 2 3 5 7" xfId="10871"/>
    <cellStyle name="Normal 2 5 2 3 6" xfId="1101"/>
    <cellStyle name="Normal 2 5 2 3 6 2" xfId="6276"/>
    <cellStyle name="Normal 2 5 2 3 6 3" xfId="11384"/>
    <cellStyle name="Normal 2 5 2 3 7" xfId="2136"/>
    <cellStyle name="Normal 2 5 2 3 7 2" xfId="7309"/>
    <cellStyle name="Normal 2 5 2 3 7 3" xfId="12408"/>
    <cellStyle name="Normal 2 5 2 3 8" xfId="3170"/>
    <cellStyle name="Normal 2 5 2 3 8 2" xfId="8339"/>
    <cellStyle name="Normal 2 5 2 3 8 3" xfId="13435"/>
    <cellStyle name="Normal 2 5 2 3 9" xfId="4197"/>
    <cellStyle name="Normal 2 5 2 3 9 2" xfId="9365"/>
    <cellStyle name="Normal 2 5 2 3 9 3" xfId="14458"/>
    <cellStyle name="Normal 2 5 2 4" xfId="96"/>
    <cellStyle name="Normal 2 5 2 4 10" xfId="10391"/>
    <cellStyle name="Normal 2 5 2 4 2" xfId="226"/>
    <cellStyle name="Normal 2 5 2 4 2 2" xfId="484"/>
    <cellStyle name="Normal 2 5 2 4 2 2 2" xfId="998"/>
    <cellStyle name="Normal 2 5 2 4 2 2 2 2" xfId="2030"/>
    <cellStyle name="Normal 2 5 2 4 2 2 2 2 2" xfId="7205"/>
    <cellStyle name="Normal 2 5 2 4 2 2 2 2 3" xfId="12312"/>
    <cellStyle name="Normal 2 5 2 4 2 2 2 3" xfId="3064"/>
    <cellStyle name="Normal 2 5 2 4 2 2 2 3 2" xfId="8237"/>
    <cellStyle name="Normal 2 5 2 4 2 2 2 3 3" xfId="13336"/>
    <cellStyle name="Normal 2 5 2 4 2 2 2 4" xfId="4104"/>
    <cellStyle name="Normal 2 5 2 4 2 2 2 4 2" xfId="9273"/>
    <cellStyle name="Normal 2 5 2 4 2 2 2 4 3" xfId="14367"/>
    <cellStyle name="Normal 2 5 2 4 2 2 2 5" xfId="5125"/>
    <cellStyle name="Normal 2 5 2 4 2 2 2 5 2" xfId="10293"/>
    <cellStyle name="Normal 2 5 2 4 2 2 2 5 3" xfId="15386"/>
    <cellStyle name="Normal 2 5 2 4 2 2 2 6" xfId="6175"/>
    <cellStyle name="Normal 2 5 2 4 2 2 2 7" xfId="11287"/>
    <cellStyle name="Normal 2 5 2 4 2 2 3" xfId="1518"/>
    <cellStyle name="Normal 2 5 2 4 2 2 3 2" xfId="6693"/>
    <cellStyle name="Normal 2 5 2 4 2 2 3 3" xfId="11800"/>
    <cellStyle name="Normal 2 5 2 4 2 2 4" xfId="2552"/>
    <cellStyle name="Normal 2 5 2 4 2 2 4 2" xfId="7725"/>
    <cellStyle name="Normal 2 5 2 4 2 2 4 3" xfId="12824"/>
    <cellStyle name="Normal 2 5 2 4 2 2 5" xfId="3591"/>
    <cellStyle name="Normal 2 5 2 4 2 2 5 2" xfId="8760"/>
    <cellStyle name="Normal 2 5 2 4 2 2 5 3" xfId="13854"/>
    <cellStyle name="Normal 2 5 2 4 2 2 6" xfId="4613"/>
    <cellStyle name="Normal 2 5 2 4 2 2 6 2" xfId="9781"/>
    <cellStyle name="Normal 2 5 2 4 2 2 6 3" xfId="14874"/>
    <cellStyle name="Normal 2 5 2 4 2 2 7" xfId="5661"/>
    <cellStyle name="Normal 2 5 2 4 2 2 8" xfId="10775"/>
    <cellStyle name="Normal 2 5 2 4 2 3" xfId="742"/>
    <cellStyle name="Normal 2 5 2 4 2 3 2" xfId="1774"/>
    <cellStyle name="Normal 2 5 2 4 2 3 2 2" xfId="6949"/>
    <cellStyle name="Normal 2 5 2 4 2 3 2 3" xfId="12056"/>
    <cellStyle name="Normal 2 5 2 4 2 3 3" xfId="2808"/>
    <cellStyle name="Normal 2 5 2 4 2 3 3 2" xfId="7981"/>
    <cellStyle name="Normal 2 5 2 4 2 3 3 3" xfId="13080"/>
    <cellStyle name="Normal 2 5 2 4 2 3 4" xfId="3848"/>
    <cellStyle name="Normal 2 5 2 4 2 3 4 2" xfId="9017"/>
    <cellStyle name="Normal 2 5 2 4 2 3 4 3" xfId="14111"/>
    <cellStyle name="Normal 2 5 2 4 2 3 5" xfId="4869"/>
    <cellStyle name="Normal 2 5 2 4 2 3 5 2" xfId="10037"/>
    <cellStyle name="Normal 2 5 2 4 2 3 5 3" xfId="15130"/>
    <cellStyle name="Normal 2 5 2 4 2 3 6" xfId="5919"/>
    <cellStyle name="Normal 2 5 2 4 2 3 7" xfId="11031"/>
    <cellStyle name="Normal 2 5 2 4 2 4" xfId="1262"/>
    <cellStyle name="Normal 2 5 2 4 2 4 2" xfId="6437"/>
    <cellStyle name="Normal 2 5 2 4 2 4 3" xfId="11544"/>
    <cellStyle name="Normal 2 5 2 4 2 5" xfId="2296"/>
    <cellStyle name="Normal 2 5 2 4 2 5 2" xfId="7469"/>
    <cellStyle name="Normal 2 5 2 4 2 5 3" xfId="12568"/>
    <cellStyle name="Normal 2 5 2 4 2 6" xfId="3334"/>
    <cellStyle name="Normal 2 5 2 4 2 6 2" xfId="8503"/>
    <cellStyle name="Normal 2 5 2 4 2 6 3" xfId="13598"/>
    <cellStyle name="Normal 2 5 2 4 2 7" xfId="4357"/>
    <cellStyle name="Normal 2 5 2 4 2 7 2" xfId="9525"/>
    <cellStyle name="Normal 2 5 2 4 2 7 3" xfId="14618"/>
    <cellStyle name="Normal 2 5 2 4 2 8" xfId="5403"/>
    <cellStyle name="Normal 2 5 2 4 2 9" xfId="10519"/>
    <cellStyle name="Normal 2 5 2 4 3" xfId="356"/>
    <cellStyle name="Normal 2 5 2 4 3 2" xfId="870"/>
    <cellStyle name="Normal 2 5 2 4 3 2 2" xfId="1902"/>
    <cellStyle name="Normal 2 5 2 4 3 2 2 2" xfId="7077"/>
    <cellStyle name="Normal 2 5 2 4 3 2 2 3" xfId="12184"/>
    <cellStyle name="Normal 2 5 2 4 3 2 3" xfId="2936"/>
    <cellStyle name="Normal 2 5 2 4 3 2 3 2" xfId="8109"/>
    <cellStyle name="Normal 2 5 2 4 3 2 3 3" xfId="13208"/>
    <cellStyle name="Normal 2 5 2 4 3 2 4" xfId="3976"/>
    <cellStyle name="Normal 2 5 2 4 3 2 4 2" xfId="9145"/>
    <cellStyle name="Normal 2 5 2 4 3 2 4 3" xfId="14239"/>
    <cellStyle name="Normal 2 5 2 4 3 2 5" xfId="4997"/>
    <cellStyle name="Normal 2 5 2 4 3 2 5 2" xfId="10165"/>
    <cellStyle name="Normal 2 5 2 4 3 2 5 3" xfId="15258"/>
    <cellStyle name="Normal 2 5 2 4 3 2 6" xfId="6047"/>
    <cellStyle name="Normal 2 5 2 4 3 2 7" xfId="11159"/>
    <cellStyle name="Normal 2 5 2 4 3 3" xfId="1390"/>
    <cellStyle name="Normal 2 5 2 4 3 3 2" xfId="6565"/>
    <cellStyle name="Normal 2 5 2 4 3 3 3" xfId="11672"/>
    <cellStyle name="Normal 2 5 2 4 3 4" xfId="2424"/>
    <cellStyle name="Normal 2 5 2 4 3 4 2" xfId="7597"/>
    <cellStyle name="Normal 2 5 2 4 3 4 3" xfId="12696"/>
    <cellStyle name="Normal 2 5 2 4 3 5" xfId="3463"/>
    <cellStyle name="Normal 2 5 2 4 3 5 2" xfId="8632"/>
    <cellStyle name="Normal 2 5 2 4 3 5 3" xfId="13726"/>
    <cellStyle name="Normal 2 5 2 4 3 6" xfId="4485"/>
    <cellStyle name="Normal 2 5 2 4 3 6 2" xfId="9653"/>
    <cellStyle name="Normal 2 5 2 4 3 6 3" xfId="14746"/>
    <cellStyle name="Normal 2 5 2 4 3 7" xfId="5533"/>
    <cellStyle name="Normal 2 5 2 4 3 8" xfId="10647"/>
    <cellStyle name="Normal 2 5 2 4 4" xfId="614"/>
    <cellStyle name="Normal 2 5 2 4 4 2" xfId="1646"/>
    <cellStyle name="Normal 2 5 2 4 4 2 2" xfId="6821"/>
    <cellStyle name="Normal 2 5 2 4 4 2 3" xfId="11928"/>
    <cellStyle name="Normal 2 5 2 4 4 3" xfId="2680"/>
    <cellStyle name="Normal 2 5 2 4 4 3 2" xfId="7853"/>
    <cellStyle name="Normal 2 5 2 4 4 3 3" xfId="12952"/>
    <cellStyle name="Normal 2 5 2 4 4 4" xfId="3720"/>
    <cellStyle name="Normal 2 5 2 4 4 4 2" xfId="8889"/>
    <cellStyle name="Normal 2 5 2 4 4 4 3" xfId="13983"/>
    <cellStyle name="Normal 2 5 2 4 4 5" xfId="4741"/>
    <cellStyle name="Normal 2 5 2 4 4 5 2" xfId="9909"/>
    <cellStyle name="Normal 2 5 2 4 4 5 3" xfId="15002"/>
    <cellStyle name="Normal 2 5 2 4 4 6" xfId="5791"/>
    <cellStyle name="Normal 2 5 2 4 4 7" xfId="10903"/>
    <cellStyle name="Normal 2 5 2 4 5" xfId="1134"/>
    <cellStyle name="Normal 2 5 2 4 5 2" xfId="6309"/>
    <cellStyle name="Normal 2 5 2 4 5 3" xfId="11416"/>
    <cellStyle name="Normal 2 5 2 4 6" xfId="2168"/>
    <cellStyle name="Normal 2 5 2 4 6 2" xfId="7341"/>
    <cellStyle name="Normal 2 5 2 4 6 3" xfId="12440"/>
    <cellStyle name="Normal 2 5 2 4 7" xfId="3204"/>
    <cellStyle name="Normal 2 5 2 4 7 2" xfId="8373"/>
    <cellStyle name="Normal 2 5 2 4 7 3" xfId="13469"/>
    <cellStyle name="Normal 2 5 2 4 8" xfId="4229"/>
    <cellStyle name="Normal 2 5 2 4 8 2" xfId="9397"/>
    <cellStyle name="Normal 2 5 2 4 8 3" xfId="14490"/>
    <cellStyle name="Normal 2 5 2 4 9" xfId="5273"/>
    <cellStyle name="Normal 2 5 2 5" xfId="162"/>
    <cellStyle name="Normal 2 5 2 5 2" xfId="420"/>
    <cellStyle name="Normal 2 5 2 5 2 2" xfId="934"/>
    <cellStyle name="Normal 2 5 2 5 2 2 2" xfId="1966"/>
    <cellStyle name="Normal 2 5 2 5 2 2 2 2" xfId="7141"/>
    <cellStyle name="Normal 2 5 2 5 2 2 2 3" xfId="12248"/>
    <cellStyle name="Normal 2 5 2 5 2 2 3" xfId="3000"/>
    <cellStyle name="Normal 2 5 2 5 2 2 3 2" xfId="8173"/>
    <cellStyle name="Normal 2 5 2 5 2 2 3 3" xfId="13272"/>
    <cellStyle name="Normal 2 5 2 5 2 2 4" xfId="4040"/>
    <cellStyle name="Normal 2 5 2 5 2 2 4 2" xfId="9209"/>
    <cellStyle name="Normal 2 5 2 5 2 2 4 3" xfId="14303"/>
    <cellStyle name="Normal 2 5 2 5 2 2 5" xfId="5061"/>
    <cellStyle name="Normal 2 5 2 5 2 2 5 2" xfId="10229"/>
    <cellStyle name="Normal 2 5 2 5 2 2 5 3" xfId="15322"/>
    <cellStyle name="Normal 2 5 2 5 2 2 6" xfId="6111"/>
    <cellStyle name="Normal 2 5 2 5 2 2 7" xfId="11223"/>
    <cellStyle name="Normal 2 5 2 5 2 3" xfId="1454"/>
    <cellStyle name="Normal 2 5 2 5 2 3 2" xfId="6629"/>
    <cellStyle name="Normal 2 5 2 5 2 3 3" xfId="11736"/>
    <cellStyle name="Normal 2 5 2 5 2 4" xfId="2488"/>
    <cellStyle name="Normal 2 5 2 5 2 4 2" xfId="7661"/>
    <cellStyle name="Normal 2 5 2 5 2 4 3" xfId="12760"/>
    <cellStyle name="Normal 2 5 2 5 2 5" xfId="3527"/>
    <cellStyle name="Normal 2 5 2 5 2 5 2" xfId="8696"/>
    <cellStyle name="Normal 2 5 2 5 2 5 3" xfId="13790"/>
    <cellStyle name="Normal 2 5 2 5 2 6" xfId="4549"/>
    <cellStyle name="Normal 2 5 2 5 2 6 2" xfId="9717"/>
    <cellStyle name="Normal 2 5 2 5 2 6 3" xfId="14810"/>
    <cellStyle name="Normal 2 5 2 5 2 7" xfId="5597"/>
    <cellStyle name="Normal 2 5 2 5 2 8" xfId="10711"/>
    <cellStyle name="Normal 2 5 2 5 3" xfId="678"/>
    <cellStyle name="Normal 2 5 2 5 3 2" xfId="1710"/>
    <cellStyle name="Normal 2 5 2 5 3 2 2" xfId="6885"/>
    <cellStyle name="Normal 2 5 2 5 3 2 3" xfId="11992"/>
    <cellStyle name="Normal 2 5 2 5 3 3" xfId="2744"/>
    <cellStyle name="Normal 2 5 2 5 3 3 2" xfId="7917"/>
    <cellStyle name="Normal 2 5 2 5 3 3 3" xfId="13016"/>
    <cellStyle name="Normal 2 5 2 5 3 4" xfId="3784"/>
    <cellStyle name="Normal 2 5 2 5 3 4 2" xfId="8953"/>
    <cellStyle name="Normal 2 5 2 5 3 4 3" xfId="14047"/>
    <cellStyle name="Normal 2 5 2 5 3 5" xfId="4805"/>
    <cellStyle name="Normal 2 5 2 5 3 5 2" xfId="9973"/>
    <cellStyle name="Normal 2 5 2 5 3 5 3" xfId="15066"/>
    <cellStyle name="Normal 2 5 2 5 3 6" xfId="5855"/>
    <cellStyle name="Normal 2 5 2 5 3 7" xfId="10967"/>
    <cellStyle name="Normal 2 5 2 5 4" xfId="1198"/>
    <cellStyle name="Normal 2 5 2 5 4 2" xfId="6373"/>
    <cellStyle name="Normal 2 5 2 5 4 3" xfId="11480"/>
    <cellStyle name="Normal 2 5 2 5 5" xfId="2232"/>
    <cellStyle name="Normal 2 5 2 5 5 2" xfId="7405"/>
    <cellStyle name="Normal 2 5 2 5 5 3" xfId="12504"/>
    <cellStyle name="Normal 2 5 2 5 6" xfId="3270"/>
    <cellStyle name="Normal 2 5 2 5 6 2" xfId="8439"/>
    <cellStyle name="Normal 2 5 2 5 6 3" xfId="13534"/>
    <cellStyle name="Normal 2 5 2 5 7" xfId="4293"/>
    <cellStyle name="Normal 2 5 2 5 7 2" xfId="9461"/>
    <cellStyle name="Normal 2 5 2 5 7 3" xfId="14554"/>
    <cellStyle name="Normal 2 5 2 5 8" xfId="5339"/>
    <cellStyle name="Normal 2 5 2 5 9" xfId="10455"/>
    <cellStyle name="Normal 2 5 2 6" xfId="292"/>
    <cellStyle name="Normal 2 5 2 6 2" xfId="806"/>
    <cellStyle name="Normal 2 5 2 6 2 2" xfId="1838"/>
    <cellStyle name="Normal 2 5 2 6 2 2 2" xfId="7013"/>
    <cellStyle name="Normal 2 5 2 6 2 2 3" xfId="12120"/>
    <cellStyle name="Normal 2 5 2 6 2 3" xfId="2872"/>
    <cellStyle name="Normal 2 5 2 6 2 3 2" xfId="8045"/>
    <cellStyle name="Normal 2 5 2 6 2 3 3" xfId="13144"/>
    <cellStyle name="Normal 2 5 2 6 2 4" xfId="3912"/>
    <cellStyle name="Normal 2 5 2 6 2 4 2" xfId="9081"/>
    <cellStyle name="Normal 2 5 2 6 2 4 3" xfId="14175"/>
    <cellStyle name="Normal 2 5 2 6 2 5" xfId="4933"/>
    <cellStyle name="Normal 2 5 2 6 2 5 2" xfId="10101"/>
    <cellStyle name="Normal 2 5 2 6 2 5 3" xfId="15194"/>
    <cellStyle name="Normal 2 5 2 6 2 6" xfId="5983"/>
    <cellStyle name="Normal 2 5 2 6 2 7" xfId="11095"/>
    <cellStyle name="Normal 2 5 2 6 3" xfId="1326"/>
    <cellStyle name="Normal 2 5 2 6 3 2" xfId="6501"/>
    <cellStyle name="Normal 2 5 2 6 3 3" xfId="11608"/>
    <cellStyle name="Normal 2 5 2 6 4" xfId="2360"/>
    <cellStyle name="Normal 2 5 2 6 4 2" xfId="7533"/>
    <cellStyle name="Normal 2 5 2 6 4 3" xfId="12632"/>
    <cellStyle name="Normal 2 5 2 6 5" xfId="3399"/>
    <cellStyle name="Normal 2 5 2 6 5 2" xfId="8568"/>
    <cellStyle name="Normal 2 5 2 6 5 3" xfId="13662"/>
    <cellStyle name="Normal 2 5 2 6 6" xfId="4421"/>
    <cellStyle name="Normal 2 5 2 6 6 2" xfId="9589"/>
    <cellStyle name="Normal 2 5 2 6 6 3" xfId="14682"/>
    <cellStyle name="Normal 2 5 2 6 7" xfId="5469"/>
    <cellStyle name="Normal 2 5 2 6 8" xfId="10583"/>
    <cellStyle name="Normal 2 5 2 7" xfId="550"/>
    <cellStyle name="Normal 2 5 2 7 2" xfId="1582"/>
    <cellStyle name="Normal 2 5 2 7 2 2" xfId="6757"/>
    <cellStyle name="Normal 2 5 2 7 2 3" xfId="11864"/>
    <cellStyle name="Normal 2 5 2 7 3" xfId="2616"/>
    <cellStyle name="Normal 2 5 2 7 3 2" xfId="7789"/>
    <cellStyle name="Normal 2 5 2 7 3 3" xfId="12888"/>
    <cellStyle name="Normal 2 5 2 7 4" xfId="3656"/>
    <cellStyle name="Normal 2 5 2 7 4 2" xfId="8825"/>
    <cellStyle name="Normal 2 5 2 7 4 3" xfId="13919"/>
    <cellStyle name="Normal 2 5 2 7 5" xfId="4677"/>
    <cellStyle name="Normal 2 5 2 7 5 2" xfId="9845"/>
    <cellStyle name="Normal 2 5 2 7 5 3" xfId="14938"/>
    <cellStyle name="Normal 2 5 2 7 6" xfId="5727"/>
    <cellStyle name="Normal 2 5 2 7 7" xfId="10839"/>
    <cellStyle name="Normal 2 5 2 8" xfId="1068"/>
    <cellStyle name="Normal 2 5 2 8 2" xfId="6243"/>
    <cellStyle name="Normal 2 5 2 8 3" xfId="11352"/>
    <cellStyle name="Normal 2 5 2 9" xfId="2102"/>
    <cellStyle name="Normal 2 5 2 9 2" xfId="7275"/>
    <cellStyle name="Normal 2 5 2 9 3" xfId="12376"/>
    <cellStyle name="Normal 2 5 3" xfId="36"/>
    <cellStyle name="Normal 2 5 3 10" xfId="4173"/>
    <cellStyle name="Normal 2 5 3 10 2" xfId="9341"/>
    <cellStyle name="Normal 2 5 3 10 3" xfId="14434"/>
    <cellStyle name="Normal 2 5 3 11" xfId="5213"/>
    <cellStyle name="Normal 2 5 3 12" xfId="5455"/>
    <cellStyle name="Normal 2 5 3 2" xfId="70"/>
    <cellStyle name="Normal 2 5 3 2 10" xfId="5247"/>
    <cellStyle name="Normal 2 5 3 2 11" xfId="10367"/>
    <cellStyle name="Normal 2 5 3 2 2" xfId="136"/>
    <cellStyle name="Normal 2 5 3 2 2 10" xfId="10431"/>
    <cellStyle name="Normal 2 5 3 2 2 2" xfId="266"/>
    <cellStyle name="Normal 2 5 3 2 2 2 2" xfId="524"/>
    <cellStyle name="Normal 2 5 3 2 2 2 2 2" xfId="1038"/>
    <cellStyle name="Normal 2 5 3 2 2 2 2 2 2" xfId="2070"/>
    <cellStyle name="Normal 2 5 3 2 2 2 2 2 2 2" xfId="7245"/>
    <cellStyle name="Normal 2 5 3 2 2 2 2 2 2 3" xfId="12352"/>
    <cellStyle name="Normal 2 5 3 2 2 2 2 2 3" xfId="3104"/>
    <cellStyle name="Normal 2 5 3 2 2 2 2 2 3 2" xfId="8277"/>
    <cellStyle name="Normal 2 5 3 2 2 2 2 2 3 3" xfId="13376"/>
    <cellStyle name="Normal 2 5 3 2 2 2 2 2 4" xfId="4144"/>
    <cellStyle name="Normal 2 5 3 2 2 2 2 2 4 2" xfId="9313"/>
    <cellStyle name="Normal 2 5 3 2 2 2 2 2 4 3" xfId="14407"/>
    <cellStyle name="Normal 2 5 3 2 2 2 2 2 5" xfId="5165"/>
    <cellStyle name="Normal 2 5 3 2 2 2 2 2 5 2" xfId="10333"/>
    <cellStyle name="Normal 2 5 3 2 2 2 2 2 5 3" xfId="15426"/>
    <cellStyle name="Normal 2 5 3 2 2 2 2 2 6" xfId="6215"/>
    <cellStyle name="Normal 2 5 3 2 2 2 2 2 7" xfId="11327"/>
    <cellStyle name="Normal 2 5 3 2 2 2 2 3" xfId="1558"/>
    <cellStyle name="Normal 2 5 3 2 2 2 2 3 2" xfId="6733"/>
    <cellStyle name="Normal 2 5 3 2 2 2 2 3 3" xfId="11840"/>
    <cellStyle name="Normal 2 5 3 2 2 2 2 4" xfId="2592"/>
    <cellStyle name="Normal 2 5 3 2 2 2 2 4 2" xfId="7765"/>
    <cellStyle name="Normal 2 5 3 2 2 2 2 4 3" xfId="12864"/>
    <cellStyle name="Normal 2 5 3 2 2 2 2 5" xfId="3631"/>
    <cellStyle name="Normal 2 5 3 2 2 2 2 5 2" xfId="8800"/>
    <cellStyle name="Normal 2 5 3 2 2 2 2 5 3" xfId="13894"/>
    <cellStyle name="Normal 2 5 3 2 2 2 2 6" xfId="4653"/>
    <cellStyle name="Normal 2 5 3 2 2 2 2 6 2" xfId="9821"/>
    <cellStyle name="Normal 2 5 3 2 2 2 2 6 3" xfId="14914"/>
    <cellStyle name="Normal 2 5 3 2 2 2 2 7" xfId="5701"/>
    <cellStyle name="Normal 2 5 3 2 2 2 2 8" xfId="10815"/>
    <cellStyle name="Normal 2 5 3 2 2 2 3" xfId="782"/>
    <cellStyle name="Normal 2 5 3 2 2 2 3 2" xfId="1814"/>
    <cellStyle name="Normal 2 5 3 2 2 2 3 2 2" xfId="6989"/>
    <cellStyle name="Normal 2 5 3 2 2 2 3 2 3" xfId="12096"/>
    <cellStyle name="Normal 2 5 3 2 2 2 3 3" xfId="2848"/>
    <cellStyle name="Normal 2 5 3 2 2 2 3 3 2" xfId="8021"/>
    <cellStyle name="Normal 2 5 3 2 2 2 3 3 3" xfId="13120"/>
    <cellStyle name="Normal 2 5 3 2 2 2 3 4" xfId="3888"/>
    <cellStyle name="Normal 2 5 3 2 2 2 3 4 2" xfId="9057"/>
    <cellStyle name="Normal 2 5 3 2 2 2 3 4 3" xfId="14151"/>
    <cellStyle name="Normal 2 5 3 2 2 2 3 5" xfId="4909"/>
    <cellStyle name="Normal 2 5 3 2 2 2 3 5 2" xfId="10077"/>
    <cellStyle name="Normal 2 5 3 2 2 2 3 5 3" xfId="15170"/>
    <cellStyle name="Normal 2 5 3 2 2 2 3 6" xfId="5959"/>
    <cellStyle name="Normal 2 5 3 2 2 2 3 7" xfId="11071"/>
    <cellStyle name="Normal 2 5 3 2 2 2 4" xfId="1302"/>
    <cellStyle name="Normal 2 5 3 2 2 2 4 2" xfId="6477"/>
    <cellStyle name="Normal 2 5 3 2 2 2 4 3" xfId="11584"/>
    <cellStyle name="Normal 2 5 3 2 2 2 5" xfId="2336"/>
    <cellStyle name="Normal 2 5 3 2 2 2 5 2" xfId="7509"/>
    <cellStyle name="Normal 2 5 3 2 2 2 5 3" xfId="12608"/>
    <cellStyle name="Normal 2 5 3 2 2 2 6" xfId="3374"/>
    <cellStyle name="Normal 2 5 3 2 2 2 6 2" xfId="8543"/>
    <cellStyle name="Normal 2 5 3 2 2 2 6 3" xfId="13638"/>
    <cellStyle name="Normal 2 5 3 2 2 2 7" xfId="4397"/>
    <cellStyle name="Normal 2 5 3 2 2 2 7 2" xfId="9565"/>
    <cellStyle name="Normal 2 5 3 2 2 2 7 3" xfId="14658"/>
    <cellStyle name="Normal 2 5 3 2 2 2 8" xfId="5443"/>
    <cellStyle name="Normal 2 5 3 2 2 2 9" xfId="10559"/>
    <cellStyle name="Normal 2 5 3 2 2 3" xfId="396"/>
    <cellStyle name="Normal 2 5 3 2 2 3 2" xfId="910"/>
    <cellStyle name="Normal 2 5 3 2 2 3 2 2" xfId="1942"/>
    <cellStyle name="Normal 2 5 3 2 2 3 2 2 2" xfId="7117"/>
    <cellStyle name="Normal 2 5 3 2 2 3 2 2 3" xfId="12224"/>
    <cellStyle name="Normal 2 5 3 2 2 3 2 3" xfId="2976"/>
    <cellStyle name="Normal 2 5 3 2 2 3 2 3 2" xfId="8149"/>
    <cellStyle name="Normal 2 5 3 2 2 3 2 3 3" xfId="13248"/>
    <cellStyle name="Normal 2 5 3 2 2 3 2 4" xfId="4016"/>
    <cellStyle name="Normal 2 5 3 2 2 3 2 4 2" xfId="9185"/>
    <cellStyle name="Normal 2 5 3 2 2 3 2 4 3" xfId="14279"/>
    <cellStyle name="Normal 2 5 3 2 2 3 2 5" xfId="5037"/>
    <cellStyle name="Normal 2 5 3 2 2 3 2 5 2" xfId="10205"/>
    <cellStyle name="Normal 2 5 3 2 2 3 2 5 3" xfId="15298"/>
    <cellStyle name="Normal 2 5 3 2 2 3 2 6" xfId="6087"/>
    <cellStyle name="Normal 2 5 3 2 2 3 2 7" xfId="11199"/>
    <cellStyle name="Normal 2 5 3 2 2 3 3" xfId="1430"/>
    <cellStyle name="Normal 2 5 3 2 2 3 3 2" xfId="6605"/>
    <cellStyle name="Normal 2 5 3 2 2 3 3 3" xfId="11712"/>
    <cellStyle name="Normal 2 5 3 2 2 3 4" xfId="2464"/>
    <cellStyle name="Normal 2 5 3 2 2 3 4 2" xfId="7637"/>
    <cellStyle name="Normal 2 5 3 2 2 3 4 3" xfId="12736"/>
    <cellStyle name="Normal 2 5 3 2 2 3 5" xfId="3503"/>
    <cellStyle name="Normal 2 5 3 2 2 3 5 2" xfId="8672"/>
    <cellStyle name="Normal 2 5 3 2 2 3 5 3" xfId="13766"/>
    <cellStyle name="Normal 2 5 3 2 2 3 6" xfId="4525"/>
    <cellStyle name="Normal 2 5 3 2 2 3 6 2" xfId="9693"/>
    <cellStyle name="Normal 2 5 3 2 2 3 6 3" xfId="14786"/>
    <cellStyle name="Normal 2 5 3 2 2 3 7" xfId="5573"/>
    <cellStyle name="Normal 2 5 3 2 2 3 8" xfId="10687"/>
    <cellStyle name="Normal 2 5 3 2 2 4" xfId="654"/>
    <cellStyle name="Normal 2 5 3 2 2 4 2" xfId="1686"/>
    <cellStyle name="Normal 2 5 3 2 2 4 2 2" xfId="6861"/>
    <cellStyle name="Normal 2 5 3 2 2 4 2 3" xfId="11968"/>
    <cellStyle name="Normal 2 5 3 2 2 4 3" xfId="2720"/>
    <cellStyle name="Normal 2 5 3 2 2 4 3 2" xfId="7893"/>
    <cellStyle name="Normal 2 5 3 2 2 4 3 3" xfId="12992"/>
    <cellStyle name="Normal 2 5 3 2 2 4 4" xfId="3760"/>
    <cellStyle name="Normal 2 5 3 2 2 4 4 2" xfId="8929"/>
    <cellStyle name="Normal 2 5 3 2 2 4 4 3" xfId="14023"/>
    <cellStyle name="Normal 2 5 3 2 2 4 5" xfId="4781"/>
    <cellStyle name="Normal 2 5 3 2 2 4 5 2" xfId="9949"/>
    <cellStyle name="Normal 2 5 3 2 2 4 5 3" xfId="15042"/>
    <cellStyle name="Normal 2 5 3 2 2 4 6" xfId="5831"/>
    <cellStyle name="Normal 2 5 3 2 2 4 7" xfId="10943"/>
    <cellStyle name="Normal 2 5 3 2 2 5" xfId="1174"/>
    <cellStyle name="Normal 2 5 3 2 2 5 2" xfId="6349"/>
    <cellStyle name="Normal 2 5 3 2 2 5 3" xfId="11456"/>
    <cellStyle name="Normal 2 5 3 2 2 6" xfId="2208"/>
    <cellStyle name="Normal 2 5 3 2 2 6 2" xfId="7381"/>
    <cellStyle name="Normal 2 5 3 2 2 6 3" xfId="12480"/>
    <cellStyle name="Normal 2 5 3 2 2 7" xfId="3244"/>
    <cellStyle name="Normal 2 5 3 2 2 7 2" xfId="8413"/>
    <cellStyle name="Normal 2 5 3 2 2 7 3" xfId="13509"/>
    <cellStyle name="Normal 2 5 3 2 2 8" xfId="4269"/>
    <cellStyle name="Normal 2 5 3 2 2 8 2" xfId="9437"/>
    <cellStyle name="Normal 2 5 3 2 2 8 3" xfId="14530"/>
    <cellStyle name="Normal 2 5 3 2 2 9" xfId="5313"/>
    <cellStyle name="Normal 2 5 3 2 3" xfId="202"/>
    <cellStyle name="Normal 2 5 3 2 3 2" xfId="460"/>
    <cellStyle name="Normal 2 5 3 2 3 2 2" xfId="974"/>
    <cellStyle name="Normal 2 5 3 2 3 2 2 2" xfId="2006"/>
    <cellStyle name="Normal 2 5 3 2 3 2 2 2 2" xfId="7181"/>
    <cellStyle name="Normal 2 5 3 2 3 2 2 2 3" xfId="12288"/>
    <cellStyle name="Normal 2 5 3 2 3 2 2 3" xfId="3040"/>
    <cellStyle name="Normal 2 5 3 2 3 2 2 3 2" xfId="8213"/>
    <cellStyle name="Normal 2 5 3 2 3 2 2 3 3" xfId="13312"/>
    <cellStyle name="Normal 2 5 3 2 3 2 2 4" xfId="4080"/>
    <cellStyle name="Normal 2 5 3 2 3 2 2 4 2" xfId="9249"/>
    <cellStyle name="Normal 2 5 3 2 3 2 2 4 3" xfId="14343"/>
    <cellStyle name="Normal 2 5 3 2 3 2 2 5" xfId="5101"/>
    <cellStyle name="Normal 2 5 3 2 3 2 2 5 2" xfId="10269"/>
    <cellStyle name="Normal 2 5 3 2 3 2 2 5 3" xfId="15362"/>
    <cellStyle name="Normal 2 5 3 2 3 2 2 6" xfId="6151"/>
    <cellStyle name="Normal 2 5 3 2 3 2 2 7" xfId="11263"/>
    <cellStyle name="Normal 2 5 3 2 3 2 3" xfId="1494"/>
    <cellStyle name="Normal 2 5 3 2 3 2 3 2" xfId="6669"/>
    <cellStyle name="Normal 2 5 3 2 3 2 3 3" xfId="11776"/>
    <cellStyle name="Normal 2 5 3 2 3 2 4" xfId="2528"/>
    <cellStyle name="Normal 2 5 3 2 3 2 4 2" xfId="7701"/>
    <cellStyle name="Normal 2 5 3 2 3 2 4 3" xfId="12800"/>
    <cellStyle name="Normal 2 5 3 2 3 2 5" xfId="3567"/>
    <cellStyle name="Normal 2 5 3 2 3 2 5 2" xfId="8736"/>
    <cellStyle name="Normal 2 5 3 2 3 2 5 3" xfId="13830"/>
    <cellStyle name="Normal 2 5 3 2 3 2 6" xfId="4589"/>
    <cellStyle name="Normal 2 5 3 2 3 2 6 2" xfId="9757"/>
    <cellStyle name="Normal 2 5 3 2 3 2 6 3" xfId="14850"/>
    <cellStyle name="Normal 2 5 3 2 3 2 7" xfId="5637"/>
    <cellStyle name="Normal 2 5 3 2 3 2 8" xfId="10751"/>
    <cellStyle name="Normal 2 5 3 2 3 3" xfId="718"/>
    <cellStyle name="Normal 2 5 3 2 3 3 2" xfId="1750"/>
    <cellStyle name="Normal 2 5 3 2 3 3 2 2" xfId="6925"/>
    <cellStyle name="Normal 2 5 3 2 3 3 2 3" xfId="12032"/>
    <cellStyle name="Normal 2 5 3 2 3 3 3" xfId="2784"/>
    <cellStyle name="Normal 2 5 3 2 3 3 3 2" xfId="7957"/>
    <cellStyle name="Normal 2 5 3 2 3 3 3 3" xfId="13056"/>
    <cellStyle name="Normal 2 5 3 2 3 3 4" xfId="3824"/>
    <cellStyle name="Normal 2 5 3 2 3 3 4 2" xfId="8993"/>
    <cellStyle name="Normal 2 5 3 2 3 3 4 3" xfId="14087"/>
    <cellStyle name="Normal 2 5 3 2 3 3 5" xfId="4845"/>
    <cellStyle name="Normal 2 5 3 2 3 3 5 2" xfId="10013"/>
    <cellStyle name="Normal 2 5 3 2 3 3 5 3" xfId="15106"/>
    <cellStyle name="Normal 2 5 3 2 3 3 6" xfId="5895"/>
    <cellStyle name="Normal 2 5 3 2 3 3 7" xfId="11007"/>
    <cellStyle name="Normal 2 5 3 2 3 4" xfId="1238"/>
    <cellStyle name="Normal 2 5 3 2 3 4 2" xfId="6413"/>
    <cellStyle name="Normal 2 5 3 2 3 4 3" xfId="11520"/>
    <cellStyle name="Normal 2 5 3 2 3 5" xfId="2272"/>
    <cellStyle name="Normal 2 5 3 2 3 5 2" xfId="7445"/>
    <cellStyle name="Normal 2 5 3 2 3 5 3" xfId="12544"/>
    <cellStyle name="Normal 2 5 3 2 3 6" xfId="3310"/>
    <cellStyle name="Normal 2 5 3 2 3 6 2" xfId="8479"/>
    <cellStyle name="Normal 2 5 3 2 3 6 3" xfId="13574"/>
    <cellStyle name="Normal 2 5 3 2 3 7" xfId="4333"/>
    <cellStyle name="Normal 2 5 3 2 3 7 2" xfId="9501"/>
    <cellStyle name="Normal 2 5 3 2 3 7 3" xfId="14594"/>
    <cellStyle name="Normal 2 5 3 2 3 8" xfId="5379"/>
    <cellStyle name="Normal 2 5 3 2 3 9" xfId="10495"/>
    <cellStyle name="Normal 2 5 3 2 4" xfId="332"/>
    <cellStyle name="Normal 2 5 3 2 4 2" xfId="846"/>
    <cellStyle name="Normal 2 5 3 2 4 2 2" xfId="1878"/>
    <cellStyle name="Normal 2 5 3 2 4 2 2 2" xfId="7053"/>
    <cellStyle name="Normal 2 5 3 2 4 2 2 3" xfId="12160"/>
    <cellStyle name="Normal 2 5 3 2 4 2 3" xfId="2912"/>
    <cellStyle name="Normal 2 5 3 2 4 2 3 2" xfId="8085"/>
    <cellStyle name="Normal 2 5 3 2 4 2 3 3" xfId="13184"/>
    <cellStyle name="Normal 2 5 3 2 4 2 4" xfId="3952"/>
    <cellStyle name="Normal 2 5 3 2 4 2 4 2" xfId="9121"/>
    <cellStyle name="Normal 2 5 3 2 4 2 4 3" xfId="14215"/>
    <cellStyle name="Normal 2 5 3 2 4 2 5" xfId="4973"/>
    <cellStyle name="Normal 2 5 3 2 4 2 5 2" xfId="10141"/>
    <cellStyle name="Normal 2 5 3 2 4 2 5 3" xfId="15234"/>
    <cellStyle name="Normal 2 5 3 2 4 2 6" xfId="6023"/>
    <cellStyle name="Normal 2 5 3 2 4 2 7" xfId="11135"/>
    <cellStyle name="Normal 2 5 3 2 4 3" xfId="1366"/>
    <cellStyle name="Normal 2 5 3 2 4 3 2" xfId="6541"/>
    <cellStyle name="Normal 2 5 3 2 4 3 3" xfId="11648"/>
    <cellStyle name="Normal 2 5 3 2 4 4" xfId="2400"/>
    <cellStyle name="Normal 2 5 3 2 4 4 2" xfId="7573"/>
    <cellStyle name="Normal 2 5 3 2 4 4 3" xfId="12672"/>
    <cellStyle name="Normal 2 5 3 2 4 5" xfId="3439"/>
    <cellStyle name="Normal 2 5 3 2 4 5 2" xfId="8608"/>
    <cellStyle name="Normal 2 5 3 2 4 5 3" xfId="13702"/>
    <cellStyle name="Normal 2 5 3 2 4 6" xfId="4461"/>
    <cellStyle name="Normal 2 5 3 2 4 6 2" xfId="9629"/>
    <cellStyle name="Normal 2 5 3 2 4 6 3" xfId="14722"/>
    <cellStyle name="Normal 2 5 3 2 4 7" xfId="5509"/>
    <cellStyle name="Normal 2 5 3 2 4 8" xfId="10623"/>
    <cellStyle name="Normal 2 5 3 2 5" xfId="590"/>
    <cellStyle name="Normal 2 5 3 2 5 2" xfId="1622"/>
    <cellStyle name="Normal 2 5 3 2 5 2 2" xfId="6797"/>
    <cellStyle name="Normal 2 5 3 2 5 2 3" xfId="11904"/>
    <cellStyle name="Normal 2 5 3 2 5 3" xfId="2656"/>
    <cellStyle name="Normal 2 5 3 2 5 3 2" xfId="7829"/>
    <cellStyle name="Normal 2 5 3 2 5 3 3" xfId="12928"/>
    <cellStyle name="Normal 2 5 3 2 5 4" xfId="3696"/>
    <cellStyle name="Normal 2 5 3 2 5 4 2" xfId="8865"/>
    <cellStyle name="Normal 2 5 3 2 5 4 3" xfId="13959"/>
    <cellStyle name="Normal 2 5 3 2 5 5" xfId="4717"/>
    <cellStyle name="Normal 2 5 3 2 5 5 2" xfId="9885"/>
    <cellStyle name="Normal 2 5 3 2 5 5 3" xfId="14978"/>
    <cellStyle name="Normal 2 5 3 2 5 6" xfId="5767"/>
    <cellStyle name="Normal 2 5 3 2 5 7" xfId="10879"/>
    <cellStyle name="Normal 2 5 3 2 6" xfId="1109"/>
    <cellStyle name="Normal 2 5 3 2 6 2" xfId="6284"/>
    <cellStyle name="Normal 2 5 3 2 6 3" xfId="11392"/>
    <cellStyle name="Normal 2 5 3 2 7" xfId="2144"/>
    <cellStyle name="Normal 2 5 3 2 7 2" xfId="7317"/>
    <cellStyle name="Normal 2 5 3 2 7 3" xfId="12416"/>
    <cellStyle name="Normal 2 5 3 2 8" xfId="3178"/>
    <cellStyle name="Normal 2 5 3 2 8 2" xfId="8347"/>
    <cellStyle name="Normal 2 5 3 2 8 3" xfId="13443"/>
    <cellStyle name="Normal 2 5 3 2 9" xfId="4205"/>
    <cellStyle name="Normal 2 5 3 2 9 2" xfId="9373"/>
    <cellStyle name="Normal 2 5 3 2 9 3" xfId="14466"/>
    <cellStyle name="Normal 2 5 3 3" xfId="104"/>
    <cellStyle name="Normal 2 5 3 3 10" xfId="10399"/>
    <cellStyle name="Normal 2 5 3 3 2" xfId="234"/>
    <cellStyle name="Normal 2 5 3 3 2 2" xfId="492"/>
    <cellStyle name="Normal 2 5 3 3 2 2 2" xfId="1006"/>
    <cellStyle name="Normal 2 5 3 3 2 2 2 2" xfId="2038"/>
    <cellStyle name="Normal 2 5 3 3 2 2 2 2 2" xfId="7213"/>
    <cellStyle name="Normal 2 5 3 3 2 2 2 2 3" xfId="12320"/>
    <cellStyle name="Normal 2 5 3 3 2 2 2 3" xfId="3072"/>
    <cellStyle name="Normal 2 5 3 3 2 2 2 3 2" xfId="8245"/>
    <cellStyle name="Normal 2 5 3 3 2 2 2 3 3" xfId="13344"/>
    <cellStyle name="Normal 2 5 3 3 2 2 2 4" xfId="4112"/>
    <cellStyle name="Normal 2 5 3 3 2 2 2 4 2" xfId="9281"/>
    <cellStyle name="Normal 2 5 3 3 2 2 2 4 3" xfId="14375"/>
    <cellStyle name="Normal 2 5 3 3 2 2 2 5" xfId="5133"/>
    <cellStyle name="Normal 2 5 3 3 2 2 2 5 2" xfId="10301"/>
    <cellStyle name="Normal 2 5 3 3 2 2 2 5 3" xfId="15394"/>
    <cellStyle name="Normal 2 5 3 3 2 2 2 6" xfId="6183"/>
    <cellStyle name="Normal 2 5 3 3 2 2 2 7" xfId="11295"/>
    <cellStyle name="Normal 2 5 3 3 2 2 3" xfId="1526"/>
    <cellStyle name="Normal 2 5 3 3 2 2 3 2" xfId="6701"/>
    <cellStyle name="Normal 2 5 3 3 2 2 3 3" xfId="11808"/>
    <cellStyle name="Normal 2 5 3 3 2 2 4" xfId="2560"/>
    <cellStyle name="Normal 2 5 3 3 2 2 4 2" xfId="7733"/>
    <cellStyle name="Normal 2 5 3 3 2 2 4 3" xfId="12832"/>
    <cellStyle name="Normal 2 5 3 3 2 2 5" xfId="3599"/>
    <cellStyle name="Normal 2 5 3 3 2 2 5 2" xfId="8768"/>
    <cellStyle name="Normal 2 5 3 3 2 2 5 3" xfId="13862"/>
    <cellStyle name="Normal 2 5 3 3 2 2 6" xfId="4621"/>
    <cellStyle name="Normal 2 5 3 3 2 2 6 2" xfId="9789"/>
    <cellStyle name="Normal 2 5 3 3 2 2 6 3" xfId="14882"/>
    <cellStyle name="Normal 2 5 3 3 2 2 7" xfId="5669"/>
    <cellStyle name="Normal 2 5 3 3 2 2 8" xfId="10783"/>
    <cellStyle name="Normal 2 5 3 3 2 3" xfId="750"/>
    <cellStyle name="Normal 2 5 3 3 2 3 2" xfId="1782"/>
    <cellStyle name="Normal 2 5 3 3 2 3 2 2" xfId="6957"/>
    <cellStyle name="Normal 2 5 3 3 2 3 2 3" xfId="12064"/>
    <cellStyle name="Normal 2 5 3 3 2 3 3" xfId="2816"/>
    <cellStyle name="Normal 2 5 3 3 2 3 3 2" xfId="7989"/>
    <cellStyle name="Normal 2 5 3 3 2 3 3 3" xfId="13088"/>
    <cellStyle name="Normal 2 5 3 3 2 3 4" xfId="3856"/>
    <cellStyle name="Normal 2 5 3 3 2 3 4 2" xfId="9025"/>
    <cellStyle name="Normal 2 5 3 3 2 3 4 3" xfId="14119"/>
    <cellStyle name="Normal 2 5 3 3 2 3 5" xfId="4877"/>
    <cellStyle name="Normal 2 5 3 3 2 3 5 2" xfId="10045"/>
    <cellStyle name="Normal 2 5 3 3 2 3 5 3" xfId="15138"/>
    <cellStyle name="Normal 2 5 3 3 2 3 6" xfId="5927"/>
    <cellStyle name="Normal 2 5 3 3 2 3 7" xfId="11039"/>
    <cellStyle name="Normal 2 5 3 3 2 4" xfId="1270"/>
    <cellStyle name="Normal 2 5 3 3 2 4 2" xfId="6445"/>
    <cellStyle name="Normal 2 5 3 3 2 4 3" xfId="11552"/>
    <cellStyle name="Normal 2 5 3 3 2 5" xfId="2304"/>
    <cellStyle name="Normal 2 5 3 3 2 5 2" xfId="7477"/>
    <cellStyle name="Normal 2 5 3 3 2 5 3" xfId="12576"/>
    <cellStyle name="Normal 2 5 3 3 2 6" xfId="3342"/>
    <cellStyle name="Normal 2 5 3 3 2 6 2" xfId="8511"/>
    <cellStyle name="Normal 2 5 3 3 2 6 3" xfId="13606"/>
    <cellStyle name="Normal 2 5 3 3 2 7" xfId="4365"/>
    <cellStyle name="Normal 2 5 3 3 2 7 2" xfId="9533"/>
    <cellStyle name="Normal 2 5 3 3 2 7 3" xfId="14626"/>
    <cellStyle name="Normal 2 5 3 3 2 8" xfId="5411"/>
    <cellStyle name="Normal 2 5 3 3 2 9" xfId="10527"/>
    <cellStyle name="Normal 2 5 3 3 3" xfId="364"/>
    <cellStyle name="Normal 2 5 3 3 3 2" xfId="878"/>
    <cellStyle name="Normal 2 5 3 3 3 2 2" xfId="1910"/>
    <cellStyle name="Normal 2 5 3 3 3 2 2 2" xfId="7085"/>
    <cellStyle name="Normal 2 5 3 3 3 2 2 3" xfId="12192"/>
    <cellStyle name="Normal 2 5 3 3 3 2 3" xfId="2944"/>
    <cellStyle name="Normal 2 5 3 3 3 2 3 2" xfId="8117"/>
    <cellStyle name="Normal 2 5 3 3 3 2 3 3" xfId="13216"/>
    <cellStyle name="Normal 2 5 3 3 3 2 4" xfId="3984"/>
    <cellStyle name="Normal 2 5 3 3 3 2 4 2" xfId="9153"/>
    <cellStyle name="Normal 2 5 3 3 3 2 4 3" xfId="14247"/>
    <cellStyle name="Normal 2 5 3 3 3 2 5" xfId="5005"/>
    <cellStyle name="Normal 2 5 3 3 3 2 5 2" xfId="10173"/>
    <cellStyle name="Normal 2 5 3 3 3 2 5 3" xfId="15266"/>
    <cellStyle name="Normal 2 5 3 3 3 2 6" xfId="6055"/>
    <cellStyle name="Normal 2 5 3 3 3 2 7" xfId="11167"/>
    <cellStyle name="Normal 2 5 3 3 3 3" xfId="1398"/>
    <cellStyle name="Normal 2 5 3 3 3 3 2" xfId="6573"/>
    <cellStyle name="Normal 2 5 3 3 3 3 3" xfId="11680"/>
    <cellStyle name="Normal 2 5 3 3 3 4" xfId="2432"/>
    <cellStyle name="Normal 2 5 3 3 3 4 2" xfId="7605"/>
    <cellStyle name="Normal 2 5 3 3 3 4 3" xfId="12704"/>
    <cellStyle name="Normal 2 5 3 3 3 5" xfId="3471"/>
    <cellStyle name="Normal 2 5 3 3 3 5 2" xfId="8640"/>
    <cellStyle name="Normal 2 5 3 3 3 5 3" xfId="13734"/>
    <cellStyle name="Normal 2 5 3 3 3 6" xfId="4493"/>
    <cellStyle name="Normal 2 5 3 3 3 6 2" xfId="9661"/>
    <cellStyle name="Normal 2 5 3 3 3 6 3" xfId="14754"/>
    <cellStyle name="Normal 2 5 3 3 3 7" xfId="5541"/>
    <cellStyle name="Normal 2 5 3 3 3 8" xfId="10655"/>
    <cellStyle name="Normal 2 5 3 3 4" xfId="622"/>
    <cellStyle name="Normal 2 5 3 3 4 2" xfId="1654"/>
    <cellStyle name="Normal 2 5 3 3 4 2 2" xfId="6829"/>
    <cellStyle name="Normal 2 5 3 3 4 2 3" xfId="11936"/>
    <cellStyle name="Normal 2 5 3 3 4 3" xfId="2688"/>
    <cellStyle name="Normal 2 5 3 3 4 3 2" xfId="7861"/>
    <cellStyle name="Normal 2 5 3 3 4 3 3" xfId="12960"/>
    <cellStyle name="Normal 2 5 3 3 4 4" xfId="3728"/>
    <cellStyle name="Normal 2 5 3 3 4 4 2" xfId="8897"/>
    <cellStyle name="Normal 2 5 3 3 4 4 3" xfId="13991"/>
    <cellStyle name="Normal 2 5 3 3 4 5" xfId="4749"/>
    <cellStyle name="Normal 2 5 3 3 4 5 2" xfId="9917"/>
    <cellStyle name="Normal 2 5 3 3 4 5 3" xfId="15010"/>
    <cellStyle name="Normal 2 5 3 3 4 6" xfId="5799"/>
    <cellStyle name="Normal 2 5 3 3 4 7" xfId="10911"/>
    <cellStyle name="Normal 2 5 3 3 5" xfId="1142"/>
    <cellStyle name="Normal 2 5 3 3 5 2" xfId="6317"/>
    <cellStyle name="Normal 2 5 3 3 5 3" xfId="11424"/>
    <cellStyle name="Normal 2 5 3 3 6" xfId="2176"/>
    <cellStyle name="Normal 2 5 3 3 6 2" xfId="7349"/>
    <cellStyle name="Normal 2 5 3 3 6 3" xfId="12448"/>
    <cellStyle name="Normal 2 5 3 3 7" xfId="3212"/>
    <cellStyle name="Normal 2 5 3 3 7 2" xfId="8381"/>
    <cellStyle name="Normal 2 5 3 3 7 3" xfId="13477"/>
    <cellStyle name="Normal 2 5 3 3 8" xfId="4237"/>
    <cellStyle name="Normal 2 5 3 3 8 2" xfId="9405"/>
    <cellStyle name="Normal 2 5 3 3 8 3" xfId="14498"/>
    <cellStyle name="Normal 2 5 3 3 9" xfId="5281"/>
    <cellStyle name="Normal 2 5 3 4" xfId="170"/>
    <cellStyle name="Normal 2 5 3 4 2" xfId="428"/>
    <cellStyle name="Normal 2 5 3 4 2 2" xfId="942"/>
    <cellStyle name="Normal 2 5 3 4 2 2 2" xfId="1974"/>
    <cellStyle name="Normal 2 5 3 4 2 2 2 2" xfId="7149"/>
    <cellStyle name="Normal 2 5 3 4 2 2 2 3" xfId="12256"/>
    <cellStyle name="Normal 2 5 3 4 2 2 3" xfId="3008"/>
    <cellStyle name="Normal 2 5 3 4 2 2 3 2" xfId="8181"/>
    <cellStyle name="Normal 2 5 3 4 2 2 3 3" xfId="13280"/>
    <cellStyle name="Normal 2 5 3 4 2 2 4" xfId="4048"/>
    <cellStyle name="Normal 2 5 3 4 2 2 4 2" xfId="9217"/>
    <cellStyle name="Normal 2 5 3 4 2 2 4 3" xfId="14311"/>
    <cellStyle name="Normal 2 5 3 4 2 2 5" xfId="5069"/>
    <cellStyle name="Normal 2 5 3 4 2 2 5 2" xfId="10237"/>
    <cellStyle name="Normal 2 5 3 4 2 2 5 3" xfId="15330"/>
    <cellStyle name="Normal 2 5 3 4 2 2 6" xfId="6119"/>
    <cellStyle name="Normal 2 5 3 4 2 2 7" xfId="11231"/>
    <cellStyle name="Normal 2 5 3 4 2 3" xfId="1462"/>
    <cellStyle name="Normal 2 5 3 4 2 3 2" xfId="6637"/>
    <cellStyle name="Normal 2 5 3 4 2 3 3" xfId="11744"/>
    <cellStyle name="Normal 2 5 3 4 2 4" xfId="2496"/>
    <cellStyle name="Normal 2 5 3 4 2 4 2" xfId="7669"/>
    <cellStyle name="Normal 2 5 3 4 2 4 3" xfId="12768"/>
    <cellStyle name="Normal 2 5 3 4 2 5" xfId="3535"/>
    <cellStyle name="Normal 2 5 3 4 2 5 2" xfId="8704"/>
    <cellStyle name="Normal 2 5 3 4 2 5 3" xfId="13798"/>
    <cellStyle name="Normal 2 5 3 4 2 6" xfId="4557"/>
    <cellStyle name="Normal 2 5 3 4 2 6 2" xfId="9725"/>
    <cellStyle name="Normal 2 5 3 4 2 6 3" xfId="14818"/>
    <cellStyle name="Normal 2 5 3 4 2 7" xfId="5605"/>
    <cellStyle name="Normal 2 5 3 4 2 8" xfId="10719"/>
    <cellStyle name="Normal 2 5 3 4 3" xfId="686"/>
    <cellStyle name="Normal 2 5 3 4 3 2" xfId="1718"/>
    <cellStyle name="Normal 2 5 3 4 3 2 2" xfId="6893"/>
    <cellStyle name="Normal 2 5 3 4 3 2 3" xfId="12000"/>
    <cellStyle name="Normal 2 5 3 4 3 3" xfId="2752"/>
    <cellStyle name="Normal 2 5 3 4 3 3 2" xfId="7925"/>
    <cellStyle name="Normal 2 5 3 4 3 3 3" xfId="13024"/>
    <cellStyle name="Normal 2 5 3 4 3 4" xfId="3792"/>
    <cellStyle name="Normal 2 5 3 4 3 4 2" xfId="8961"/>
    <cellStyle name="Normal 2 5 3 4 3 4 3" xfId="14055"/>
    <cellStyle name="Normal 2 5 3 4 3 5" xfId="4813"/>
    <cellStyle name="Normal 2 5 3 4 3 5 2" xfId="9981"/>
    <cellStyle name="Normal 2 5 3 4 3 5 3" xfId="15074"/>
    <cellStyle name="Normal 2 5 3 4 3 6" xfId="5863"/>
    <cellStyle name="Normal 2 5 3 4 3 7" xfId="10975"/>
    <cellStyle name="Normal 2 5 3 4 4" xfId="1206"/>
    <cellStyle name="Normal 2 5 3 4 4 2" xfId="6381"/>
    <cellStyle name="Normal 2 5 3 4 4 3" xfId="11488"/>
    <cellStyle name="Normal 2 5 3 4 5" xfId="2240"/>
    <cellStyle name="Normal 2 5 3 4 5 2" xfId="7413"/>
    <cellStyle name="Normal 2 5 3 4 5 3" xfId="12512"/>
    <cellStyle name="Normal 2 5 3 4 6" xfId="3278"/>
    <cellStyle name="Normal 2 5 3 4 6 2" xfId="8447"/>
    <cellStyle name="Normal 2 5 3 4 6 3" xfId="13542"/>
    <cellStyle name="Normal 2 5 3 4 7" xfId="4301"/>
    <cellStyle name="Normal 2 5 3 4 7 2" xfId="9469"/>
    <cellStyle name="Normal 2 5 3 4 7 3" xfId="14562"/>
    <cellStyle name="Normal 2 5 3 4 8" xfId="5347"/>
    <cellStyle name="Normal 2 5 3 4 9" xfId="10463"/>
    <cellStyle name="Normal 2 5 3 5" xfId="300"/>
    <cellStyle name="Normal 2 5 3 5 2" xfId="814"/>
    <cellStyle name="Normal 2 5 3 5 2 2" xfId="1846"/>
    <cellStyle name="Normal 2 5 3 5 2 2 2" xfId="7021"/>
    <cellStyle name="Normal 2 5 3 5 2 2 3" xfId="12128"/>
    <cellStyle name="Normal 2 5 3 5 2 3" xfId="2880"/>
    <cellStyle name="Normal 2 5 3 5 2 3 2" xfId="8053"/>
    <cellStyle name="Normal 2 5 3 5 2 3 3" xfId="13152"/>
    <cellStyle name="Normal 2 5 3 5 2 4" xfId="3920"/>
    <cellStyle name="Normal 2 5 3 5 2 4 2" xfId="9089"/>
    <cellStyle name="Normal 2 5 3 5 2 4 3" xfId="14183"/>
    <cellStyle name="Normal 2 5 3 5 2 5" xfId="4941"/>
    <cellStyle name="Normal 2 5 3 5 2 5 2" xfId="10109"/>
    <cellStyle name="Normal 2 5 3 5 2 5 3" xfId="15202"/>
    <cellStyle name="Normal 2 5 3 5 2 6" xfId="5991"/>
    <cellStyle name="Normal 2 5 3 5 2 7" xfId="11103"/>
    <cellStyle name="Normal 2 5 3 5 3" xfId="1334"/>
    <cellStyle name="Normal 2 5 3 5 3 2" xfId="6509"/>
    <cellStyle name="Normal 2 5 3 5 3 3" xfId="11616"/>
    <cellStyle name="Normal 2 5 3 5 4" xfId="2368"/>
    <cellStyle name="Normal 2 5 3 5 4 2" xfId="7541"/>
    <cellStyle name="Normal 2 5 3 5 4 3" xfId="12640"/>
    <cellStyle name="Normal 2 5 3 5 5" xfId="3407"/>
    <cellStyle name="Normal 2 5 3 5 5 2" xfId="8576"/>
    <cellStyle name="Normal 2 5 3 5 5 3" xfId="13670"/>
    <cellStyle name="Normal 2 5 3 5 6" xfId="4429"/>
    <cellStyle name="Normal 2 5 3 5 6 2" xfId="9597"/>
    <cellStyle name="Normal 2 5 3 5 6 3" xfId="14690"/>
    <cellStyle name="Normal 2 5 3 5 7" xfId="5477"/>
    <cellStyle name="Normal 2 5 3 5 8" xfId="10591"/>
    <cellStyle name="Normal 2 5 3 6" xfId="558"/>
    <cellStyle name="Normal 2 5 3 6 2" xfId="1590"/>
    <cellStyle name="Normal 2 5 3 6 2 2" xfId="6765"/>
    <cellStyle name="Normal 2 5 3 6 2 3" xfId="11872"/>
    <cellStyle name="Normal 2 5 3 6 3" xfId="2624"/>
    <cellStyle name="Normal 2 5 3 6 3 2" xfId="7797"/>
    <cellStyle name="Normal 2 5 3 6 3 3" xfId="12896"/>
    <cellStyle name="Normal 2 5 3 6 4" xfId="3664"/>
    <cellStyle name="Normal 2 5 3 6 4 2" xfId="8833"/>
    <cellStyle name="Normal 2 5 3 6 4 3" xfId="13927"/>
    <cellStyle name="Normal 2 5 3 6 5" xfId="4685"/>
    <cellStyle name="Normal 2 5 3 6 5 2" xfId="9853"/>
    <cellStyle name="Normal 2 5 3 6 5 3" xfId="14946"/>
    <cellStyle name="Normal 2 5 3 6 6" xfId="5735"/>
    <cellStyle name="Normal 2 5 3 6 7" xfId="10847"/>
    <cellStyle name="Normal 2 5 3 7" xfId="1076"/>
    <cellStyle name="Normal 2 5 3 7 2" xfId="6251"/>
    <cellStyle name="Normal 2 5 3 7 3" xfId="11360"/>
    <cellStyle name="Normal 2 5 3 8" xfId="2111"/>
    <cellStyle name="Normal 2 5 3 8 2" xfId="7284"/>
    <cellStyle name="Normal 2 5 3 8 3" xfId="12384"/>
    <cellStyle name="Normal 2 5 3 9" xfId="3145"/>
    <cellStyle name="Normal 2 5 3 9 2" xfId="8314"/>
    <cellStyle name="Normal 2 5 3 9 3" xfId="13411"/>
    <cellStyle name="Normal 2 5 4" xfId="54"/>
    <cellStyle name="Normal 2 5 4 10" xfId="5231"/>
    <cellStyle name="Normal 2 5 4 11" xfId="10351"/>
    <cellStyle name="Normal 2 5 4 2" xfId="120"/>
    <cellStyle name="Normal 2 5 4 2 10" xfId="10415"/>
    <cellStyle name="Normal 2 5 4 2 2" xfId="250"/>
    <cellStyle name="Normal 2 5 4 2 2 2" xfId="508"/>
    <cellStyle name="Normal 2 5 4 2 2 2 2" xfId="1022"/>
    <cellStyle name="Normal 2 5 4 2 2 2 2 2" xfId="2054"/>
    <cellStyle name="Normal 2 5 4 2 2 2 2 2 2" xfId="7229"/>
    <cellStyle name="Normal 2 5 4 2 2 2 2 2 3" xfId="12336"/>
    <cellStyle name="Normal 2 5 4 2 2 2 2 3" xfId="3088"/>
    <cellStyle name="Normal 2 5 4 2 2 2 2 3 2" xfId="8261"/>
    <cellStyle name="Normal 2 5 4 2 2 2 2 3 3" xfId="13360"/>
    <cellStyle name="Normal 2 5 4 2 2 2 2 4" xfId="4128"/>
    <cellStyle name="Normal 2 5 4 2 2 2 2 4 2" xfId="9297"/>
    <cellStyle name="Normal 2 5 4 2 2 2 2 4 3" xfId="14391"/>
    <cellStyle name="Normal 2 5 4 2 2 2 2 5" xfId="5149"/>
    <cellStyle name="Normal 2 5 4 2 2 2 2 5 2" xfId="10317"/>
    <cellStyle name="Normal 2 5 4 2 2 2 2 5 3" xfId="15410"/>
    <cellStyle name="Normal 2 5 4 2 2 2 2 6" xfId="6199"/>
    <cellStyle name="Normal 2 5 4 2 2 2 2 7" xfId="11311"/>
    <cellStyle name="Normal 2 5 4 2 2 2 3" xfId="1542"/>
    <cellStyle name="Normal 2 5 4 2 2 2 3 2" xfId="6717"/>
    <cellStyle name="Normal 2 5 4 2 2 2 3 3" xfId="11824"/>
    <cellStyle name="Normal 2 5 4 2 2 2 4" xfId="2576"/>
    <cellStyle name="Normal 2 5 4 2 2 2 4 2" xfId="7749"/>
    <cellStyle name="Normal 2 5 4 2 2 2 4 3" xfId="12848"/>
    <cellStyle name="Normal 2 5 4 2 2 2 5" xfId="3615"/>
    <cellStyle name="Normal 2 5 4 2 2 2 5 2" xfId="8784"/>
    <cellStyle name="Normal 2 5 4 2 2 2 5 3" xfId="13878"/>
    <cellStyle name="Normal 2 5 4 2 2 2 6" xfId="4637"/>
    <cellStyle name="Normal 2 5 4 2 2 2 6 2" xfId="9805"/>
    <cellStyle name="Normal 2 5 4 2 2 2 6 3" xfId="14898"/>
    <cellStyle name="Normal 2 5 4 2 2 2 7" xfId="5685"/>
    <cellStyle name="Normal 2 5 4 2 2 2 8" xfId="10799"/>
    <cellStyle name="Normal 2 5 4 2 2 3" xfId="766"/>
    <cellStyle name="Normal 2 5 4 2 2 3 2" xfId="1798"/>
    <cellStyle name="Normal 2 5 4 2 2 3 2 2" xfId="6973"/>
    <cellStyle name="Normal 2 5 4 2 2 3 2 3" xfId="12080"/>
    <cellStyle name="Normal 2 5 4 2 2 3 3" xfId="2832"/>
    <cellStyle name="Normal 2 5 4 2 2 3 3 2" xfId="8005"/>
    <cellStyle name="Normal 2 5 4 2 2 3 3 3" xfId="13104"/>
    <cellStyle name="Normal 2 5 4 2 2 3 4" xfId="3872"/>
    <cellStyle name="Normal 2 5 4 2 2 3 4 2" xfId="9041"/>
    <cellStyle name="Normal 2 5 4 2 2 3 4 3" xfId="14135"/>
    <cellStyle name="Normal 2 5 4 2 2 3 5" xfId="4893"/>
    <cellStyle name="Normal 2 5 4 2 2 3 5 2" xfId="10061"/>
    <cellStyle name="Normal 2 5 4 2 2 3 5 3" xfId="15154"/>
    <cellStyle name="Normal 2 5 4 2 2 3 6" xfId="5943"/>
    <cellStyle name="Normal 2 5 4 2 2 3 7" xfId="11055"/>
    <cellStyle name="Normal 2 5 4 2 2 4" xfId="1286"/>
    <cellStyle name="Normal 2 5 4 2 2 4 2" xfId="6461"/>
    <cellStyle name="Normal 2 5 4 2 2 4 3" xfId="11568"/>
    <cellStyle name="Normal 2 5 4 2 2 5" xfId="2320"/>
    <cellStyle name="Normal 2 5 4 2 2 5 2" xfId="7493"/>
    <cellStyle name="Normal 2 5 4 2 2 5 3" xfId="12592"/>
    <cellStyle name="Normal 2 5 4 2 2 6" xfId="3358"/>
    <cellStyle name="Normal 2 5 4 2 2 6 2" xfId="8527"/>
    <cellStyle name="Normal 2 5 4 2 2 6 3" xfId="13622"/>
    <cellStyle name="Normal 2 5 4 2 2 7" xfId="4381"/>
    <cellStyle name="Normal 2 5 4 2 2 7 2" xfId="9549"/>
    <cellStyle name="Normal 2 5 4 2 2 7 3" xfId="14642"/>
    <cellStyle name="Normal 2 5 4 2 2 8" xfId="5427"/>
    <cellStyle name="Normal 2 5 4 2 2 9" xfId="10543"/>
    <cellStyle name="Normal 2 5 4 2 3" xfId="380"/>
    <cellStyle name="Normal 2 5 4 2 3 2" xfId="894"/>
    <cellStyle name="Normal 2 5 4 2 3 2 2" xfId="1926"/>
    <cellStyle name="Normal 2 5 4 2 3 2 2 2" xfId="7101"/>
    <cellStyle name="Normal 2 5 4 2 3 2 2 3" xfId="12208"/>
    <cellStyle name="Normal 2 5 4 2 3 2 3" xfId="2960"/>
    <cellStyle name="Normal 2 5 4 2 3 2 3 2" xfId="8133"/>
    <cellStyle name="Normal 2 5 4 2 3 2 3 3" xfId="13232"/>
    <cellStyle name="Normal 2 5 4 2 3 2 4" xfId="4000"/>
    <cellStyle name="Normal 2 5 4 2 3 2 4 2" xfId="9169"/>
    <cellStyle name="Normal 2 5 4 2 3 2 4 3" xfId="14263"/>
    <cellStyle name="Normal 2 5 4 2 3 2 5" xfId="5021"/>
    <cellStyle name="Normal 2 5 4 2 3 2 5 2" xfId="10189"/>
    <cellStyle name="Normal 2 5 4 2 3 2 5 3" xfId="15282"/>
    <cellStyle name="Normal 2 5 4 2 3 2 6" xfId="6071"/>
    <cellStyle name="Normal 2 5 4 2 3 2 7" xfId="11183"/>
    <cellStyle name="Normal 2 5 4 2 3 3" xfId="1414"/>
    <cellStyle name="Normal 2 5 4 2 3 3 2" xfId="6589"/>
    <cellStyle name="Normal 2 5 4 2 3 3 3" xfId="11696"/>
    <cellStyle name="Normal 2 5 4 2 3 4" xfId="2448"/>
    <cellStyle name="Normal 2 5 4 2 3 4 2" xfId="7621"/>
    <cellStyle name="Normal 2 5 4 2 3 4 3" xfId="12720"/>
    <cellStyle name="Normal 2 5 4 2 3 5" xfId="3487"/>
    <cellStyle name="Normal 2 5 4 2 3 5 2" xfId="8656"/>
    <cellStyle name="Normal 2 5 4 2 3 5 3" xfId="13750"/>
    <cellStyle name="Normal 2 5 4 2 3 6" xfId="4509"/>
    <cellStyle name="Normal 2 5 4 2 3 6 2" xfId="9677"/>
    <cellStyle name="Normal 2 5 4 2 3 6 3" xfId="14770"/>
    <cellStyle name="Normal 2 5 4 2 3 7" xfId="5557"/>
    <cellStyle name="Normal 2 5 4 2 3 8" xfId="10671"/>
    <cellStyle name="Normal 2 5 4 2 4" xfId="638"/>
    <cellStyle name="Normal 2 5 4 2 4 2" xfId="1670"/>
    <cellStyle name="Normal 2 5 4 2 4 2 2" xfId="6845"/>
    <cellStyle name="Normal 2 5 4 2 4 2 3" xfId="11952"/>
    <cellStyle name="Normal 2 5 4 2 4 3" xfId="2704"/>
    <cellStyle name="Normal 2 5 4 2 4 3 2" xfId="7877"/>
    <cellStyle name="Normal 2 5 4 2 4 3 3" xfId="12976"/>
    <cellStyle name="Normal 2 5 4 2 4 4" xfId="3744"/>
    <cellStyle name="Normal 2 5 4 2 4 4 2" xfId="8913"/>
    <cellStyle name="Normal 2 5 4 2 4 4 3" xfId="14007"/>
    <cellStyle name="Normal 2 5 4 2 4 5" xfId="4765"/>
    <cellStyle name="Normal 2 5 4 2 4 5 2" xfId="9933"/>
    <cellStyle name="Normal 2 5 4 2 4 5 3" xfId="15026"/>
    <cellStyle name="Normal 2 5 4 2 4 6" xfId="5815"/>
    <cellStyle name="Normal 2 5 4 2 4 7" xfId="10927"/>
    <cellStyle name="Normal 2 5 4 2 5" xfId="1158"/>
    <cellStyle name="Normal 2 5 4 2 5 2" xfId="6333"/>
    <cellStyle name="Normal 2 5 4 2 5 3" xfId="11440"/>
    <cellStyle name="Normal 2 5 4 2 6" xfId="2192"/>
    <cellStyle name="Normal 2 5 4 2 6 2" xfId="7365"/>
    <cellStyle name="Normal 2 5 4 2 6 3" xfId="12464"/>
    <cellStyle name="Normal 2 5 4 2 7" xfId="3228"/>
    <cellStyle name="Normal 2 5 4 2 7 2" xfId="8397"/>
    <cellStyle name="Normal 2 5 4 2 7 3" xfId="13493"/>
    <cellStyle name="Normal 2 5 4 2 8" xfId="4253"/>
    <cellStyle name="Normal 2 5 4 2 8 2" xfId="9421"/>
    <cellStyle name="Normal 2 5 4 2 8 3" xfId="14514"/>
    <cellStyle name="Normal 2 5 4 2 9" xfId="5297"/>
    <cellStyle name="Normal 2 5 4 3" xfId="186"/>
    <cellStyle name="Normal 2 5 4 3 2" xfId="444"/>
    <cellStyle name="Normal 2 5 4 3 2 2" xfId="958"/>
    <cellStyle name="Normal 2 5 4 3 2 2 2" xfId="1990"/>
    <cellStyle name="Normal 2 5 4 3 2 2 2 2" xfId="7165"/>
    <cellStyle name="Normal 2 5 4 3 2 2 2 3" xfId="12272"/>
    <cellStyle name="Normal 2 5 4 3 2 2 3" xfId="3024"/>
    <cellStyle name="Normal 2 5 4 3 2 2 3 2" xfId="8197"/>
    <cellStyle name="Normal 2 5 4 3 2 2 3 3" xfId="13296"/>
    <cellStyle name="Normal 2 5 4 3 2 2 4" xfId="4064"/>
    <cellStyle name="Normal 2 5 4 3 2 2 4 2" xfId="9233"/>
    <cellStyle name="Normal 2 5 4 3 2 2 4 3" xfId="14327"/>
    <cellStyle name="Normal 2 5 4 3 2 2 5" xfId="5085"/>
    <cellStyle name="Normal 2 5 4 3 2 2 5 2" xfId="10253"/>
    <cellStyle name="Normal 2 5 4 3 2 2 5 3" xfId="15346"/>
    <cellStyle name="Normal 2 5 4 3 2 2 6" xfId="6135"/>
    <cellStyle name="Normal 2 5 4 3 2 2 7" xfId="11247"/>
    <cellStyle name="Normal 2 5 4 3 2 3" xfId="1478"/>
    <cellStyle name="Normal 2 5 4 3 2 3 2" xfId="6653"/>
    <cellStyle name="Normal 2 5 4 3 2 3 3" xfId="11760"/>
    <cellStyle name="Normal 2 5 4 3 2 4" xfId="2512"/>
    <cellStyle name="Normal 2 5 4 3 2 4 2" xfId="7685"/>
    <cellStyle name="Normal 2 5 4 3 2 4 3" xfId="12784"/>
    <cellStyle name="Normal 2 5 4 3 2 5" xfId="3551"/>
    <cellStyle name="Normal 2 5 4 3 2 5 2" xfId="8720"/>
    <cellStyle name="Normal 2 5 4 3 2 5 3" xfId="13814"/>
    <cellStyle name="Normal 2 5 4 3 2 6" xfId="4573"/>
    <cellStyle name="Normal 2 5 4 3 2 6 2" xfId="9741"/>
    <cellStyle name="Normal 2 5 4 3 2 6 3" xfId="14834"/>
    <cellStyle name="Normal 2 5 4 3 2 7" xfId="5621"/>
    <cellStyle name="Normal 2 5 4 3 2 8" xfId="10735"/>
    <cellStyle name="Normal 2 5 4 3 3" xfId="702"/>
    <cellStyle name="Normal 2 5 4 3 3 2" xfId="1734"/>
    <cellStyle name="Normal 2 5 4 3 3 2 2" xfId="6909"/>
    <cellStyle name="Normal 2 5 4 3 3 2 3" xfId="12016"/>
    <cellStyle name="Normal 2 5 4 3 3 3" xfId="2768"/>
    <cellStyle name="Normal 2 5 4 3 3 3 2" xfId="7941"/>
    <cellStyle name="Normal 2 5 4 3 3 3 3" xfId="13040"/>
    <cellStyle name="Normal 2 5 4 3 3 4" xfId="3808"/>
    <cellStyle name="Normal 2 5 4 3 3 4 2" xfId="8977"/>
    <cellStyle name="Normal 2 5 4 3 3 4 3" xfId="14071"/>
    <cellStyle name="Normal 2 5 4 3 3 5" xfId="4829"/>
    <cellStyle name="Normal 2 5 4 3 3 5 2" xfId="9997"/>
    <cellStyle name="Normal 2 5 4 3 3 5 3" xfId="15090"/>
    <cellStyle name="Normal 2 5 4 3 3 6" xfId="5879"/>
    <cellStyle name="Normal 2 5 4 3 3 7" xfId="10991"/>
    <cellStyle name="Normal 2 5 4 3 4" xfId="1222"/>
    <cellStyle name="Normal 2 5 4 3 4 2" xfId="6397"/>
    <cellStyle name="Normal 2 5 4 3 4 3" xfId="11504"/>
    <cellStyle name="Normal 2 5 4 3 5" xfId="2256"/>
    <cellStyle name="Normal 2 5 4 3 5 2" xfId="7429"/>
    <cellStyle name="Normal 2 5 4 3 5 3" xfId="12528"/>
    <cellStyle name="Normal 2 5 4 3 6" xfId="3294"/>
    <cellStyle name="Normal 2 5 4 3 6 2" xfId="8463"/>
    <cellStyle name="Normal 2 5 4 3 6 3" xfId="13558"/>
    <cellStyle name="Normal 2 5 4 3 7" xfId="4317"/>
    <cellStyle name="Normal 2 5 4 3 7 2" xfId="9485"/>
    <cellStyle name="Normal 2 5 4 3 7 3" xfId="14578"/>
    <cellStyle name="Normal 2 5 4 3 8" xfId="5363"/>
    <cellStyle name="Normal 2 5 4 3 9" xfId="10479"/>
    <cellStyle name="Normal 2 5 4 4" xfId="316"/>
    <cellStyle name="Normal 2 5 4 4 2" xfId="830"/>
    <cellStyle name="Normal 2 5 4 4 2 2" xfId="1862"/>
    <cellStyle name="Normal 2 5 4 4 2 2 2" xfId="7037"/>
    <cellStyle name="Normal 2 5 4 4 2 2 3" xfId="12144"/>
    <cellStyle name="Normal 2 5 4 4 2 3" xfId="2896"/>
    <cellStyle name="Normal 2 5 4 4 2 3 2" xfId="8069"/>
    <cellStyle name="Normal 2 5 4 4 2 3 3" xfId="13168"/>
    <cellStyle name="Normal 2 5 4 4 2 4" xfId="3936"/>
    <cellStyle name="Normal 2 5 4 4 2 4 2" xfId="9105"/>
    <cellStyle name="Normal 2 5 4 4 2 4 3" xfId="14199"/>
    <cellStyle name="Normal 2 5 4 4 2 5" xfId="4957"/>
    <cellStyle name="Normal 2 5 4 4 2 5 2" xfId="10125"/>
    <cellStyle name="Normal 2 5 4 4 2 5 3" xfId="15218"/>
    <cellStyle name="Normal 2 5 4 4 2 6" xfId="6007"/>
    <cellStyle name="Normal 2 5 4 4 2 7" xfId="11119"/>
    <cellStyle name="Normal 2 5 4 4 3" xfId="1350"/>
    <cellStyle name="Normal 2 5 4 4 3 2" xfId="6525"/>
    <cellStyle name="Normal 2 5 4 4 3 3" xfId="11632"/>
    <cellStyle name="Normal 2 5 4 4 4" xfId="2384"/>
    <cellStyle name="Normal 2 5 4 4 4 2" xfId="7557"/>
    <cellStyle name="Normal 2 5 4 4 4 3" xfId="12656"/>
    <cellStyle name="Normal 2 5 4 4 5" xfId="3423"/>
    <cellStyle name="Normal 2 5 4 4 5 2" xfId="8592"/>
    <cellStyle name="Normal 2 5 4 4 5 3" xfId="13686"/>
    <cellStyle name="Normal 2 5 4 4 6" xfId="4445"/>
    <cellStyle name="Normal 2 5 4 4 6 2" xfId="9613"/>
    <cellStyle name="Normal 2 5 4 4 6 3" xfId="14706"/>
    <cellStyle name="Normal 2 5 4 4 7" xfId="5493"/>
    <cellStyle name="Normal 2 5 4 4 8" xfId="10607"/>
    <cellStyle name="Normal 2 5 4 5" xfId="574"/>
    <cellStyle name="Normal 2 5 4 5 2" xfId="1606"/>
    <cellStyle name="Normal 2 5 4 5 2 2" xfId="6781"/>
    <cellStyle name="Normal 2 5 4 5 2 3" xfId="11888"/>
    <cellStyle name="Normal 2 5 4 5 3" xfId="2640"/>
    <cellStyle name="Normal 2 5 4 5 3 2" xfId="7813"/>
    <cellStyle name="Normal 2 5 4 5 3 3" xfId="12912"/>
    <cellStyle name="Normal 2 5 4 5 4" xfId="3680"/>
    <cellStyle name="Normal 2 5 4 5 4 2" xfId="8849"/>
    <cellStyle name="Normal 2 5 4 5 4 3" xfId="13943"/>
    <cellStyle name="Normal 2 5 4 5 5" xfId="4701"/>
    <cellStyle name="Normal 2 5 4 5 5 2" xfId="9869"/>
    <cellStyle name="Normal 2 5 4 5 5 3" xfId="14962"/>
    <cellStyle name="Normal 2 5 4 5 6" xfId="5751"/>
    <cellStyle name="Normal 2 5 4 5 7" xfId="10863"/>
    <cellStyle name="Normal 2 5 4 6" xfId="1093"/>
    <cellStyle name="Normal 2 5 4 6 2" xfId="6268"/>
    <cellStyle name="Normal 2 5 4 6 3" xfId="11376"/>
    <cellStyle name="Normal 2 5 4 7" xfId="2128"/>
    <cellStyle name="Normal 2 5 4 7 2" xfId="7301"/>
    <cellStyle name="Normal 2 5 4 7 3" xfId="12400"/>
    <cellStyle name="Normal 2 5 4 8" xfId="3162"/>
    <cellStyle name="Normal 2 5 4 8 2" xfId="8331"/>
    <cellStyle name="Normal 2 5 4 8 3" xfId="13427"/>
    <cellStyle name="Normal 2 5 4 9" xfId="4189"/>
    <cellStyle name="Normal 2 5 4 9 2" xfId="9357"/>
    <cellStyle name="Normal 2 5 4 9 3" xfId="14450"/>
    <cellStyle name="Normal 2 5 5" xfId="88"/>
    <cellStyle name="Normal 2 5 5 10" xfId="10383"/>
    <cellStyle name="Normal 2 5 5 2" xfId="218"/>
    <cellStyle name="Normal 2 5 5 2 2" xfId="476"/>
    <cellStyle name="Normal 2 5 5 2 2 2" xfId="990"/>
    <cellStyle name="Normal 2 5 5 2 2 2 2" xfId="2022"/>
    <cellStyle name="Normal 2 5 5 2 2 2 2 2" xfId="7197"/>
    <cellStyle name="Normal 2 5 5 2 2 2 2 3" xfId="12304"/>
    <cellStyle name="Normal 2 5 5 2 2 2 3" xfId="3056"/>
    <cellStyle name="Normal 2 5 5 2 2 2 3 2" xfId="8229"/>
    <cellStyle name="Normal 2 5 5 2 2 2 3 3" xfId="13328"/>
    <cellStyle name="Normal 2 5 5 2 2 2 4" xfId="4096"/>
    <cellStyle name="Normal 2 5 5 2 2 2 4 2" xfId="9265"/>
    <cellStyle name="Normal 2 5 5 2 2 2 4 3" xfId="14359"/>
    <cellStyle name="Normal 2 5 5 2 2 2 5" xfId="5117"/>
    <cellStyle name="Normal 2 5 5 2 2 2 5 2" xfId="10285"/>
    <cellStyle name="Normal 2 5 5 2 2 2 5 3" xfId="15378"/>
    <cellStyle name="Normal 2 5 5 2 2 2 6" xfId="6167"/>
    <cellStyle name="Normal 2 5 5 2 2 2 7" xfId="11279"/>
    <cellStyle name="Normal 2 5 5 2 2 3" xfId="1510"/>
    <cellStyle name="Normal 2 5 5 2 2 3 2" xfId="6685"/>
    <cellStyle name="Normal 2 5 5 2 2 3 3" xfId="11792"/>
    <cellStyle name="Normal 2 5 5 2 2 4" xfId="2544"/>
    <cellStyle name="Normal 2 5 5 2 2 4 2" xfId="7717"/>
    <cellStyle name="Normal 2 5 5 2 2 4 3" xfId="12816"/>
    <cellStyle name="Normal 2 5 5 2 2 5" xfId="3583"/>
    <cellStyle name="Normal 2 5 5 2 2 5 2" xfId="8752"/>
    <cellStyle name="Normal 2 5 5 2 2 5 3" xfId="13846"/>
    <cellStyle name="Normal 2 5 5 2 2 6" xfId="4605"/>
    <cellStyle name="Normal 2 5 5 2 2 6 2" xfId="9773"/>
    <cellStyle name="Normal 2 5 5 2 2 6 3" xfId="14866"/>
    <cellStyle name="Normal 2 5 5 2 2 7" xfId="5653"/>
    <cellStyle name="Normal 2 5 5 2 2 8" xfId="10767"/>
    <cellStyle name="Normal 2 5 5 2 3" xfId="734"/>
    <cellStyle name="Normal 2 5 5 2 3 2" xfId="1766"/>
    <cellStyle name="Normal 2 5 5 2 3 2 2" xfId="6941"/>
    <cellStyle name="Normal 2 5 5 2 3 2 3" xfId="12048"/>
    <cellStyle name="Normal 2 5 5 2 3 3" xfId="2800"/>
    <cellStyle name="Normal 2 5 5 2 3 3 2" xfId="7973"/>
    <cellStyle name="Normal 2 5 5 2 3 3 3" xfId="13072"/>
    <cellStyle name="Normal 2 5 5 2 3 4" xfId="3840"/>
    <cellStyle name="Normal 2 5 5 2 3 4 2" xfId="9009"/>
    <cellStyle name="Normal 2 5 5 2 3 4 3" xfId="14103"/>
    <cellStyle name="Normal 2 5 5 2 3 5" xfId="4861"/>
    <cellStyle name="Normal 2 5 5 2 3 5 2" xfId="10029"/>
    <cellStyle name="Normal 2 5 5 2 3 5 3" xfId="15122"/>
    <cellStyle name="Normal 2 5 5 2 3 6" xfId="5911"/>
    <cellStyle name="Normal 2 5 5 2 3 7" xfId="11023"/>
    <cellStyle name="Normal 2 5 5 2 4" xfId="1254"/>
    <cellStyle name="Normal 2 5 5 2 4 2" xfId="6429"/>
    <cellStyle name="Normal 2 5 5 2 4 3" xfId="11536"/>
    <cellStyle name="Normal 2 5 5 2 5" xfId="2288"/>
    <cellStyle name="Normal 2 5 5 2 5 2" xfId="7461"/>
    <cellStyle name="Normal 2 5 5 2 5 3" xfId="12560"/>
    <cellStyle name="Normal 2 5 5 2 6" xfId="3326"/>
    <cellStyle name="Normal 2 5 5 2 6 2" xfId="8495"/>
    <cellStyle name="Normal 2 5 5 2 6 3" xfId="13590"/>
    <cellStyle name="Normal 2 5 5 2 7" xfId="4349"/>
    <cellStyle name="Normal 2 5 5 2 7 2" xfId="9517"/>
    <cellStyle name="Normal 2 5 5 2 7 3" xfId="14610"/>
    <cellStyle name="Normal 2 5 5 2 8" xfId="5395"/>
    <cellStyle name="Normal 2 5 5 2 9" xfId="10511"/>
    <cellStyle name="Normal 2 5 5 3" xfId="348"/>
    <cellStyle name="Normal 2 5 5 3 2" xfId="862"/>
    <cellStyle name="Normal 2 5 5 3 2 2" xfId="1894"/>
    <cellStyle name="Normal 2 5 5 3 2 2 2" xfId="7069"/>
    <cellStyle name="Normal 2 5 5 3 2 2 3" xfId="12176"/>
    <cellStyle name="Normal 2 5 5 3 2 3" xfId="2928"/>
    <cellStyle name="Normal 2 5 5 3 2 3 2" xfId="8101"/>
    <cellStyle name="Normal 2 5 5 3 2 3 3" xfId="13200"/>
    <cellStyle name="Normal 2 5 5 3 2 4" xfId="3968"/>
    <cellStyle name="Normal 2 5 5 3 2 4 2" xfId="9137"/>
    <cellStyle name="Normal 2 5 5 3 2 4 3" xfId="14231"/>
    <cellStyle name="Normal 2 5 5 3 2 5" xfId="4989"/>
    <cellStyle name="Normal 2 5 5 3 2 5 2" xfId="10157"/>
    <cellStyle name="Normal 2 5 5 3 2 5 3" xfId="15250"/>
    <cellStyle name="Normal 2 5 5 3 2 6" xfId="6039"/>
    <cellStyle name="Normal 2 5 5 3 2 7" xfId="11151"/>
    <cellStyle name="Normal 2 5 5 3 3" xfId="1382"/>
    <cellStyle name="Normal 2 5 5 3 3 2" xfId="6557"/>
    <cellStyle name="Normal 2 5 5 3 3 3" xfId="11664"/>
    <cellStyle name="Normal 2 5 5 3 4" xfId="2416"/>
    <cellStyle name="Normal 2 5 5 3 4 2" xfId="7589"/>
    <cellStyle name="Normal 2 5 5 3 4 3" xfId="12688"/>
    <cellStyle name="Normal 2 5 5 3 5" xfId="3455"/>
    <cellStyle name="Normal 2 5 5 3 5 2" xfId="8624"/>
    <cellStyle name="Normal 2 5 5 3 5 3" xfId="13718"/>
    <cellStyle name="Normal 2 5 5 3 6" xfId="4477"/>
    <cellStyle name="Normal 2 5 5 3 6 2" xfId="9645"/>
    <cellStyle name="Normal 2 5 5 3 6 3" xfId="14738"/>
    <cellStyle name="Normal 2 5 5 3 7" xfId="5525"/>
    <cellStyle name="Normal 2 5 5 3 8" xfId="10639"/>
    <cellStyle name="Normal 2 5 5 4" xfId="606"/>
    <cellStyle name="Normal 2 5 5 4 2" xfId="1638"/>
    <cellStyle name="Normal 2 5 5 4 2 2" xfId="6813"/>
    <cellStyle name="Normal 2 5 5 4 2 3" xfId="11920"/>
    <cellStyle name="Normal 2 5 5 4 3" xfId="2672"/>
    <cellStyle name="Normal 2 5 5 4 3 2" xfId="7845"/>
    <cellStyle name="Normal 2 5 5 4 3 3" xfId="12944"/>
    <cellStyle name="Normal 2 5 5 4 4" xfId="3712"/>
    <cellStyle name="Normal 2 5 5 4 4 2" xfId="8881"/>
    <cellStyle name="Normal 2 5 5 4 4 3" xfId="13975"/>
    <cellStyle name="Normal 2 5 5 4 5" xfId="4733"/>
    <cellStyle name="Normal 2 5 5 4 5 2" xfId="9901"/>
    <cellStyle name="Normal 2 5 5 4 5 3" xfId="14994"/>
    <cellStyle name="Normal 2 5 5 4 6" xfId="5783"/>
    <cellStyle name="Normal 2 5 5 4 7" xfId="10895"/>
    <cellStyle name="Normal 2 5 5 5" xfId="1126"/>
    <cellStyle name="Normal 2 5 5 5 2" xfId="6301"/>
    <cellStyle name="Normal 2 5 5 5 3" xfId="11408"/>
    <cellStyle name="Normal 2 5 5 6" xfId="2160"/>
    <cellStyle name="Normal 2 5 5 6 2" xfId="7333"/>
    <cellStyle name="Normal 2 5 5 6 3" xfId="12432"/>
    <cellStyle name="Normal 2 5 5 7" xfId="3196"/>
    <cellStyle name="Normal 2 5 5 7 2" xfId="8365"/>
    <cellStyle name="Normal 2 5 5 7 3" xfId="13461"/>
    <cellStyle name="Normal 2 5 5 8" xfId="4221"/>
    <cellStyle name="Normal 2 5 5 8 2" xfId="9389"/>
    <cellStyle name="Normal 2 5 5 8 3" xfId="14482"/>
    <cellStyle name="Normal 2 5 5 9" xfId="5265"/>
    <cellStyle name="Normal 2 5 6" xfId="154"/>
    <cellStyle name="Normal 2 5 6 2" xfId="412"/>
    <cellStyle name="Normal 2 5 6 2 2" xfId="926"/>
    <cellStyle name="Normal 2 5 6 2 2 2" xfId="1958"/>
    <cellStyle name="Normal 2 5 6 2 2 2 2" xfId="7133"/>
    <cellStyle name="Normal 2 5 6 2 2 2 3" xfId="12240"/>
    <cellStyle name="Normal 2 5 6 2 2 3" xfId="2992"/>
    <cellStyle name="Normal 2 5 6 2 2 3 2" xfId="8165"/>
    <cellStyle name="Normal 2 5 6 2 2 3 3" xfId="13264"/>
    <cellStyle name="Normal 2 5 6 2 2 4" xfId="4032"/>
    <cellStyle name="Normal 2 5 6 2 2 4 2" xfId="9201"/>
    <cellStyle name="Normal 2 5 6 2 2 4 3" xfId="14295"/>
    <cellStyle name="Normal 2 5 6 2 2 5" xfId="5053"/>
    <cellStyle name="Normal 2 5 6 2 2 5 2" xfId="10221"/>
    <cellStyle name="Normal 2 5 6 2 2 5 3" xfId="15314"/>
    <cellStyle name="Normal 2 5 6 2 2 6" xfId="6103"/>
    <cellStyle name="Normal 2 5 6 2 2 7" xfId="11215"/>
    <cellStyle name="Normal 2 5 6 2 3" xfId="1446"/>
    <cellStyle name="Normal 2 5 6 2 3 2" xfId="6621"/>
    <cellStyle name="Normal 2 5 6 2 3 3" xfId="11728"/>
    <cellStyle name="Normal 2 5 6 2 4" xfId="2480"/>
    <cellStyle name="Normal 2 5 6 2 4 2" xfId="7653"/>
    <cellStyle name="Normal 2 5 6 2 4 3" xfId="12752"/>
    <cellStyle name="Normal 2 5 6 2 5" xfId="3519"/>
    <cellStyle name="Normal 2 5 6 2 5 2" xfId="8688"/>
    <cellStyle name="Normal 2 5 6 2 5 3" xfId="13782"/>
    <cellStyle name="Normal 2 5 6 2 6" xfId="4541"/>
    <cellStyle name="Normal 2 5 6 2 6 2" xfId="9709"/>
    <cellStyle name="Normal 2 5 6 2 6 3" xfId="14802"/>
    <cellStyle name="Normal 2 5 6 2 7" xfId="5589"/>
    <cellStyle name="Normal 2 5 6 2 8" xfId="10703"/>
    <cellStyle name="Normal 2 5 6 3" xfId="670"/>
    <cellStyle name="Normal 2 5 6 3 2" xfId="1702"/>
    <cellStyle name="Normal 2 5 6 3 2 2" xfId="6877"/>
    <cellStyle name="Normal 2 5 6 3 2 3" xfId="11984"/>
    <cellStyle name="Normal 2 5 6 3 3" xfId="2736"/>
    <cellStyle name="Normal 2 5 6 3 3 2" xfId="7909"/>
    <cellStyle name="Normal 2 5 6 3 3 3" xfId="13008"/>
    <cellStyle name="Normal 2 5 6 3 4" xfId="3776"/>
    <cellStyle name="Normal 2 5 6 3 4 2" xfId="8945"/>
    <cellStyle name="Normal 2 5 6 3 4 3" xfId="14039"/>
    <cellStyle name="Normal 2 5 6 3 5" xfId="4797"/>
    <cellStyle name="Normal 2 5 6 3 5 2" xfId="9965"/>
    <cellStyle name="Normal 2 5 6 3 5 3" xfId="15058"/>
    <cellStyle name="Normal 2 5 6 3 6" xfId="5847"/>
    <cellStyle name="Normal 2 5 6 3 7" xfId="10959"/>
    <cellStyle name="Normal 2 5 6 4" xfId="1190"/>
    <cellStyle name="Normal 2 5 6 4 2" xfId="6365"/>
    <cellStyle name="Normal 2 5 6 4 3" xfId="11472"/>
    <cellStyle name="Normal 2 5 6 5" xfId="2224"/>
    <cellStyle name="Normal 2 5 6 5 2" xfId="7397"/>
    <cellStyle name="Normal 2 5 6 5 3" xfId="12496"/>
    <cellStyle name="Normal 2 5 6 6" xfId="3262"/>
    <cellStyle name="Normal 2 5 6 6 2" xfId="8431"/>
    <cellStyle name="Normal 2 5 6 6 3" xfId="13526"/>
    <cellStyle name="Normal 2 5 6 7" xfId="4285"/>
    <cellStyle name="Normal 2 5 6 7 2" xfId="9453"/>
    <cellStyle name="Normal 2 5 6 7 3" xfId="14546"/>
    <cellStyle name="Normal 2 5 6 8" xfId="5331"/>
    <cellStyle name="Normal 2 5 6 9" xfId="10447"/>
    <cellStyle name="Normal 2 5 7" xfId="284"/>
    <cellStyle name="Normal 2 5 7 2" xfId="798"/>
    <cellStyle name="Normal 2 5 7 2 2" xfId="1830"/>
    <cellStyle name="Normal 2 5 7 2 2 2" xfId="7005"/>
    <cellStyle name="Normal 2 5 7 2 2 3" xfId="12112"/>
    <cellStyle name="Normal 2 5 7 2 3" xfId="2864"/>
    <cellStyle name="Normal 2 5 7 2 3 2" xfId="8037"/>
    <cellStyle name="Normal 2 5 7 2 3 3" xfId="13136"/>
    <cellStyle name="Normal 2 5 7 2 4" xfId="3904"/>
    <cellStyle name="Normal 2 5 7 2 4 2" xfId="9073"/>
    <cellStyle name="Normal 2 5 7 2 4 3" xfId="14167"/>
    <cellStyle name="Normal 2 5 7 2 5" xfId="4925"/>
    <cellStyle name="Normal 2 5 7 2 5 2" xfId="10093"/>
    <cellStyle name="Normal 2 5 7 2 5 3" xfId="15186"/>
    <cellStyle name="Normal 2 5 7 2 6" xfId="5975"/>
    <cellStyle name="Normal 2 5 7 2 7" xfId="11087"/>
    <cellStyle name="Normal 2 5 7 3" xfId="1318"/>
    <cellStyle name="Normal 2 5 7 3 2" xfId="6493"/>
    <cellStyle name="Normal 2 5 7 3 3" xfId="11600"/>
    <cellStyle name="Normal 2 5 7 4" xfId="2352"/>
    <cellStyle name="Normal 2 5 7 4 2" xfId="7525"/>
    <cellStyle name="Normal 2 5 7 4 3" xfId="12624"/>
    <cellStyle name="Normal 2 5 7 5" xfId="3391"/>
    <cellStyle name="Normal 2 5 7 5 2" xfId="8560"/>
    <cellStyle name="Normal 2 5 7 5 3" xfId="13654"/>
    <cellStyle name="Normal 2 5 7 6" xfId="4413"/>
    <cellStyle name="Normal 2 5 7 6 2" xfId="9581"/>
    <cellStyle name="Normal 2 5 7 6 3" xfId="14674"/>
    <cellStyle name="Normal 2 5 7 7" xfId="5461"/>
    <cellStyle name="Normal 2 5 7 8" xfId="10575"/>
    <cellStyle name="Normal 2 5 8" xfId="542"/>
    <cellStyle name="Normal 2 5 8 2" xfId="1574"/>
    <cellStyle name="Normal 2 5 8 2 2" xfId="6749"/>
    <cellStyle name="Normal 2 5 8 2 3" xfId="11856"/>
    <cellStyle name="Normal 2 5 8 3" xfId="2608"/>
    <cellStyle name="Normal 2 5 8 3 2" xfId="7781"/>
    <cellStyle name="Normal 2 5 8 3 3" xfId="12880"/>
    <cellStyle name="Normal 2 5 8 4" xfId="3648"/>
    <cellStyle name="Normal 2 5 8 4 2" xfId="8817"/>
    <cellStyle name="Normal 2 5 8 4 3" xfId="13911"/>
    <cellStyle name="Normal 2 5 8 5" xfId="4669"/>
    <cellStyle name="Normal 2 5 8 5 2" xfId="9837"/>
    <cellStyle name="Normal 2 5 8 5 3" xfId="14930"/>
    <cellStyle name="Normal 2 5 8 6" xfId="5719"/>
    <cellStyle name="Normal 2 5 8 7" xfId="10831"/>
    <cellStyle name="Normal 2 5 9" xfId="1059"/>
    <cellStyle name="Normal 2 5 9 2" xfId="6234"/>
    <cellStyle name="Normal 2 5 9 3" xfId="11343"/>
    <cellStyle name="Normal 2 6" xfId="22"/>
    <cellStyle name="Normal 2 6 10" xfId="3133"/>
    <cellStyle name="Normal 2 6 10 2" xfId="8302"/>
    <cellStyle name="Normal 2 6 10 3" xfId="13399"/>
    <cellStyle name="Normal 2 6 11" xfId="4161"/>
    <cellStyle name="Normal 2 6 11 2" xfId="9329"/>
    <cellStyle name="Normal 2 6 11 3" xfId="14422"/>
    <cellStyle name="Normal 2 6 12" xfId="5199"/>
    <cellStyle name="Normal 2 6 13" xfId="5189"/>
    <cellStyle name="Normal 2 6 2" xfId="40"/>
    <cellStyle name="Normal 2 6 2 10" xfId="4177"/>
    <cellStyle name="Normal 2 6 2 10 2" xfId="9345"/>
    <cellStyle name="Normal 2 6 2 10 3" xfId="14438"/>
    <cellStyle name="Normal 2 6 2 11" xfId="5217"/>
    <cellStyle name="Normal 2 6 2 12" xfId="5714"/>
    <cellStyle name="Normal 2 6 2 2" xfId="74"/>
    <cellStyle name="Normal 2 6 2 2 10" xfId="5251"/>
    <cellStyle name="Normal 2 6 2 2 11" xfId="10371"/>
    <cellStyle name="Normal 2 6 2 2 2" xfId="140"/>
    <cellStyle name="Normal 2 6 2 2 2 10" xfId="10435"/>
    <cellStyle name="Normal 2 6 2 2 2 2" xfId="270"/>
    <cellStyle name="Normal 2 6 2 2 2 2 2" xfId="528"/>
    <cellStyle name="Normal 2 6 2 2 2 2 2 2" xfId="1042"/>
    <cellStyle name="Normal 2 6 2 2 2 2 2 2 2" xfId="2074"/>
    <cellStyle name="Normal 2 6 2 2 2 2 2 2 2 2" xfId="7249"/>
    <cellStyle name="Normal 2 6 2 2 2 2 2 2 2 3" xfId="12356"/>
    <cellStyle name="Normal 2 6 2 2 2 2 2 2 3" xfId="3108"/>
    <cellStyle name="Normal 2 6 2 2 2 2 2 2 3 2" xfId="8281"/>
    <cellStyle name="Normal 2 6 2 2 2 2 2 2 3 3" xfId="13380"/>
    <cellStyle name="Normal 2 6 2 2 2 2 2 2 4" xfId="4148"/>
    <cellStyle name="Normal 2 6 2 2 2 2 2 2 4 2" xfId="9317"/>
    <cellStyle name="Normal 2 6 2 2 2 2 2 2 4 3" xfId="14411"/>
    <cellStyle name="Normal 2 6 2 2 2 2 2 2 5" xfId="5169"/>
    <cellStyle name="Normal 2 6 2 2 2 2 2 2 5 2" xfId="10337"/>
    <cellStyle name="Normal 2 6 2 2 2 2 2 2 5 3" xfId="15430"/>
    <cellStyle name="Normal 2 6 2 2 2 2 2 2 6" xfId="6219"/>
    <cellStyle name="Normal 2 6 2 2 2 2 2 2 7" xfId="11331"/>
    <cellStyle name="Normal 2 6 2 2 2 2 2 3" xfId="1562"/>
    <cellStyle name="Normal 2 6 2 2 2 2 2 3 2" xfId="6737"/>
    <cellStyle name="Normal 2 6 2 2 2 2 2 3 3" xfId="11844"/>
    <cellStyle name="Normal 2 6 2 2 2 2 2 4" xfId="2596"/>
    <cellStyle name="Normal 2 6 2 2 2 2 2 4 2" xfId="7769"/>
    <cellStyle name="Normal 2 6 2 2 2 2 2 4 3" xfId="12868"/>
    <cellStyle name="Normal 2 6 2 2 2 2 2 5" xfId="3635"/>
    <cellStyle name="Normal 2 6 2 2 2 2 2 5 2" xfId="8804"/>
    <cellStyle name="Normal 2 6 2 2 2 2 2 5 3" xfId="13898"/>
    <cellStyle name="Normal 2 6 2 2 2 2 2 6" xfId="4657"/>
    <cellStyle name="Normal 2 6 2 2 2 2 2 6 2" xfId="9825"/>
    <cellStyle name="Normal 2 6 2 2 2 2 2 6 3" xfId="14918"/>
    <cellStyle name="Normal 2 6 2 2 2 2 2 7" xfId="5705"/>
    <cellStyle name="Normal 2 6 2 2 2 2 2 8" xfId="10819"/>
    <cellStyle name="Normal 2 6 2 2 2 2 3" xfId="786"/>
    <cellStyle name="Normal 2 6 2 2 2 2 3 2" xfId="1818"/>
    <cellStyle name="Normal 2 6 2 2 2 2 3 2 2" xfId="6993"/>
    <cellStyle name="Normal 2 6 2 2 2 2 3 2 3" xfId="12100"/>
    <cellStyle name="Normal 2 6 2 2 2 2 3 3" xfId="2852"/>
    <cellStyle name="Normal 2 6 2 2 2 2 3 3 2" xfId="8025"/>
    <cellStyle name="Normal 2 6 2 2 2 2 3 3 3" xfId="13124"/>
    <cellStyle name="Normal 2 6 2 2 2 2 3 4" xfId="3892"/>
    <cellStyle name="Normal 2 6 2 2 2 2 3 4 2" xfId="9061"/>
    <cellStyle name="Normal 2 6 2 2 2 2 3 4 3" xfId="14155"/>
    <cellStyle name="Normal 2 6 2 2 2 2 3 5" xfId="4913"/>
    <cellStyle name="Normal 2 6 2 2 2 2 3 5 2" xfId="10081"/>
    <cellStyle name="Normal 2 6 2 2 2 2 3 5 3" xfId="15174"/>
    <cellStyle name="Normal 2 6 2 2 2 2 3 6" xfId="5963"/>
    <cellStyle name="Normal 2 6 2 2 2 2 3 7" xfId="11075"/>
    <cellStyle name="Normal 2 6 2 2 2 2 4" xfId="1306"/>
    <cellStyle name="Normal 2 6 2 2 2 2 4 2" xfId="6481"/>
    <cellStyle name="Normal 2 6 2 2 2 2 4 3" xfId="11588"/>
    <cellStyle name="Normal 2 6 2 2 2 2 5" xfId="2340"/>
    <cellStyle name="Normal 2 6 2 2 2 2 5 2" xfId="7513"/>
    <cellStyle name="Normal 2 6 2 2 2 2 5 3" xfId="12612"/>
    <cellStyle name="Normal 2 6 2 2 2 2 6" xfId="3378"/>
    <cellStyle name="Normal 2 6 2 2 2 2 6 2" xfId="8547"/>
    <cellStyle name="Normal 2 6 2 2 2 2 6 3" xfId="13642"/>
    <cellStyle name="Normal 2 6 2 2 2 2 7" xfId="4401"/>
    <cellStyle name="Normal 2 6 2 2 2 2 7 2" xfId="9569"/>
    <cellStyle name="Normal 2 6 2 2 2 2 7 3" xfId="14662"/>
    <cellStyle name="Normal 2 6 2 2 2 2 8" xfId="5447"/>
    <cellStyle name="Normal 2 6 2 2 2 2 9" xfId="10563"/>
    <cellStyle name="Normal 2 6 2 2 2 3" xfId="400"/>
    <cellStyle name="Normal 2 6 2 2 2 3 2" xfId="914"/>
    <cellStyle name="Normal 2 6 2 2 2 3 2 2" xfId="1946"/>
    <cellStyle name="Normal 2 6 2 2 2 3 2 2 2" xfId="7121"/>
    <cellStyle name="Normal 2 6 2 2 2 3 2 2 3" xfId="12228"/>
    <cellStyle name="Normal 2 6 2 2 2 3 2 3" xfId="2980"/>
    <cellStyle name="Normal 2 6 2 2 2 3 2 3 2" xfId="8153"/>
    <cellStyle name="Normal 2 6 2 2 2 3 2 3 3" xfId="13252"/>
    <cellStyle name="Normal 2 6 2 2 2 3 2 4" xfId="4020"/>
    <cellStyle name="Normal 2 6 2 2 2 3 2 4 2" xfId="9189"/>
    <cellStyle name="Normal 2 6 2 2 2 3 2 4 3" xfId="14283"/>
    <cellStyle name="Normal 2 6 2 2 2 3 2 5" xfId="5041"/>
    <cellStyle name="Normal 2 6 2 2 2 3 2 5 2" xfId="10209"/>
    <cellStyle name="Normal 2 6 2 2 2 3 2 5 3" xfId="15302"/>
    <cellStyle name="Normal 2 6 2 2 2 3 2 6" xfId="6091"/>
    <cellStyle name="Normal 2 6 2 2 2 3 2 7" xfId="11203"/>
    <cellStyle name="Normal 2 6 2 2 2 3 3" xfId="1434"/>
    <cellStyle name="Normal 2 6 2 2 2 3 3 2" xfId="6609"/>
    <cellStyle name="Normal 2 6 2 2 2 3 3 3" xfId="11716"/>
    <cellStyle name="Normal 2 6 2 2 2 3 4" xfId="2468"/>
    <cellStyle name="Normal 2 6 2 2 2 3 4 2" xfId="7641"/>
    <cellStyle name="Normal 2 6 2 2 2 3 4 3" xfId="12740"/>
    <cellStyle name="Normal 2 6 2 2 2 3 5" xfId="3507"/>
    <cellStyle name="Normal 2 6 2 2 2 3 5 2" xfId="8676"/>
    <cellStyle name="Normal 2 6 2 2 2 3 5 3" xfId="13770"/>
    <cellStyle name="Normal 2 6 2 2 2 3 6" xfId="4529"/>
    <cellStyle name="Normal 2 6 2 2 2 3 6 2" xfId="9697"/>
    <cellStyle name="Normal 2 6 2 2 2 3 6 3" xfId="14790"/>
    <cellStyle name="Normal 2 6 2 2 2 3 7" xfId="5577"/>
    <cellStyle name="Normal 2 6 2 2 2 3 8" xfId="10691"/>
    <cellStyle name="Normal 2 6 2 2 2 4" xfId="658"/>
    <cellStyle name="Normal 2 6 2 2 2 4 2" xfId="1690"/>
    <cellStyle name="Normal 2 6 2 2 2 4 2 2" xfId="6865"/>
    <cellStyle name="Normal 2 6 2 2 2 4 2 3" xfId="11972"/>
    <cellStyle name="Normal 2 6 2 2 2 4 3" xfId="2724"/>
    <cellStyle name="Normal 2 6 2 2 2 4 3 2" xfId="7897"/>
    <cellStyle name="Normal 2 6 2 2 2 4 3 3" xfId="12996"/>
    <cellStyle name="Normal 2 6 2 2 2 4 4" xfId="3764"/>
    <cellStyle name="Normal 2 6 2 2 2 4 4 2" xfId="8933"/>
    <cellStyle name="Normal 2 6 2 2 2 4 4 3" xfId="14027"/>
    <cellStyle name="Normal 2 6 2 2 2 4 5" xfId="4785"/>
    <cellStyle name="Normal 2 6 2 2 2 4 5 2" xfId="9953"/>
    <cellStyle name="Normal 2 6 2 2 2 4 5 3" xfId="15046"/>
    <cellStyle name="Normal 2 6 2 2 2 4 6" xfId="5835"/>
    <cellStyle name="Normal 2 6 2 2 2 4 7" xfId="10947"/>
    <cellStyle name="Normal 2 6 2 2 2 5" xfId="1178"/>
    <cellStyle name="Normal 2 6 2 2 2 5 2" xfId="6353"/>
    <cellStyle name="Normal 2 6 2 2 2 5 3" xfId="11460"/>
    <cellStyle name="Normal 2 6 2 2 2 6" xfId="2212"/>
    <cellStyle name="Normal 2 6 2 2 2 6 2" xfId="7385"/>
    <cellStyle name="Normal 2 6 2 2 2 6 3" xfId="12484"/>
    <cellStyle name="Normal 2 6 2 2 2 7" xfId="3248"/>
    <cellStyle name="Normal 2 6 2 2 2 7 2" xfId="8417"/>
    <cellStyle name="Normal 2 6 2 2 2 7 3" xfId="13513"/>
    <cellStyle name="Normal 2 6 2 2 2 8" xfId="4273"/>
    <cellStyle name="Normal 2 6 2 2 2 8 2" xfId="9441"/>
    <cellStyle name="Normal 2 6 2 2 2 8 3" xfId="14534"/>
    <cellStyle name="Normal 2 6 2 2 2 9" xfId="5317"/>
    <cellStyle name="Normal 2 6 2 2 3" xfId="206"/>
    <cellStyle name="Normal 2 6 2 2 3 2" xfId="464"/>
    <cellStyle name="Normal 2 6 2 2 3 2 2" xfId="978"/>
    <cellStyle name="Normal 2 6 2 2 3 2 2 2" xfId="2010"/>
    <cellStyle name="Normal 2 6 2 2 3 2 2 2 2" xfId="7185"/>
    <cellStyle name="Normal 2 6 2 2 3 2 2 2 3" xfId="12292"/>
    <cellStyle name="Normal 2 6 2 2 3 2 2 3" xfId="3044"/>
    <cellStyle name="Normal 2 6 2 2 3 2 2 3 2" xfId="8217"/>
    <cellStyle name="Normal 2 6 2 2 3 2 2 3 3" xfId="13316"/>
    <cellStyle name="Normal 2 6 2 2 3 2 2 4" xfId="4084"/>
    <cellStyle name="Normal 2 6 2 2 3 2 2 4 2" xfId="9253"/>
    <cellStyle name="Normal 2 6 2 2 3 2 2 4 3" xfId="14347"/>
    <cellStyle name="Normal 2 6 2 2 3 2 2 5" xfId="5105"/>
    <cellStyle name="Normal 2 6 2 2 3 2 2 5 2" xfId="10273"/>
    <cellStyle name="Normal 2 6 2 2 3 2 2 5 3" xfId="15366"/>
    <cellStyle name="Normal 2 6 2 2 3 2 2 6" xfId="6155"/>
    <cellStyle name="Normal 2 6 2 2 3 2 2 7" xfId="11267"/>
    <cellStyle name="Normal 2 6 2 2 3 2 3" xfId="1498"/>
    <cellStyle name="Normal 2 6 2 2 3 2 3 2" xfId="6673"/>
    <cellStyle name="Normal 2 6 2 2 3 2 3 3" xfId="11780"/>
    <cellStyle name="Normal 2 6 2 2 3 2 4" xfId="2532"/>
    <cellStyle name="Normal 2 6 2 2 3 2 4 2" xfId="7705"/>
    <cellStyle name="Normal 2 6 2 2 3 2 4 3" xfId="12804"/>
    <cellStyle name="Normal 2 6 2 2 3 2 5" xfId="3571"/>
    <cellStyle name="Normal 2 6 2 2 3 2 5 2" xfId="8740"/>
    <cellStyle name="Normal 2 6 2 2 3 2 5 3" xfId="13834"/>
    <cellStyle name="Normal 2 6 2 2 3 2 6" xfId="4593"/>
    <cellStyle name="Normal 2 6 2 2 3 2 6 2" xfId="9761"/>
    <cellStyle name="Normal 2 6 2 2 3 2 6 3" xfId="14854"/>
    <cellStyle name="Normal 2 6 2 2 3 2 7" xfId="5641"/>
    <cellStyle name="Normal 2 6 2 2 3 2 8" xfId="10755"/>
    <cellStyle name="Normal 2 6 2 2 3 3" xfId="722"/>
    <cellStyle name="Normal 2 6 2 2 3 3 2" xfId="1754"/>
    <cellStyle name="Normal 2 6 2 2 3 3 2 2" xfId="6929"/>
    <cellStyle name="Normal 2 6 2 2 3 3 2 3" xfId="12036"/>
    <cellStyle name="Normal 2 6 2 2 3 3 3" xfId="2788"/>
    <cellStyle name="Normal 2 6 2 2 3 3 3 2" xfId="7961"/>
    <cellStyle name="Normal 2 6 2 2 3 3 3 3" xfId="13060"/>
    <cellStyle name="Normal 2 6 2 2 3 3 4" xfId="3828"/>
    <cellStyle name="Normal 2 6 2 2 3 3 4 2" xfId="8997"/>
    <cellStyle name="Normal 2 6 2 2 3 3 4 3" xfId="14091"/>
    <cellStyle name="Normal 2 6 2 2 3 3 5" xfId="4849"/>
    <cellStyle name="Normal 2 6 2 2 3 3 5 2" xfId="10017"/>
    <cellStyle name="Normal 2 6 2 2 3 3 5 3" xfId="15110"/>
    <cellStyle name="Normal 2 6 2 2 3 3 6" xfId="5899"/>
    <cellStyle name="Normal 2 6 2 2 3 3 7" xfId="11011"/>
    <cellStyle name="Normal 2 6 2 2 3 4" xfId="1242"/>
    <cellStyle name="Normal 2 6 2 2 3 4 2" xfId="6417"/>
    <cellStyle name="Normal 2 6 2 2 3 4 3" xfId="11524"/>
    <cellStyle name="Normal 2 6 2 2 3 5" xfId="2276"/>
    <cellStyle name="Normal 2 6 2 2 3 5 2" xfId="7449"/>
    <cellStyle name="Normal 2 6 2 2 3 5 3" xfId="12548"/>
    <cellStyle name="Normal 2 6 2 2 3 6" xfId="3314"/>
    <cellStyle name="Normal 2 6 2 2 3 6 2" xfId="8483"/>
    <cellStyle name="Normal 2 6 2 2 3 6 3" xfId="13578"/>
    <cellStyle name="Normal 2 6 2 2 3 7" xfId="4337"/>
    <cellStyle name="Normal 2 6 2 2 3 7 2" xfId="9505"/>
    <cellStyle name="Normal 2 6 2 2 3 7 3" xfId="14598"/>
    <cellStyle name="Normal 2 6 2 2 3 8" xfId="5383"/>
    <cellStyle name="Normal 2 6 2 2 3 9" xfId="10499"/>
    <cellStyle name="Normal 2 6 2 2 4" xfId="336"/>
    <cellStyle name="Normal 2 6 2 2 4 2" xfId="850"/>
    <cellStyle name="Normal 2 6 2 2 4 2 2" xfId="1882"/>
    <cellStyle name="Normal 2 6 2 2 4 2 2 2" xfId="7057"/>
    <cellStyle name="Normal 2 6 2 2 4 2 2 3" xfId="12164"/>
    <cellStyle name="Normal 2 6 2 2 4 2 3" xfId="2916"/>
    <cellStyle name="Normal 2 6 2 2 4 2 3 2" xfId="8089"/>
    <cellStyle name="Normal 2 6 2 2 4 2 3 3" xfId="13188"/>
    <cellStyle name="Normal 2 6 2 2 4 2 4" xfId="3956"/>
    <cellStyle name="Normal 2 6 2 2 4 2 4 2" xfId="9125"/>
    <cellStyle name="Normal 2 6 2 2 4 2 4 3" xfId="14219"/>
    <cellStyle name="Normal 2 6 2 2 4 2 5" xfId="4977"/>
    <cellStyle name="Normal 2 6 2 2 4 2 5 2" xfId="10145"/>
    <cellStyle name="Normal 2 6 2 2 4 2 5 3" xfId="15238"/>
    <cellStyle name="Normal 2 6 2 2 4 2 6" xfId="6027"/>
    <cellStyle name="Normal 2 6 2 2 4 2 7" xfId="11139"/>
    <cellStyle name="Normal 2 6 2 2 4 3" xfId="1370"/>
    <cellStyle name="Normal 2 6 2 2 4 3 2" xfId="6545"/>
    <cellStyle name="Normal 2 6 2 2 4 3 3" xfId="11652"/>
    <cellStyle name="Normal 2 6 2 2 4 4" xfId="2404"/>
    <cellStyle name="Normal 2 6 2 2 4 4 2" xfId="7577"/>
    <cellStyle name="Normal 2 6 2 2 4 4 3" xfId="12676"/>
    <cellStyle name="Normal 2 6 2 2 4 5" xfId="3443"/>
    <cellStyle name="Normal 2 6 2 2 4 5 2" xfId="8612"/>
    <cellStyle name="Normal 2 6 2 2 4 5 3" xfId="13706"/>
    <cellStyle name="Normal 2 6 2 2 4 6" xfId="4465"/>
    <cellStyle name="Normal 2 6 2 2 4 6 2" xfId="9633"/>
    <cellStyle name="Normal 2 6 2 2 4 6 3" xfId="14726"/>
    <cellStyle name="Normal 2 6 2 2 4 7" xfId="5513"/>
    <cellStyle name="Normal 2 6 2 2 4 8" xfId="10627"/>
    <cellStyle name="Normal 2 6 2 2 5" xfId="594"/>
    <cellStyle name="Normal 2 6 2 2 5 2" xfId="1626"/>
    <cellStyle name="Normal 2 6 2 2 5 2 2" xfId="6801"/>
    <cellStyle name="Normal 2 6 2 2 5 2 3" xfId="11908"/>
    <cellStyle name="Normal 2 6 2 2 5 3" xfId="2660"/>
    <cellStyle name="Normal 2 6 2 2 5 3 2" xfId="7833"/>
    <cellStyle name="Normal 2 6 2 2 5 3 3" xfId="12932"/>
    <cellStyle name="Normal 2 6 2 2 5 4" xfId="3700"/>
    <cellStyle name="Normal 2 6 2 2 5 4 2" xfId="8869"/>
    <cellStyle name="Normal 2 6 2 2 5 4 3" xfId="13963"/>
    <cellStyle name="Normal 2 6 2 2 5 5" xfId="4721"/>
    <cellStyle name="Normal 2 6 2 2 5 5 2" xfId="9889"/>
    <cellStyle name="Normal 2 6 2 2 5 5 3" xfId="14982"/>
    <cellStyle name="Normal 2 6 2 2 5 6" xfId="5771"/>
    <cellStyle name="Normal 2 6 2 2 5 7" xfId="10883"/>
    <cellStyle name="Normal 2 6 2 2 6" xfId="1113"/>
    <cellStyle name="Normal 2 6 2 2 6 2" xfId="6288"/>
    <cellStyle name="Normal 2 6 2 2 6 3" xfId="11396"/>
    <cellStyle name="Normal 2 6 2 2 7" xfId="2148"/>
    <cellStyle name="Normal 2 6 2 2 7 2" xfId="7321"/>
    <cellStyle name="Normal 2 6 2 2 7 3" xfId="12420"/>
    <cellStyle name="Normal 2 6 2 2 8" xfId="3182"/>
    <cellStyle name="Normal 2 6 2 2 8 2" xfId="8351"/>
    <cellStyle name="Normal 2 6 2 2 8 3" xfId="13447"/>
    <cellStyle name="Normal 2 6 2 2 9" xfId="4209"/>
    <cellStyle name="Normal 2 6 2 2 9 2" xfId="9377"/>
    <cellStyle name="Normal 2 6 2 2 9 3" xfId="14470"/>
    <cellStyle name="Normal 2 6 2 3" xfId="108"/>
    <cellStyle name="Normal 2 6 2 3 10" xfId="10403"/>
    <cellStyle name="Normal 2 6 2 3 2" xfId="238"/>
    <cellStyle name="Normal 2 6 2 3 2 2" xfId="496"/>
    <cellStyle name="Normal 2 6 2 3 2 2 2" xfId="1010"/>
    <cellStyle name="Normal 2 6 2 3 2 2 2 2" xfId="2042"/>
    <cellStyle name="Normal 2 6 2 3 2 2 2 2 2" xfId="7217"/>
    <cellStyle name="Normal 2 6 2 3 2 2 2 2 3" xfId="12324"/>
    <cellStyle name="Normal 2 6 2 3 2 2 2 3" xfId="3076"/>
    <cellStyle name="Normal 2 6 2 3 2 2 2 3 2" xfId="8249"/>
    <cellStyle name="Normal 2 6 2 3 2 2 2 3 3" xfId="13348"/>
    <cellStyle name="Normal 2 6 2 3 2 2 2 4" xfId="4116"/>
    <cellStyle name="Normal 2 6 2 3 2 2 2 4 2" xfId="9285"/>
    <cellStyle name="Normal 2 6 2 3 2 2 2 4 3" xfId="14379"/>
    <cellStyle name="Normal 2 6 2 3 2 2 2 5" xfId="5137"/>
    <cellStyle name="Normal 2 6 2 3 2 2 2 5 2" xfId="10305"/>
    <cellStyle name="Normal 2 6 2 3 2 2 2 5 3" xfId="15398"/>
    <cellStyle name="Normal 2 6 2 3 2 2 2 6" xfId="6187"/>
    <cellStyle name="Normal 2 6 2 3 2 2 2 7" xfId="11299"/>
    <cellStyle name="Normal 2 6 2 3 2 2 3" xfId="1530"/>
    <cellStyle name="Normal 2 6 2 3 2 2 3 2" xfId="6705"/>
    <cellStyle name="Normal 2 6 2 3 2 2 3 3" xfId="11812"/>
    <cellStyle name="Normal 2 6 2 3 2 2 4" xfId="2564"/>
    <cellStyle name="Normal 2 6 2 3 2 2 4 2" xfId="7737"/>
    <cellStyle name="Normal 2 6 2 3 2 2 4 3" xfId="12836"/>
    <cellStyle name="Normal 2 6 2 3 2 2 5" xfId="3603"/>
    <cellStyle name="Normal 2 6 2 3 2 2 5 2" xfId="8772"/>
    <cellStyle name="Normal 2 6 2 3 2 2 5 3" xfId="13866"/>
    <cellStyle name="Normal 2 6 2 3 2 2 6" xfId="4625"/>
    <cellStyle name="Normal 2 6 2 3 2 2 6 2" xfId="9793"/>
    <cellStyle name="Normal 2 6 2 3 2 2 6 3" xfId="14886"/>
    <cellStyle name="Normal 2 6 2 3 2 2 7" xfId="5673"/>
    <cellStyle name="Normal 2 6 2 3 2 2 8" xfId="10787"/>
    <cellStyle name="Normal 2 6 2 3 2 3" xfId="754"/>
    <cellStyle name="Normal 2 6 2 3 2 3 2" xfId="1786"/>
    <cellStyle name="Normal 2 6 2 3 2 3 2 2" xfId="6961"/>
    <cellStyle name="Normal 2 6 2 3 2 3 2 3" xfId="12068"/>
    <cellStyle name="Normal 2 6 2 3 2 3 3" xfId="2820"/>
    <cellStyle name="Normal 2 6 2 3 2 3 3 2" xfId="7993"/>
    <cellStyle name="Normal 2 6 2 3 2 3 3 3" xfId="13092"/>
    <cellStyle name="Normal 2 6 2 3 2 3 4" xfId="3860"/>
    <cellStyle name="Normal 2 6 2 3 2 3 4 2" xfId="9029"/>
    <cellStyle name="Normal 2 6 2 3 2 3 4 3" xfId="14123"/>
    <cellStyle name="Normal 2 6 2 3 2 3 5" xfId="4881"/>
    <cellStyle name="Normal 2 6 2 3 2 3 5 2" xfId="10049"/>
    <cellStyle name="Normal 2 6 2 3 2 3 5 3" xfId="15142"/>
    <cellStyle name="Normal 2 6 2 3 2 3 6" xfId="5931"/>
    <cellStyle name="Normal 2 6 2 3 2 3 7" xfId="11043"/>
    <cellStyle name="Normal 2 6 2 3 2 4" xfId="1274"/>
    <cellStyle name="Normal 2 6 2 3 2 4 2" xfId="6449"/>
    <cellStyle name="Normal 2 6 2 3 2 4 3" xfId="11556"/>
    <cellStyle name="Normal 2 6 2 3 2 5" xfId="2308"/>
    <cellStyle name="Normal 2 6 2 3 2 5 2" xfId="7481"/>
    <cellStyle name="Normal 2 6 2 3 2 5 3" xfId="12580"/>
    <cellStyle name="Normal 2 6 2 3 2 6" xfId="3346"/>
    <cellStyle name="Normal 2 6 2 3 2 6 2" xfId="8515"/>
    <cellStyle name="Normal 2 6 2 3 2 6 3" xfId="13610"/>
    <cellStyle name="Normal 2 6 2 3 2 7" xfId="4369"/>
    <cellStyle name="Normal 2 6 2 3 2 7 2" xfId="9537"/>
    <cellStyle name="Normal 2 6 2 3 2 7 3" xfId="14630"/>
    <cellStyle name="Normal 2 6 2 3 2 8" xfId="5415"/>
    <cellStyle name="Normal 2 6 2 3 2 9" xfId="10531"/>
    <cellStyle name="Normal 2 6 2 3 3" xfId="368"/>
    <cellStyle name="Normal 2 6 2 3 3 2" xfId="882"/>
    <cellStyle name="Normal 2 6 2 3 3 2 2" xfId="1914"/>
    <cellStyle name="Normal 2 6 2 3 3 2 2 2" xfId="7089"/>
    <cellStyle name="Normal 2 6 2 3 3 2 2 3" xfId="12196"/>
    <cellStyle name="Normal 2 6 2 3 3 2 3" xfId="2948"/>
    <cellStyle name="Normal 2 6 2 3 3 2 3 2" xfId="8121"/>
    <cellStyle name="Normal 2 6 2 3 3 2 3 3" xfId="13220"/>
    <cellStyle name="Normal 2 6 2 3 3 2 4" xfId="3988"/>
    <cellStyle name="Normal 2 6 2 3 3 2 4 2" xfId="9157"/>
    <cellStyle name="Normal 2 6 2 3 3 2 4 3" xfId="14251"/>
    <cellStyle name="Normal 2 6 2 3 3 2 5" xfId="5009"/>
    <cellStyle name="Normal 2 6 2 3 3 2 5 2" xfId="10177"/>
    <cellStyle name="Normal 2 6 2 3 3 2 5 3" xfId="15270"/>
    <cellStyle name="Normal 2 6 2 3 3 2 6" xfId="6059"/>
    <cellStyle name="Normal 2 6 2 3 3 2 7" xfId="11171"/>
    <cellStyle name="Normal 2 6 2 3 3 3" xfId="1402"/>
    <cellStyle name="Normal 2 6 2 3 3 3 2" xfId="6577"/>
    <cellStyle name="Normal 2 6 2 3 3 3 3" xfId="11684"/>
    <cellStyle name="Normal 2 6 2 3 3 4" xfId="2436"/>
    <cellStyle name="Normal 2 6 2 3 3 4 2" xfId="7609"/>
    <cellStyle name="Normal 2 6 2 3 3 4 3" xfId="12708"/>
    <cellStyle name="Normal 2 6 2 3 3 5" xfId="3475"/>
    <cellStyle name="Normal 2 6 2 3 3 5 2" xfId="8644"/>
    <cellStyle name="Normal 2 6 2 3 3 5 3" xfId="13738"/>
    <cellStyle name="Normal 2 6 2 3 3 6" xfId="4497"/>
    <cellStyle name="Normal 2 6 2 3 3 6 2" xfId="9665"/>
    <cellStyle name="Normal 2 6 2 3 3 6 3" xfId="14758"/>
    <cellStyle name="Normal 2 6 2 3 3 7" xfId="5545"/>
    <cellStyle name="Normal 2 6 2 3 3 8" xfId="10659"/>
    <cellStyle name="Normal 2 6 2 3 4" xfId="626"/>
    <cellStyle name="Normal 2 6 2 3 4 2" xfId="1658"/>
    <cellStyle name="Normal 2 6 2 3 4 2 2" xfId="6833"/>
    <cellStyle name="Normal 2 6 2 3 4 2 3" xfId="11940"/>
    <cellStyle name="Normal 2 6 2 3 4 3" xfId="2692"/>
    <cellStyle name="Normal 2 6 2 3 4 3 2" xfId="7865"/>
    <cellStyle name="Normal 2 6 2 3 4 3 3" xfId="12964"/>
    <cellStyle name="Normal 2 6 2 3 4 4" xfId="3732"/>
    <cellStyle name="Normal 2 6 2 3 4 4 2" xfId="8901"/>
    <cellStyle name="Normal 2 6 2 3 4 4 3" xfId="13995"/>
    <cellStyle name="Normal 2 6 2 3 4 5" xfId="4753"/>
    <cellStyle name="Normal 2 6 2 3 4 5 2" xfId="9921"/>
    <cellStyle name="Normal 2 6 2 3 4 5 3" xfId="15014"/>
    <cellStyle name="Normal 2 6 2 3 4 6" xfId="5803"/>
    <cellStyle name="Normal 2 6 2 3 4 7" xfId="10915"/>
    <cellStyle name="Normal 2 6 2 3 5" xfId="1146"/>
    <cellStyle name="Normal 2 6 2 3 5 2" xfId="6321"/>
    <cellStyle name="Normal 2 6 2 3 5 3" xfId="11428"/>
    <cellStyle name="Normal 2 6 2 3 6" xfId="2180"/>
    <cellStyle name="Normal 2 6 2 3 6 2" xfId="7353"/>
    <cellStyle name="Normal 2 6 2 3 6 3" xfId="12452"/>
    <cellStyle name="Normal 2 6 2 3 7" xfId="3216"/>
    <cellStyle name="Normal 2 6 2 3 7 2" xfId="8385"/>
    <cellStyle name="Normal 2 6 2 3 7 3" xfId="13481"/>
    <cellStyle name="Normal 2 6 2 3 8" xfId="4241"/>
    <cellStyle name="Normal 2 6 2 3 8 2" xfId="9409"/>
    <cellStyle name="Normal 2 6 2 3 8 3" xfId="14502"/>
    <cellStyle name="Normal 2 6 2 3 9" xfId="5285"/>
    <cellStyle name="Normal 2 6 2 4" xfId="174"/>
    <cellStyle name="Normal 2 6 2 4 2" xfId="432"/>
    <cellStyle name="Normal 2 6 2 4 2 2" xfId="946"/>
    <cellStyle name="Normal 2 6 2 4 2 2 2" xfId="1978"/>
    <cellStyle name="Normal 2 6 2 4 2 2 2 2" xfId="7153"/>
    <cellStyle name="Normal 2 6 2 4 2 2 2 3" xfId="12260"/>
    <cellStyle name="Normal 2 6 2 4 2 2 3" xfId="3012"/>
    <cellStyle name="Normal 2 6 2 4 2 2 3 2" xfId="8185"/>
    <cellStyle name="Normal 2 6 2 4 2 2 3 3" xfId="13284"/>
    <cellStyle name="Normal 2 6 2 4 2 2 4" xfId="4052"/>
    <cellStyle name="Normal 2 6 2 4 2 2 4 2" xfId="9221"/>
    <cellStyle name="Normal 2 6 2 4 2 2 4 3" xfId="14315"/>
    <cellStyle name="Normal 2 6 2 4 2 2 5" xfId="5073"/>
    <cellStyle name="Normal 2 6 2 4 2 2 5 2" xfId="10241"/>
    <cellStyle name="Normal 2 6 2 4 2 2 5 3" xfId="15334"/>
    <cellStyle name="Normal 2 6 2 4 2 2 6" xfId="6123"/>
    <cellStyle name="Normal 2 6 2 4 2 2 7" xfId="11235"/>
    <cellStyle name="Normal 2 6 2 4 2 3" xfId="1466"/>
    <cellStyle name="Normal 2 6 2 4 2 3 2" xfId="6641"/>
    <cellStyle name="Normal 2 6 2 4 2 3 3" xfId="11748"/>
    <cellStyle name="Normal 2 6 2 4 2 4" xfId="2500"/>
    <cellStyle name="Normal 2 6 2 4 2 4 2" xfId="7673"/>
    <cellStyle name="Normal 2 6 2 4 2 4 3" xfId="12772"/>
    <cellStyle name="Normal 2 6 2 4 2 5" xfId="3539"/>
    <cellStyle name="Normal 2 6 2 4 2 5 2" xfId="8708"/>
    <cellStyle name="Normal 2 6 2 4 2 5 3" xfId="13802"/>
    <cellStyle name="Normal 2 6 2 4 2 6" xfId="4561"/>
    <cellStyle name="Normal 2 6 2 4 2 6 2" xfId="9729"/>
    <cellStyle name="Normal 2 6 2 4 2 6 3" xfId="14822"/>
    <cellStyle name="Normal 2 6 2 4 2 7" xfId="5609"/>
    <cellStyle name="Normal 2 6 2 4 2 8" xfId="10723"/>
    <cellStyle name="Normal 2 6 2 4 3" xfId="690"/>
    <cellStyle name="Normal 2 6 2 4 3 2" xfId="1722"/>
    <cellStyle name="Normal 2 6 2 4 3 2 2" xfId="6897"/>
    <cellStyle name="Normal 2 6 2 4 3 2 3" xfId="12004"/>
    <cellStyle name="Normal 2 6 2 4 3 3" xfId="2756"/>
    <cellStyle name="Normal 2 6 2 4 3 3 2" xfId="7929"/>
    <cellStyle name="Normal 2 6 2 4 3 3 3" xfId="13028"/>
    <cellStyle name="Normal 2 6 2 4 3 4" xfId="3796"/>
    <cellStyle name="Normal 2 6 2 4 3 4 2" xfId="8965"/>
    <cellStyle name="Normal 2 6 2 4 3 4 3" xfId="14059"/>
    <cellStyle name="Normal 2 6 2 4 3 5" xfId="4817"/>
    <cellStyle name="Normal 2 6 2 4 3 5 2" xfId="9985"/>
    <cellStyle name="Normal 2 6 2 4 3 5 3" xfId="15078"/>
    <cellStyle name="Normal 2 6 2 4 3 6" xfId="5867"/>
    <cellStyle name="Normal 2 6 2 4 3 7" xfId="10979"/>
    <cellStyle name="Normal 2 6 2 4 4" xfId="1210"/>
    <cellStyle name="Normal 2 6 2 4 4 2" xfId="6385"/>
    <cellStyle name="Normal 2 6 2 4 4 3" xfId="11492"/>
    <cellStyle name="Normal 2 6 2 4 5" xfId="2244"/>
    <cellStyle name="Normal 2 6 2 4 5 2" xfId="7417"/>
    <cellStyle name="Normal 2 6 2 4 5 3" xfId="12516"/>
    <cellStyle name="Normal 2 6 2 4 6" xfId="3282"/>
    <cellStyle name="Normal 2 6 2 4 6 2" xfId="8451"/>
    <cellStyle name="Normal 2 6 2 4 6 3" xfId="13546"/>
    <cellStyle name="Normal 2 6 2 4 7" xfId="4305"/>
    <cellStyle name="Normal 2 6 2 4 7 2" xfId="9473"/>
    <cellStyle name="Normal 2 6 2 4 7 3" xfId="14566"/>
    <cellStyle name="Normal 2 6 2 4 8" xfId="5351"/>
    <cellStyle name="Normal 2 6 2 4 9" xfId="10467"/>
    <cellStyle name="Normal 2 6 2 5" xfId="304"/>
    <cellStyle name="Normal 2 6 2 5 2" xfId="818"/>
    <cellStyle name="Normal 2 6 2 5 2 2" xfId="1850"/>
    <cellStyle name="Normal 2 6 2 5 2 2 2" xfId="7025"/>
    <cellStyle name="Normal 2 6 2 5 2 2 3" xfId="12132"/>
    <cellStyle name="Normal 2 6 2 5 2 3" xfId="2884"/>
    <cellStyle name="Normal 2 6 2 5 2 3 2" xfId="8057"/>
    <cellStyle name="Normal 2 6 2 5 2 3 3" xfId="13156"/>
    <cellStyle name="Normal 2 6 2 5 2 4" xfId="3924"/>
    <cellStyle name="Normal 2 6 2 5 2 4 2" xfId="9093"/>
    <cellStyle name="Normal 2 6 2 5 2 4 3" xfId="14187"/>
    <cellStyle name="Normal 2 6 2 5 2 5" xfId="4945"/>
    <cellStyle name="Normal 2 6 2 5 2 5 2" xfId="10113"/>
    <cellStyle name="Normal 2 6 2 5 2 5 3" xfId="15206"/>
    <cellStyle name="Normal 2 6 2 5 2 6" xfId="5995"/>
    <cellStyle name="Normal 2 6 2 5 2 7" xfId="11107"/>
    <cellStyle name="Normal 2 6 2 5 3" xfId="1338"/>
    <cellStyle name="Normal 2 6 2 5 3 2" xfId="6513"/>
    <cellStyle name="Normal 2 6 2 5 3 3" xfId="11620"/>
    <cellStyle name="Normal 2 6 2 5 4" xfId="2372"/>
    <cellStyle name="Normal 2 6 2 5 4 2" xfId="7545"/>
    <cellStyle name="Normal 2 6 2 5 4 3" xfId="12644"/>
    <cellStyle name="Normal 2 6 2 5 5" xfId="3411"/>
    <cellStyle name="Normal 2 6 2 5 5 2" xfId="8580"/>
    <cellStyle name="Normal 2 6 2 5 5 3" xfId="13674"/>
    <cellStyle name="Normal 2 6 2 5 6" xfId="4433"/>
    <cellStyle name="Normal 2 6 2 5 6 2" xfId="9601"/>
    <cellStyle name="Normal 2 6 2 5 6 3" xfId="14694"/>
    <cellStyle name="Normal 2 6 2 5 7" xfId="5481"/>
    <cellStyle name="Normal 2 6 2 5 8" xfId="10595"/>
    <cellStyle name="Normal 2 6 2 6" xfId="562"/>
    <cellStyle name="Normal 2 6 2 6 2" xfId="1594"/>
    <cellStyle name="Normal 2 6 2 6 2 2" xfId="6769"/>
    <cellStyle name="Normal 2 6 2 6 2 3" xfId="11876"/>
    <cellStyle name="Normal 2 6 2 6 3" xfId="2628"/>
    <cellStyle name="Normal 2 6 2 6 3 2" xfId="7801"/>
    <cellStyle name="Normal 2 6 2 6 3 3" xfId="12900"/>
    <cellStyle name="Normal 2 6 2 6 4" xfId="3668"/>
    <cellStyle name="Normal 2 6 2 6 4 2" xfId="8837"/>
    <cellStyle name="Normal 2 6 2 6 4 3" xfId="13931"/>
    <cellStyle name="Normal 2 6 2 6 5" xfId="4689"/>
    <cellStyle name="Normal 2 6 2 6 5 2" xfId="9857"/>
    <cellStyle name="Normal 2 6 2 6 5 3" xfId="14950"/>
    <cellStyle name="Normal 2 6 2 6 6" xfId="5739"/>
    <cellStyle name="Normal 2 6 2 6 7" xfId="10851"/>
    <cellStyle name="Normal 2 6 2 7" xfId="1080"/>
    <cellStyle name="Normal 2 6 2 7 2" xfId="6255"/>
    <cellStyle name="Normal 2 6 2 7 3" xfId="11364"/>
    <cellStyle name="Normal 2 6 2 8" xfId="2115"/>
    <cellStyle name="Normal 2 6 2 8 2" xfId="7288"/>
    <cellStyle name="Normal 2 6 2 8 3" xfId="12388"/>
    <cellStyle name="Normal 2 6 2 9" xfId="3149"/>
    <cellStyle name="Normal 2 6 2 9 2" xfId="8318"/>
    <cellStyle name="Normal 2 6 2 9 3" xfId="13415"/>
    <cellStyle name="Normal 2 6 3" xfId="58"/>
    <cellStyle name="Normal 2 6 3 10" xfId="5235"/>
    <cellStyle name="Normal 2 6 3 11" xfId="10355"/>
    <cellStyle name="Normal 2 6 3 2" xfId="124"/>
    <cellStyle name="Normal 2 6 3 2 10" xfId="10419"/>
    <cellStyle name="Normal 2 6 3 2 2" xfId="254"/>
    <cellStyle name="Normal 2 6 3 2 2 2" xfId="512"/>
    <cellStyle name="Normal 2 6 3 2 2 2 2" xfId="1026"/>
    <cellStyle name="Normal 2 6 3 2 2 2 2 2" xfId="2058"/>
    <cellStyle name="Normal 2 6 3 2 2 2 2 2 2" xfId="7233"/>
    <cellStyle name="Normal 2 6 3 2 2 2 2 2 3" xfId="12340"/>
    <cellStyle name="Normal 2 6 3 2 2 2 2 3" xfId="3092"/>
    <cellStyle name="Normal 2 6 3 2 2 2 2 3 2" xfId="8265"/>
    <cellStyle name="Normal 2 6 3 2 2 2 2 3 3" xfId="13364"/>
    <cellStyle name="Normal 2 6 3 2 2 2 2 4" xfId="4132"/>
    <cellStyle name="Normal 2 6 3 2 2 2 2 4 2" xfId="9301"/>
    <cellStyle name="Normal 2 6 3 2 2 2 2 4 3" xfId="14395"/>
    <cellStyle name="Normal 2 6 3 2 2 2 2 5" xfId="5153"/>
    <cellStyle name="Normal 2 6 3 2 2 2 2 5 2" xfId="10321"/>
    <cellStyle name="Normal 2 6 3 2 2 2 2 5 3" xfId="15414"/>
    <cellStyle name="Normal 2 6 3 2 2 2 2 6" xfId="6203"/>
    <cellStyle name="Normal 2 6 3 2 2 2 2 7" xfId="11315"/>
    <cellStyle name="Normal 2 6 3 2 2 2 3" xfId="1546"/>
    <cellStyle name="Normal 2 6 3 2 2 2 3 2" xfId="6721"/>
    <cellStyle name="Normal 2 6 3 2 2 2 3 3" xfId="11828"/>
    <cellStyle name="Normal 2 6 3 2 2 2 4" xfId="2580"/>
    <cellStyle name="Normal 2 6 3 2 2 2 4 2" xfId="7753"/>
    <cellStyle name="Normal 2 6 3 2 2 2 4 3" xfId="12852"/>
    <cellStyle name="Normal 2 6 3 2 2 2 5" xfId="3619"/>
    <cellStyle name="Normal 2 6 3 2 2 2 5 2" xfId="8788"/>
    <cellStyle name="Normal 2 6 3 2 2 2 5 3" xfId="13882"/>
    <cellStyle name="Normal 2 6 3 2 2 2 6" xfId="4641"/>
    <cellStyle name="Normal 2 6 3 2 2 2 6 2" xfId="9809"/>
    <cellStyle name="Normal 2 6 3 2 2 2 6 3" xfId="14902"/>
    <cellStyle name="Normal 2 6 3 2 2 2 7" xfId="5689"/>
    <cellStyle name="Normal 2 6 3 2 2 2 8" xfId="10803"/>
    <cellStyle name="Normal 2 6 3 2 2 3" xfId="770"/>
    <cellStyle name="Normal 2 6 3 2 2 3 2" xfId="1802"/>
    <cellStyle name="Normal 2 6 3 2 2 3 2 2" xfId="6977"/>
    <cellStyle name="Normal 2 6 3 2 2 3 2 3" xfId="12084"/>
    <cellStyle name="Normal 2 6 3 2 2 3 3" xfId="2836"/>
    <cellStyle name="Normal 2 6 3 2 2 3 3 2" xfId="8009"/>
    <cellStyle name="Normal 2 6 3 2 2 3 3 3" xfId="13108"/>
    <cellStyle name="Normal 2 6 3 2 2 3 4" xfId="3876"/>
    <cellStyle name="Normal 2 6 3 2 2 3 4 2" xfId="9045"/>
    <cellStyle name="Normal 2 6 3 2 2 3 4 3" xfId="14139"/>
    <cellStyle name="Normal 2 6 3 2 2 3 5" xfId="4897"/>
    <cellStyle name="Normal 2 6 3 2 2 3 5 2" xfId="10065"/>
    <cellStyle name="Normal 2 6 3 2 2 3 5 3" xfId="15158"/>
    <cellStyle name="Normal 2 6 3 2 2 3 6" xfId="5947"/>
    <cellStyle name="Normal 2 6 3 2 2 3 7" xfId="11059"/>
    <cellStyle name="Normal 2 6 3 2 2 4" xfId="1290"/>
    <cellStyle name="Normal 2 6 3 2 2 4 2" xfId="6465"/>
    <cellStyle name="Normal 2 6 3 2 2 4 3" xfId="11572"/>
    <cellStyle name="Normal 2 6 3 2 2 5" xfId="2324"/>
    <cellStyle name="Normal 2 6 3 2 2 5 2" xfId="7497"/>
    <cellStyle name="Normal 2 6 3 2 2 5 3" xfId="12596"/>
    <cellStyle name="Normal 2 6 3 2 2 6" xfId="3362"/>
    <cellStyle name="Normal 2 6 3 2 2 6 2" xfId="8531"/>
    <cellStyle name="Normal 2 6 3 2 2 6 3" xfId="13626"/>
    <cellStyle name="Normal 2 6 3 2 2 7" xfId="4385"/>
    <cellStyle name="Normal 2 6 3 2 2 7 2" xfId="9553"/>
    <cellStyle name="Normal 2 6 3 2 2 7 3" xfId="14646"/>
    <cellStyle name="Normal 2 6 3 2 2 8" xfId="5431"/>
    <cellStyle name="Normal 2 6 3 2 2 9" xfId="10547"/>
    <cellStyle name="Normal 2 6 3 2 3" xfId="384"/>
    <cellStyle name="Normal 2 6 3 2 3 2" xfId="898"/>
    <cellStyle name="Normal 2 6 3 2 3 2 2" xfId="1930"/>
    <cellStyle name="Normal 2 6 3 2 3 2 2 2" xfId="7105"/>
    <cellStyle name="Normal 2 6 3 2 3 2 2 3" xfId="12212"/>
    <cellStyle name="Normal 2 6 3 2 3 2 3" xfId="2964"/>
    <cellStyle name="Normal 2 6 3 2 3 2 3 2" xfId="8137"/>
    <cellStyle name="Normal 2 6 3 2 3 2 3 3" xfId="13236"/>
    <cellStyle name="Normal 2 6 3 2 3 2 4" xfId="4004"/>
    <cellStyle name="Normal 2 6 3 2 3 2 4 2" xfId="9173"/>
    <cellStyle name="Normal 2 6 3 2 3 2 4 3" xfId="14267"/>
    <cellStyle name="Normal 2 6 3 2 3 2 5" xfId="5025"/>
    <cellStyle name="Normal 2 6 3 2 3 2 5 2" xfId="10193"/>
    <cellStyle name="Normal 2 6 3 2 3 2 5 3" xfId="15286"/>
    <cellStyle name="Normal 2 6 3 2 3 2 6" xfId="6075"/>
    <cellStyle name="Normal 2 6 3 2 3 2 7" xfId="11187"/>
    <cellStyle name="Normal 2 6 3 2 3 3" xfId="1418"/>
    <cellStyle name="Normal 2 6 3 2 3 3 2" xfId="6593"/>
    <cellStyle name="Normal 2 6 3 2 3 3 3" xfId="11700"/>
    <cellStyle name="Normal 2 6 3 2 3 4" xfId="2452"/>
    <cellStyle name="Normal 2 6 3 2 3 4 2" xfId="7625"/>
    <cellStyle name="Normal 2 6 3 2 3 4 3" xfId="12724"/>
    <cellStyle name="Normal 2 6 3 2 3 5" xfId="3491"/>
    <cellStyle name="Normal 2 6 3 2 3 5 2" xfId="8660"/>
    <cellStyle name="Normal 2 6 3 2 3 5 3" xfId="13754"/>
    <cellStyle name="Normal 2 6 3 2 3 6" xfId="4513"/>
    <cellStyle name="Normal 2 6 3 2 3 6 2" xfId="9681"/>
    <cellStyle name="Normal 2 6 3 2 3 6 3" xfId="14774"/>
    <cellStyle name="Normal 2 6 3 2 3 7" xfId="5561"/>
    <cellStyle name="Normal 2 6 3 2 3 8" xfId="10675"/>
    <cellStyle name="Normal 2 6 3 2 4" xfId="642"/>
    <cellStyle name="Normal 2 6 3 2 4 2" xfId="1674"/>
    <cellStyle name="Normal 2 6 3 2 4 2 2" xfId="6849"/>
    <cellStyle name="Normal 2 6 3 2 4 2 3" xfId="11956"/>
    <cellStyle name="Normal 2 6 3 2 4 3" xfId="2708"/>
    <cellStyle name="Normal 2 6 3 2 4 3 2" xfId="7881"/>
    <cellStyle name="Normal 2 6 3 2 4 3 3" xfId="12980"/>
    <cellStyle name="Normal 2 6 3 2 4 4" xfId="3748"/>
    <cellStyle name="Normal 2 6 3 2 4 4 2" xfId="8917"/>
    <cellStyle name="Normal 2 6 3 2 4 4 3" xfId="14011"/>
    <cellStyle name="Normal 2 6 3 2 4 5" xfId="4769"/>
    <cellStyle name="Normal 2 6 3 2 4 5 2" xfId="9937"/>
    <cellStyle name="Normal 2 6 3 2 4 5 3" xfId="15030"/>
    <cellStyle name="Normal 2 6 3 2 4 6" xfId="5819"/>
    <cellStyle name="Normal 2 6 3 2 4 7" xfId="10931"/>
    <cellStyle name="Normal 2 6 3 2 5" xfId="1162"/>
    <cellStyle name="Normal 2 6 3 2 5 2" xfId="6337"/>
    <cellStyle name="Normal 2 6 3 2 5 3" xfId="11444"/>
    <cellStyle name="Normal 2 6 3 2 6" xfId="2196"/>
    <cellStyle name="Normal 2 6 3 2 6 2" xfId="7369"/>
    <cellStyle name="Normal 2 6 3 2 6 3" xfId="12468"/>
    <cellStyle name="Normal 2 6 3 2 7" xfId="3232"/>
    <cellStyle name="Normal 2 6 3 2 7 2" xfId="8401"/>
    <cellStyle name="Normal 2 6 3 2 7 3" xfId="13497"/>
    <cellStyle name="Normal 2 6 3 2 8" xfId="4257"/>
    <cellStyle name="Normal 2 6 3 2 8 2" xfId="9425"/>
    <cellStyle name="Normal 2 6 3 2 8 3" xfId="14518"/>
    <cellStyle name="Normal 2 6 3 2 9" xfId="5301"/>
    <cellStyle name="Normal 2 6 3 3" xfId="190"/>
    <cellStyle name="Normal 2 6 3 3 2" xfId="448"/>
    <cellStyle name="Normal 2 6 3 3 2 2" xfId="962"/>
    <cellStyle name="Normal 2 6 3 3 2 2 2" xfId="1994"/>
    <cellStyle name="Normal 2 6 3 3 2 2 2 2" xfId="7169"/>
    <cellStyle name="Normal 2 6 3 3 2 2 2 3" xfId="12276"/>
    <cellStyle name="Normal 2 6 3 3 2 2 3" xfId="3028"/>
    <cellStyle name="Normal 2 6 3 3 2 2 3 2" xfId="8201"/>
    <cellStyle name="Normal 2 6 3 3 2 2 3 3" xfId="13300"/>
    <cellStyle name="Normal 2 6 3 3 2 2 4" xfId="4068"/>
    <cellStyle name="Normal 2 6 3 3 2 2 4 2" xfId="9237"/>
    <cellStyle name="Normal 2 6 3 3 2 2 4 3" xfId="14331"/>
    <cellStyle name="Normal 2 6 3 3 2 2 5" xfId="5089"/>
    <cellStyle name="Normal 2 6 3 3 2 2 5 2" xfId="10257"/>
    <cellStyle name="Normal 2 6 3 3 2 2 5 3" xfId="15350"/>
    <cellStyle name="Normal 2 6 3 3 2 2 6" xfId="6139"/>
    <cellStyle name="Normal 2 6 3 3 2 2 7" xfId="11251"/>
    <cellStyle name="Normal 2 6 3 3 2 3" xfId="1482"/>
    <cellStyle name="Normal 2 6 3 3 2 3 2" xfId="6657"/>
    <cellStyle name="Normal 2 6 3 3 2 3 3" xfId="11764"/>
    <cellStyle name="Normal 2 6 3 3 2 4" xfId="2516"/>
    <cellStyle name="Normal 2 6 3 3 2 4 2" xfId="7689"/>
    <cellStyle name="Normal 2 6 3 3 2 4 3" xfId="12788"/>
    <cellStyle name="Normal 2 6 3 3 2 5" xfId="3555"/>
    <cellStyle name="Normal 2 6 3 3 2 5 2" xfId="8724"/>
    <cellStyle name="Normal 2 6 3 3 2 5 3" xfId="13818"/>
    <cellStyle name="Normal 2 6 3 3 2 6" xfId="4577"/>
    <cellStyle name="Normal 2 6 3 3 2 6 2" xfId="9745"/>
    <cellStyle name="Normal 2 6 3 3 2 6 3" xfId="14838"/>
    <cellStyle name="Normal 2 6 3 3 2 7" xfId="5625"/>
    <cellStyle name="Normal 2 6 3 3 2 8" xfId="10739"/>
    <cellStyle name="Normal 2 6 3 3 3" xfId="706"/>
    <cellStyle name="Normal 2 6 3 3 3 2" xfId="1738"/>
    <cellStyle name="Normal 2 6 3 3 3 2 2" xfId="6913"/>
    <cellStyle name="Normal 2 6 3 3 3 2 3" xfId="12020"/>
    <cellStyle name="Normal 2 6 3 3 3 3" xfId="2772"/>
    <cellStyle name="Normal 2 6 3 3 3 3 2" xfId="7945"/>
    <cellStyle name="Normal 2 6 3 3 3 3 3" xfId="13044"/>
    <cellStyle name="Normal 2 6 3 3 3 4" xfId="3812"/>
    <cellStyle name="Normal 2 6 3 3 3 4 2" xfId="8981"/>
    <cellStyle name="Normal 2 6 3 3 3 4 3" xfId="14075"/>
    <cellStyle name="Normal 2 6 3 3 3 5" xfId="4833"/>
    <cellStyle name="Normal 2 6 3 3 3 5 2" xfId="10001"/>
    <cellStyle name="Normal 2 6 3 3 3 5 3" xfId="15094"/>
    <cellStyle name="Normal 2 6 3 3 3 6" xfId="5883"/>
    <cellStyle name="Normal 2 6 3 3 3 7" xfId="10995"/>
    <cellStyle name="Normal 2 6 3 3 4" xfId="1226"/>
    <cellStyle name="Normal 2 6 3 3 4 2" xfId="6401"/>
    <cellStyle name="Normal 2 6 3 3 4 3" xfId="11508"/>
    <cellStyle name="Normal 2 6 3 3 5" xfId="2260"/>
    <cellStyle name="Normal 2 6 3 3 5 2" xfId="7433"/>
    <cellStyle name="Normal 2 6 3 3 5 3" xfId="12532"/>
    <cellStyle name="Normal 2 6 3 3 6" xfId="3298"/>
    <cellStyle name="Normal 2 6 3 3 6 2" xfId="8467"/>
    <cellStyle name="Normal 2 6 3 3 6 3" xfId="13562"/>
    <cellStyle name="Normal 2 6 3 3 7" xfId="4321"/>
    <cellStyle name="Normal 2 6 3 3 7 2" xfId="9489"/>
    <cellStyle name="Normal 2 6 3 3 7 3" xfId="14582"/>
    <cellStyle name="Normal 2 6 3 3 8" xfId="5367"/>
    <cellStyle name="Normal 2 6 3 3 9" xfId="10483"/>
    <cellStyle name="Normal 2 6 3 4" xfId="320"/>
    <cellStyle name="Normal 2 6 3 4 2" xfId="834"/>
    <cellStyle name="Normal 2 6 3 4 2 2" xfId="1866"/>
    <cellStyle name="Normal 2 6 3 4 2 2 2" xfId="7041"/>
    <cellStyle name="Normal 2 6 3 4 2 2 3" xfId="12148"/>
    <cellStyle name="Normal 2 6 3 4 2 3" xfId="2900"/>
    <cellStyle name="Normal 2 6 3 4 2 3 2" xfId="8073"/>
    <cellStyle name="Normal 2 6 3 4 2 3 3" xfId="13172"/>
    <cellStyle name="Normal 2 6 3 4 2 4" xfId="3940"/>
    <cellStyle name="Normal 2 6 3 4 2 4 2" xfId="9109"/>
    <cellStyle name="Normal 2 6 3 4 2 4 3" xfId="14203"/>
    <cellStyle name="Normal 2 6 3 4 2 5" xfId="4961"/>
    <cellStyle name="Normal 2 6 3 4 2 5 2" xfId="10129"/>
    <cellStyle name="Normal 2 6 3 4 2 5 3" xfId="15222"/>
    <cellStyle name="Normal 2 6 3 4 2 6" xfId="6011"/>
    <cellStyle name="Normal 2 6 3 4 2 7" xfId="11123"/>
    <cellStyle name="Normal 2 6 3 4 3" xfId="1354"/>
    <cellStyle name="Normal 2 6 3 4 3 2" xfId="6529"/>
    <cellStyle name="Normal 2 6 3 4 3 3" xfId="11636"/>
    <cellStyle name="Normal 2 6 3 4 4" xfId="2388"/>
    <cellStyle name="Normal 2 6 3 4 4 2" xfId="7561"/>
    <cellStyle name="Normal 2 6 3 4 4 3" xfId="12660"/>
    <cellStyle name="Normal 2 6 3 4 5" xfId="3427"/>
    <cellStyle name="Normal 2 6 3 4 5 2" xfId="8596"/>
    <cellStyle name="Normal 2 6 3 4 5 3" xfId="13690"/>
    <cellStyle name="Normal 2 6 3 4 6" xfId="4449"/>
    <cellStyle name="Normal 2 6 3 4 6 2" xfId="9617"/>
    <cellStyle name="Normal 2 6 3 4 6 3" xfId="14710"/>
    <cellStyle name="Normal 2 6 3 4 7" xfId="5497"/>
    <cellStyle name="Normal 2 6 3 4 8" xfId="10611"/>
    <cellStyle name="Normal 2 6 3 5" xfId="578"/>
    <cellStyle name="Normal 2 6 3 5 2" xfId="1610"/>
    <cellStyle name="Normal 2 6 3 5 2 2" xfId="6785"/>
    <cellStyle name="Normal 2 6 3 5 2 3" xfId="11892"/>
    <cellStyle name="Normal 2 6 3 5 3" xfId="2644"/>
    <cellStyle name="Normal 2 6 3 5 3 2" xfId="7817"/>
    <cellStyle name="Normal 2 6 3 5 3 3" xfId="12916"/>
    <cellStyle name="Normal 2 6 3 5 4" xfId="3684"/>
    <cellStyle name="Normal 2 6 3 5 4 2" xfId="8853"/>
    <cellStyle name="Normal 2 6 3 5 4 3" xfId="13947"/>
    <cellStyle name="Normal 2 6 3 5 5" xfId="4705"/>
    <cellStyle name="Normal 2 6 3 5 5 2" xfId="9873"/>
    <cellStyle name="Normal 2 6 3 5 5 3" xfId="14966"/>
    <cellStyle name="Normal 2 6 3 5 6" xfId="5755"/>
    <cellStyle name="Normal 2 6 3 5 7" xfId="10867"/>
    <cellStyle name="Normal 2 6 3 6" xfId="1097"/>
    <cellStyle name="Normal 2 6 3 6 2" xfId="6272"/>
    <cellStyle name="Normal 2 6 3 6 3" xfId="11380"/>
    <cellStyle name="Normal 2 6 3 7" xfId="2132"/>
    <cellStyle name="Normal 2 6 3 7 2" xfId="7305"/>
    <cellStyle name="Normal 2 6 3 7 3" xfId="12404"/>
    <cellStyle name="Normal 2 6 3 8" xfId="3166"/>
    <cellStyle name="Normal 2 6 3 8 2" xfId="8335"/>
    <cellStyle name="Normal 2 6 3 8 3" xfId="13431"/>
    <cellStyle name="Normal 2 6 3 9" xfId="4193"/>
    <cellStyle name="Normal 2 6 3 9 2" xfId="9361"/>
    <cellStyle name="Normal 2 6 3 9 3" xfId="14454"/>
    <cellStyle name="Normal 2 6 4" xfId="92"/>
    <cellStyle name="Normal 2 6 4 10" xfId="10387"/>
    <cellStyle name="Normal 2 6 4 2" xfId="222"/>
    <cellStyle name="Normal 2 6 4 2 2" xfId="480"/>
    <cellStyle name="Normal 2 6 4 2 2 2" xfId="994"/>
    <cellStyle name="Normal 2 6 4 2 2 2 2" xfId="2026"/>
    <cellStyle name="Normal 2 6 4 2 2 2 2 2" xfId="7201"/>
    <cellStyle name="Normal 2 6 4 2 2 2 2 3" xfId="12308"/>
    <cellStyle name="Normal 2 6 4 2 2 2 3" xfId="3060"/>
    <cellStyle name="Normal 2 6 4 2 2 2 3 2" xfId="8233"/>
    <cellStyle name="Normal 2 6 4 2 2 2 3 3" xfId="13332"/>
    <cellStyle name="Normal 2 6 4 2 2 2 4" xfId="4100"/>
    <cellStyle name="Normal 2 6 4 2 2 2 4 2" xfId="9269"/>
    <cellStyle name="Normal 2 6 4 2 2 2 4 3" xfId="14363"/>
    <cellStyle name="Normal 2 6 4 2 2 2 5" xfId="5121"/>
    <cellStyle name="Normal 2 6 4 2 2 2 5 2" xfId="10289"/>
    <cellStyle name="Normal 2 6 4 2 2 2 5 3" xfId="15382"/>
    <cellStyle name="Normal 2 6 4 2 2 2 6" xfId="6171"/>
    <cellStyle name="Normal 2 6 4 2 2 2 7" xfId="11283"/>
    <cellStyle name="Normal 2 6 4 2 2 3" xfId="1514"/>
    <cellStyle name="Normal 2 6 4 2 2 3 2" xfId="6689"/>
    <cellStyle name="Normal 2 6 4 2 2 3 3" xfId="11796"/>
    <cellStyle name="Normal 2 6 4 2 2 4" xfId="2548"/>
    <cellStyle name="Normal 2 6 4 2 2 4 2" xfId="7721"/>
    <cellStyle name="Normal 2 6 4 2 2 4 3" xfId="12820"/>
    <cellStyle name="Normal 2 6 4 2 2 5" xfId="3587"/>
    <cellStyle name="Normal 2 6 4 2 2 5 2" xfId="8756"/>
    <cellStyle name="Normal 2 6 4 2 2 5 3" xfId="13850"/>
    <cellStyle name="Normal 2 6 4 2 2 6" xfId="4609"/>
    <cellStyle name="Normal 2 6 4 2 2 6 2" xfId="9777"/>
    <cellStyle name="Normal 2 6 4 2 2 6 3" xfId="14870"/>
    <cellStyle name="Normal 2 6 4 2 2 7" xfId="5657"/>
    <cellStyle name="Normal 2 6 4 2 2 8" xfId="10771"/>
    <cellStyle name="Normal 2 6 4 2 3" xfId="738"/>
    <cellStyle name="Normal 2 6 4 2 3 2" xfId="1770"/>
    <cellStyle name="Normal 2 6 4 2 3 2 2" xfId="6945"/>
    <cellStyle name="Normal 2 6 4 2 3 2 3" xfId="12052"/>
    <cellStyle name="Normal 2 6 4 2 3 3" xfId="2804"/>
    <cellStyle name="Normal 2 6 4 2 3 3 2" xfId="7977"/>
    <cellStyle name="Normal 2 6 4 2 3 3 3" xfId="13076"/>
    <cellStyle name="Normal 2 6 4 2 3 4" xfId="3844"/>
    <cellStyle name="Normal 2 6 4 2 3 4 2" xfId="9013"/>
    <cellStyle name="Normal 2 6 4 2 3 4 3" xfId="14107"/>
    <cellStyle name="Normal 2 6 4 2 3 5" xfId="4865"/>
    <cellStyle name="Normal 2 6 4 2 3 5 2" xfId="10033"/>
    <cellStyle name="Normal 2 6 4 2 3 5 3" xfId="15126"/>
    <cellStyle name="Normal 2 6 4 2 3 6" xfId="5915"/>
    <cellStyle name="Normal 2 6 4 2 3 7" xfId="11027"/>
    <cellStyle name="Normal 2 6 4 2 4" xfId="1258"/>
    <cellStyle name="Normal 2 6 4 2 4 2" xfId="6433"/>
    <cellStyle name="Normal 2 6 4 2 4 3" xfId="11540"/>
    <cellStyle name="Normal 2 6 4 2 5" xfId="2292"/>
    <cellStyle name="Normal 2 6 4 2 5 2" xfId="7465"/>
    <cellStyle name="Normal 2 6 4 2 5 3" xfId="12564"/>
    <cellStyle name="Normal 2 6 4 2 6" xfId="3330"/>
    <cellStyle name="Normal 2 6 4 2 6 2" xfId="8499"/>
    <cellStyle name="Normal 2 6 4 2 6 3" xfId="13594"/>
    <cellStyle name="Normal 2 6 4 2 7" xfId="4353"/>
    <cellStyle name="Normal 2 6 4 2 7 2" xfId="9521"/>
    <cellStyle name="Normal 2 6 4 2 7 3" xfId="14614"/>
    <cellStyle name="Normal 2 6 4 2 8" xfId="5399"/>
    <cellStyle name="Normal 2 6 4 2 9" xfId="10515"/>
    <cellStyle name="Normal 2 6 4 3" xfId="352"/>
    <cellStyle name="Normal 2 6 4 3 2" xfId="866"/>
    <cellStyle name="Normal 2 6 4 3 2 2" xfId="1898"/>
    <cellStyle name="Normal 2 6 4 3 2 2 2" xfId="7073"/>
    <cellStyle name="Normal 2 6 4 3 2 2 3" xfId="12180"/>
    <cellStyle name="Normal 2 6 4 3 2 3" xfId="2932"/>
    <cellStyle name="Normal 2 6 4 3 2 3 2" xfId="8105"/>
    <cellStyle name="Normal 2 6 4 3 2 3 3" xfId="13204"/>
    <cellStyle name="Normal 2 6 4 3 2 4" xfId="3972"/>
    <cellStyle name="Normal 2 6 4 3 2 4 2" xfId="9141"/>
    <cellStyle name="Normal 2 6 4 3 2 4 3" xfId="14235"/>
    <cellStyle name="Normal 2 6 4 3 2 5" xfId="4993"/>
    <cellStyle name="Normal 2 6 4 3 2 5 2" xfId="10161"/>
    <cellStyle name="Normal 2 6 4 3 2 5 3" xfId="15254"/>
    <cellStyle name="Normal 2 6 4 3 2 6" xfId="6043"/>
    <cellStyle name="Normal 2 6 4 3 2 7" xfId="11155"/>
    <cellStyle name="Normal 2 6 4 3 3" xfId="1386"/>
    <cellStyle name="Normal 2 6 4 3 3 2" xfId="6561"/>
    <cellStyle name="Normal 2 6 4 3 3 3" xfId="11668"/>
    <cellStyle name="Normal 2 6 4 3 4" xfId="2420"/>
    <cellStyle name="Normal 2 6 4 3 4 2" xfId="7593"/>
    <cellStyle name="Normal 2 6 4 3 4 3" xfId="12692"/>
    <cellStyle name="Normal 2 6 4 3 5" xfId="3459"/>
    <cellStyle name="Normal 2 6 4 3 5 2" xfId="8628"/>
    <cellStyle name="Normal 2 6 4 3 5 3" xfId="13722"/>
    <cellStyle name="Normal 2 6 4 3 6" xfId="4481"/>
    <cellStyle name="Normal 2 6 4 3 6 2" xfId="9649"/>
    <cellStyle name="Normal 2 6 4 3 6 3" xfId="14742"/>
    <cellStyle name="Normal 2 6 4 3 7" xfId="5529"/>
    <cellStyle name="Normal 2 6 4 3 8" xfId="10643"/>
    <cellStyle name="Normal 2 6 4 4" xfId="610"/>
    <cellStyle name="Normal 2 6 4 4 2" xfId="1642"/>
    <cellStyle name="Normal 2 6 4 4 2 2" xfId="6817"/>
    <cellStyle name="Normal 2 6 4 4 2 3" xfId="11924"/>
    <cellStyle name="Normal 2 6 4 4 3" xfId="2676"/>
    <cellStyle name="Normal 2 6 4 4 3 2" xfId="7849"/>
    <cellStyle name="Normal 2 6 4 4 3 3" xfId="12948"/>
    <cellStyle name="Normal 2 6 4 4 4" xfId="3716"/>
    <cellStyle name="Normal 2 6 4 4 4 2" xfId="8885"/>
    <cellStyle name="Normal 2 6 4 4 4 3" xfId="13979"/>
    <cellStyle name="Normal 2 6 4 4 5" xfId="4737"/>
    <cellStyle name="Normal 2 6 4 4 5 2" xfId="9905"/>
    <cellStyle name="Normal 2 6 4 4 5 3" xfId="14998"/>
    <cellStyle name="Normal 2 6 4 4 6" xfId="5787"/>
    <cellStyle name="Normal 2 6 4 4 7" xfId="10899"/>
    <cellStyle name="Normal 2 6 4 5" xfId="1130"/>
    <cellStyle name="Normal 2 6 4 5 2" xfId="6305"/>
    <cellStyle name="Normal 2 6 4 5 3" xfId="11412"/>
    <cellStyle name="Normal 2 6 4 6" xfId="2164"/>
    <cellStyle name="Normal 2 6 4 6 2" xfId="7337"/>
    <cellStyle name="Normal 2 6 4 6 3" xfId="12436"/>
    <cellStyle name="Normal 2 6 4 7" xfId="3200"/>
    <cellStyle name="Normal 2 6 4 7 2" xfId="8369"/>
    <cellStyle name="Normal 2 6 4 7 3" xfId="13465"/>
    <cellStyle name="Normal 2 6 4 8" xfId="4225"/>
    <cellStyle name="Normal 2 6 4 8 2" xfId="9393"/>
    <cellStyle name="Normal 2 6 4 8 3" xfId="14486"/>
    <cellStyle name="Normal 2 6 4 9" xfId="5269"/>
    <cellStyle name="Normal 2 6 5" xfId="158"/>
    <cellStyle name="Normal 2 6 5 2" xfId="416"/>
    <cellStyle name="Normal 2 6 5 2 2" xfId="930"/>
    <cellStyle name="Normal 2 6 5 2 2 2" xfId="1962"/>
    <cellStyle name="Normal 2 6 5 2 2 2 2" xfId="7137"/>
    <cellStyle name="Normal 2 6 5 2 2 2 3" xfId="12244"/>
    <cellStyle name="Normal 2 6 5 2 2 3" xfId="2996"/>
    <cellStyle name="Normal 2 6 5 2 2 3 2" xfId="8169"/>
    <cellStyle name="Normal 2 6 5 2 2 3 3" xfId="13268"/>
    <cellStyle name="Normal 2 6 5 2 2 4" xfId="4036"/>
    <cellStyle name="Normal 2 6 5 2 2 4 2" xfId="9205"/>
    <cellStyle name="Normal 2 6 5 2 2 4 3" xfId="14299"/>
    <cellStyle name="Normal 2 6 5 2 2 5" xfId="5057"/>
    <cellStyle name="Normal 2 6 5 2 2 5 2" xfId="10225"/>
    <cellStyle name="Normal 2 6 5 2 2 5 3" xfId="15318"/>
    <cellStyle name="Normal 2 6 5 2 2 6" xfId="6107"/>
    <cellStyle name="Normal 2 6 5 2 2 7" xfId="11219"/>
    <cellStyle name="Normal 2 6 5 2 3" xfId="1450"/>
    <cellStyle name="Normal 2 6 5 2 3 2" xfId="6625"/>
    <cellStyle name="Normal 2 6 5 2 3 3" xfId="11732"/>
    <cellStyle name="Normal 2 6 5 2 4" xfId="2484"/>
    <cellStyle name="Normal 2 6 5 2 4 2" xfId="7657"/>
    <cellStyle name="Normal 2 6 5 2 4 3" xfId="12756"/>
    <cellStyle name="Normal 2 6 5 2 5" xfId="3523"/>
    <cellStyle name="Normal 2 6 5 2 5 2" xfId="8692"/>
    <cellStyle name="Normal 2 6 5 2 5 3" xfId="13786"/>
    <cellStyle name="Normal 2 6 5 2 6" xfId="4545"/>
    <cellStyle name="Normal 2 6 5 2 6 2" xfId="9713"/>
    <cellStyle name="Normal 2 6 5 2 6 3" xfId="14806"/>
    <cellStyle name="Normal 2 6 5 2 7" xfId="5593"/>
    <cellStyle name="Normal 2 6 5 2 8" xfId="10707"/>
    <cellStyle name="Normal 2 6 5 3" xfId="674"/>
    <cellStyle name="Normal 2 6 5 3 2" xfId="1706"/>
    <cellStyle name="Normal 2 6 5 3 2 2" xfId="6881"/>
    <cellStyle name="Normal 2 6 5 3 2 3" xfId="11988"/>
    <cellStyle name="Normal 2 6 5 3 3" xfId="2740"/>
    <cellStyle name="Normal 2 6 5 3 3 2" xfId="7913"/>
    <cellStyle name="Normal 2 6 5 3 3 3" xfId="13012"/>
    <cellStyle name="Normal 2 6 5 3 4" xfId="3780"/>
    <cellStyle name="Normal 2 6 5 3 4 2" xfId="8949"/>
    <cellStyle name="Normal 2 6 5 3 4 3" xfId="14043"/>
    <cellStyle name="Normal 2 6 5 3 5" xfId="4801"/>
    <cellStyle name="Normal 2 6 5 3 5 2" xfId="9969"/>
    <cellStyle name="Normal 2 6 5 3 5 3" xfId="15062"/>
    <cellStyle name="Normal 2 6 5 3 6" xfId="5851"/>
    <cellStyle name="Normal 2 6 5 3 7" xfId="10963"/>
    <cellStyle name="Normal 2 6 5 4" xfId="1194"/>
    <cellStyle name="Normal 2 6 5 4 2" xfId="6369"/>
    <cellStyle name="Normal 2 6 5 4 3" xfId="11476"/>
    <cellStyle name="Normal 2 6 5 5" xfId="2228"/>
    <cellStyle name="Normal 2 6 5 5 2" xfId="7401"/>
    <cellStyle name="Normal 2 6 5 5 3" xfId="12500"/>
    <cellStyle name="Normal 2 6 5 6" xfId="3266"/>
    <cellStyle name="Normal 2 6 5 6 2" xfId="8435"/>
    <cellStyle name="Normal 2 6 5 6 3" xfId="13530"/>
    <cellStyle name="Normal 2 6 5 7" xfId="4289"/>
    <cellStyle name="Normal 2 6 5 7 2" xfId="9457"/>
    <cellStyle name="Normal 2 6 5 7 3" xfId="14550"/>
    <cellStyle name="Normal 2 6 5 8" xfId="5335"/>
    <cellStyle name="Normal 2 6 5 9" xfId="10451"/>
    <cellStyle name="Normal 2 6 6" xfId="288"/>
    <cellStyle name="Normal 2 6 6 2" xfId="802"/>
    <cellStyle name="Normal 2 6 6 2 2" xfId="1834"/>
    <cellStyle name="Normal 2 6 6 2 2 2" xfId="7009"/>
    <cellStyle name="Normal 2 6 6 2 2 3" xfId="12116"/>
    <cellStyle name="Normal 2 6 6 2 3" xfId="2868"/>
    <cellStyle name="Normal 2 6 6 2 3 2" xfId="8041"/>
    <cellStyle name="Normal 2 6 6 2 3 3" xfId="13140"/>
    <cellStyle name="Normal 2 6 6 2 4" xfId="3908"/>
    <cellStyle name="Normal 2 6 6 2 4 2" xfId="9077"/>
    <cellStyle name="Normal 2 6 6 2 4 3" xfId="14171"/>
    <cellStyle name="Normal 2 6 6 2 5" xfId="4929"/>
    <cellStyle name="Normal 2 6 6 2 5 2" xfId="10097"/>
    <cellStyle name="Normal 2 6 6 2 5 3" xfId="15190"/>
    <cellStyle name="Normal 2 6 6 2 6" xfId="5979"/>
    <cellStyle name="Normal 2 6 6 2 7" xfId="11091"/>
    <cellStyle name="Normal 2 6 6 3" xfId="1322"/>
    <cellStyle name="Normal 2 6 6 3 2" xfId="6497"/>
    <cellStyle name="Normal 2 6 6 3 3" xfId="11604"/>
    <cellStyle name="Normal 2 6 6 4" xfId="2356"/>
    <cellStyle name="Normal 2 6 6 4 2" xfId="7529"/>
    <cellStyle name="Normal 2 6 6 4 3" xfId="12628"/>
    <cellStyle name="Normal 2 6 6 5" xfId="3395"/>
    <cellStyle name="Normal 2 6 6 5 2" xfId="8564"/>
    <cellStyle name="Normal 2 6 6 5 3" xfId="13658"/>
    <cellStyle name="Normal 2 6 6 6" xfId="4417"/>
    <cellStyle name="Normal 2 6 6 6 2" xfId="9585"/>
    <cellStyle name="Normal 2 6 6 6 3" xfId="14678"/>
    <cellStyle name="Normal 2 6 6 7" xfId="5465"/>
    <cellStyle name="Normal 2 6 6 8" xfId="10579"/>
    <cellStyle name="Normal 2 6 7" xfId="546"/>
    <cellStyle name="Normal 2 6 7 2" xfId="1578"/>
    <cellStyle name="Normal 2 6 7 2 2" xfId="6753"/>
    <cellStyle name="Normal 2 6 7 2 3" xfId="11860"/>
    <cellStyle name="Normal 2 6 7 3" xfId="2612"/>
    <cellStyle name="Normal 2 6 7 3 2" xfId="7785"/>
    <cellStyle name="Normal 2 6 7 3 3" xfId="12884"/>
    <cellStyle name="Normal 2 6 7 4" xfId="3652"/>
    <cellStyle name="Normal 2 6 7 4 2" xfId="8821"/>
    <cellStyle name="Normal 2 6 7 4 3" xfId="13915"/>
    <cellStyle name="Normal 2 6 7 5" xfId="4673"/>
    <cellStyle name="Normal 2 6 7 5 2" xfId="9841"/>
    <cellStyle name="Normal 2 6 7 5 3" xfId="14934"/>
    <cellStyle name="Normal 2 6 7 6" xfId="5723"/>
    <cellStyle name="Normal 2 6 7 7" xfId="10835"/>
    <cellStyle name="Normal 2 6 8" xfId="1064"/>
    <cellStyle name="Normal 2 6 8 2" xfId="6239"/>
    <cellStyle name="Normal 2 6 8 3" xfId="11348"/>
    <cellStyle name="Normal 2 6 9" xfId="2098"/>
    <cellStyle name="Normal 2 6 9 2" xfId="7271"/>
    <cellStyle name="Normal 2 6 9 3" xfId="12372"/>
    <cellStyle name="Normal 2 7" xfId="32"/>
    <cellStyle name="Normal 2 7 10" xfId="4169"/>
    <cellStyle name="Normal 2 7 10 2" xfId="9337"/>
    <cellStyle name="Normal 2 7 10 3" xfId="14430"/>
    <cellStyle name="Normal 2 7 11" xfId="5209"/>
    <cellStyle name="Normal 2 7 12" xfId="7296"/>
    <cellStyle name="Normal 2 7 2" xfId="66"/>
    <cellStyle name="Normal 2 7 2 10" xfId="5243"/>
    <cellStyle name="Normal 2 7 2 11" xfId="10363"/>
    <cellStyle name="Normal 2 7 2 2" xfId="132"/>
    <cellStyle name="Normal 2 7 2 2 10" xfId="10427"/>
    <cellStyle name="Normal 2 7 2 2 2" xfId="262"/>
    <cellStyle name="Normal 2 7 2 2 2 2" xfId="520"/>
    <cellStyle name="Normal 2 7 2 2 2 2 2" xfId="1034"/>
    <cellStyle name="Normal 2 7 2 2 2 2 2 2" xfId="2066"/>
    <cellStyle name="Normal 2 7 2 2 2 2 2 2 2" xfId="7241"/>
    <cellStyle name="Normal 2 7 2 2 2 2 2 2 3" xfId="12348"/>
    <cellStyle name="Normal 2 7 2 2 2 2 2 3" xfId="3100"/>
    <cellStyle name="Normal 2 7 2 2 2 2 2 3 2" xfId="8273"/>
    <cellStyle name="Normal 2 7 2 2 2 2 2 3 3" xfId="13372"/>
    <cellStyle name="Normal 2 7 2 2 2 2 2 4" xfId="4140"/>
    <cellStyle name="Normal 2 7 2 2 2 2 2 4 2" xfId="9309"/>
    <cellStyle name="Normal 2 7 2 2 2 2 2 4 3" xfId="14403"/>
    <cellStyle name="Normal 2 7 2 2 2 2 2 5" xfId="5161"/>
    <cellStyle name="Normal 2 7 2 2 2 2 2 5 2" xfId="10329"/>
    <cellStyle name="Normal 2 7 2 2 2 2 2 5 3" xfId="15422"/>
    <cellStyle name="Normal 2 7 2 2 2 2 2 6" xfId="6211"/>
    <cellStyle name="Normal 2 7 2 2 2 2 2 7" xfId="11323"/>
    <cellStyle name="Normal 2 7 2 2 2 2 3" xfId="1554"/>
    <cellStyle name="Normal 2 7 2 2 2 2 3 2" xfId="6729"/>
    <cellStyle name="Normal 2 7 2 2 2 2 3 3" xfId="11836"/>
    <cellStyle name="Normal 2 7 2 2 2 2 4" xfId="2588"/>
    <cellStyle name="Normal 2 7 2 2 2 2 4 2" xfId="7761"/>
    <cellStyle name="Normal 2 7 2 2 2 2 4 3" xfId="12860"/>
    <cellStyle name="Normal 2 7 2 2 2 2 5" xfId="3627"/>
    <cellStyle name="Normal 2 7 2 2 2 2 5 2" xfId="8796"/>
    <cellStyle name="Normal 2 7 2 2 2 2 5 3" xfId="13890"/>
    <cellStyle name="Normal 2 7 2 2 2 2 6" xfId="4649"/>
    <cellStyle name="Normal 2 7 2 2 2 2 6 2" xfId="9817"/>
    <cellStyle name="Normal 2 7 2 2 2 2 6 3" xfId="14910"/>
    <cellStyle name="Normal 2 7 2 2 2 2 7" xfId="5697"/>
    <cellStyle name="Normal 2 7 2 2 2 2 8" xfId="10811"/>
    <cellStyle name="Normal 2 7 2 2 2 3" xfId="778"/>
    <cellStyle name="Normal 2 7 2 2 2 3 2" xfId="1810"/>
    <cellStyle name="Normal 2 7 2 2 2 3 2 2" xfId="6985"/>
    <cellStyle name="Normal 2 7 2 2 2 3 2 3" xfId="12092"/>
    <cellStyle name="Normal 2 7 2 2 2 3 3" xfId="2844"/>
    <cellStyle name="Normal 2 7 2 2 2 3 3 2" xfId="8017"/>
    <cellStyle name="Normal 2 7 2 2 2 3 3 3" xfId="13116"/>
    <cellStyle name="Normal 2 7 2 2 2 3 4" xfId="3884"/>
    <cellStyle name="Normal 2 7 2 2 2 3 4 2" xfId="9053"/>
    <cellStyle name="Normal 2 7 2 2 2 3 4 3" xfId="14147"/>
    <cellStyle name="Normal 2 7 2 2 2 3 5" xfId="4905"/>
    <cellStyle name="Normal 2 7 2 2 2 3 5 2" xfId="10073"/>
    <cellStyle name="Normal 2 7 2 2 2 3 5 3" xfId="15166"/>
    <cellStyle name="Normal 2 7 2 2 2 3 6" xfId="5955"/>
    <cellStyle name="Normal 2 7 2 2 2 3 7" xfId="11067"/>
    <cellStyle name="Normal 2 7 2 2 2 4" xfId="1298"/>
    <cellStyle name="Normal 2 7 2 2 2 4 2" xfId="6473"/>
    <cellStyle name="Normal 2 7 2 2 2 4 3" xfId="11580"/>
    <cellStyle name="Normal 2 7 2 2 2 5" xfId="2332"/>
    <cellStyle name="Normal 2 7 2 2 2 5 2" xfId="7505"/>
    <cellStyle name="Normal 2 7 2 2 2 5 3" xfId="12604"/>
    <cellStyle name="Normal 2 7 2 2 2 6" xfId="3370"/>
    <cellStyle name="Normal 2 7 2 2 2 6 2" xfId="8539"/>
    <cellStyle name="Normal 2 7 2 2 2 6 3" xfId="13634"/>
    <cellStyle name="Normal 2 7 2 2 2 7" xfId="4393"/>
    <cellStyle name="Normal 2 7 2 2 2 7 2" xfId="9561"/>
    <cellStyle name="Normal 2 7 2 2 2 7 3" xfId="14654"/>
    <cellStyle name="Normal 2 7 2 2 2 8" xfId="5439"/>
    <cellStyle name="Normal 2 7 2 2 2 9" xfId="10555"/>
    <cellStyle name="Normal 2 7 2 2 3" xfId="392"/>
    <cellStyle name="Normal 2 7 2 2 3 2" xfId="906"/>
    <cellStyle name="Normal 2 7 2 2 3 2 2" xfId="1938"/>
    <cellStyle name="Normal 2 7 2 2 3 2 2 2" xfId="7113"/>
    <cellStyle name="Normal 2 7 2 2 3 2 2 3" xfId="12220"/>
    <cellStyle name="Normal 2 7 2 2 3 2 3" xfId="2972"/>
    <cellStyle name="Normal 2 7 2 2 3 2 3 2" xfId="8145"/>
    <cellStyle name="Normal 2 7 2 2 3 2 3 3" xfId="13244"/>
    <cellStyle name="Normal 2 7 2 2 3 2 4" xfId="4012"/>
    <cellStyle name="Normal 2 7 2 2 3 2 4 2" xfId="9181"/>
    <cellStyle name="Normal 2 7 2 2 3 2 4 3" xfId="14275"/>
    <cellStyle name="Normal 2 7 2 2 3 2 5" xfId="5033"/>
    <cellStyle name="Normal 2 7 2 2 3 2 5 2" xfId="10201"/>
    <cellStyle name="Normal 2 7 2 2 3 2 5 3" xfId="15294"/>
    <cellStyle name="Normal 2 7 2 2 3 2 6" xfId="6083"/>
    <cellStyle name="Normal 2 7 2 2 3 2 7" xfId="11195"/>
    <cellStyle name="Normal 2 7 2 2 3 3" xfId="1426"/>
    <cellStyle name="Normal 2 7 2 2 3 3 2" xfId="6601"/>
    <cellStyle name="Normal 2 7 2 2 3 3 3" xfId="11708"/>
    <cellStyle name="Normal 2 7 2 2 3 4" xfId="2460"/>
    <cellStyle name="Normal 2 7 2 2 3 4 2" xfId="7633"/>
    <cellStyle name="Normal 2 7 2 2 3 4 3" xfId="12732"/>
    <cellStyle name="Normal 2 7 2 2 3 5" xfId="3499"/>
    <cellStyle name="Normal 2 7 2 2 3 5 2" xfId="8668"/>
    <cellStyle name="Normal 2 7 2 2 3 5 3" xfId="13762"/>
    <cellStyle name="Normal 2 7 2 2 3 6" xfId="4521"/>
    <cellStyle name="Normal 2 7 2 2 3 6 2" xfId="9689"/>
    <cellStyle name="Normal 2 7 2 2 3 6 3" xfId="14782"/>
    <cellStyle name="Normal 2 7 2 2 3 7" xfId="5569"/>
    <cellStyle name="Normal 2 7 2 2 3 8" xfId="10683"/>
    <cellStyle name="Normal 2 7 2 2 4" xfId="650"/>
    <cellStyle name="Normal 2 7 2 2 4 2" xfId="1682"/>
    <cellStyle name="Normal 2 7 2 2 4 2 2" xfId="6857"/>
    <cellStyle name="Normal 2 7 2 2 4 2 3" xfId="11964"/>
    <cellStyle name="Normal 2 7 2 2 4 3" xfId="2716"/>
    <cellStyle name="Normal 2 7 2 2 4 3 2" xfId="7889"/>
    <cellStyle name="Normal 2 7 2 2 4 3 3" xfId="12988"/>
    <cellStyle name="Normal 2 7 2 2 4 4" xfId="3756"/>
    <cellStyle name="Normal 2 7 2 2 4 4 2" xfId="8925"/>
    <cellStyle name="Normal 2 7 2 2 4 4 3" xfId="14019"/>
    <cellStyle name="Normal 2 7 2 2 4 5" xfId="4777"/>
    <cellStyle name="Normal 2 7 2 2 4 5 2" xfId="9945"/>
    <cellStyle name="Normal 2 7 2 2 4 5 3" xfId="15038"/>
    <cellStyle name="Normal 2 7 2 2 4 6" xfId="5827"/>
    <cellStyle name="Normal 2 7 2 2 4 7" xfId="10939"/>
    <cellStyle name="Normal 2 7 2 2 5" xfId="1170"/>
    <cellStyle name="Normal 2 7 2 2 5 2" xfId="6345"/>
    <cellStyle name="Normal 2 7 2 2 5 3" xfId="11452"/>
    <cellStyle name="Normal 2 7 2 2 6" xfId="2204"/>
    <cellStyle name="Normal 2 7 2 2 6 2" xfId="7377"/>
    <cellStyle name="Normal 2 7 2 2 6 3" xfId="12476"/>
    <cellStyle name="Normal 2 7 2 2 7" xfId="3240"/>
    <cellStyle name="Normal 2 7 2 2 7 2" xfId="8409"/>
    <cellStyle name="Normal 2 7 2 2 7 3" xfId="13505"/>
    <cellStyle name="Normal 2 7 2 2 8" xfId="4265"/>
    <cellStyle name="Normal 2 7 2 2 8 2" xfId="9433"/>
    <cellStyle name="Normal 2 7 2 2 8 3" xfId="14526"/>
    <cellStyle name="Normal 2 7 2 2 9" xfId="5309"/>
    <cellStyle name="Normal 2 7 2 3" xfId="198"/>
    <cellStyle name="Normal 2 7 2 3 2" xfId="456"/>
    <cellStyle name="Normal 2 7 2 3 2 2" xfId="970"/>
    <cellStyle name="Normal 2 7 2 3 2 2 2" xfId="2002"/>
    <cellStyle name="Normal 2 7 2 3 2 2 2 2" xfId="7177"/>
    <cellStyle name="Normal 2 7 2 3 2 2 2 3" xfId="12284"/>
    <cellStyle name="Normal 2 7 2 3 2 2 3" xfId="3036"/>
    <cellStyle name="Normal 2 7 2 3 2 2 3 2" xfId="8209"/>
    <cellStyle name="Normal 2 7 2 3 2 2 3 3" xfId="13308"/>
    <cellStyle name="Normal 2 7 2 3 2 2 4" xfId="4076"/>
    <cellStyle name="Normal 2 7 2 3 2 2 4 2" xfId="9245"/>
    <cellStyle name="Normal 2 7 2 3 2 2 4 3" xfId="14339"/>
    <cellStyle name="Normal 2 7 2 3 2 2 5" xfId="5097"/>
    <cellStyle name="Normal 2 7 2 3 2 2 5 2" xfId="10265"/>
    <cellStyle name="Normal 2 7 2 3 2 2 5 3" xfId="15358"/>
    <cellStyle name="Normal 2 7 2 3 2 2 6" xfId="6147"/>
    <cellStyle name="Normal 2 7 2 3 2 2 7" xfId="11259"/>
    <cellStyle name="Normal 2 7 2 3 2 3" xfId="1490"/>
    <cellStyle name="Normal 2 7 2 3 2 3 2" xfId="6665"/>
    <cellStyle name="Normal 2 7 2 3 2 3 3" xfId="11772"/>
    <cellStyle name="Normal 2 7 2 3 2 4" xfId="2524"/>
    <cellStyle name="Normal 2 7 2 3 2 4 2" xfId="7697"/>
    <cellStyle name="Normal 2 7 2 3 2 4 3" xfId="12796"/>
    <cellStyle name="Normal 2 7 2 3 2 5" xfId="3563"/>
    <cellStyle name="Normal 2 7 2 3 2 5 2" xfId="8732"/>
    <cellStyle name="Normal 2 7 2 3 2 5 3" xfId="13826"/>
    <cellStyle name="Normal 2 7 2 3 2 6" xfId="4585"/>
    <cellStyle name="Normal 2 7 2 3 2 6 2" xfId="9753"/>
    <cellStyle name="Normal 2 7 2 3 2 6 3" xfId="14846"/>
    <cellStyle name="Normal 2 7 2 3 2 7" xfId="5633"/>
    <cellStyle name="Normal 2 7 2 3 2 8" xfId="10747"/>
    <cellStyle name="Normal 2 7 2 3 3" xfId="714"/>
    <cellStyle name="Normal 2 7 2 3 3 2" xfId="1746"/>
    <cellStyle name="Normal 2 7 2 3 3 2 2" xfId="6921"/>
    <cellStyle name="Normal 2 7 2 3 3 2 3" xfId="12028"/>
    <cellStyle name="Normal 2 7 2 3 3 3" xfId="2780"/>
    <cellStyle name="Normal 2 7 2 3 3 3 2" xfId="7953"/>
    <cellStyle name="Normal 2 7 2 3 3 3 3" xfId="13052"/>
    <cellStyle name="Normal 2 7 2 3 3 4" xfId="3820"/>
    <cellStyle name="Normal 2 7 2 3 3 4 2" xfId="8989"/>
    <cellStyle name="Normal 2 7 2 3 3 4 3" xfId="14083"/>
    <cellStyle name="Normal 2 7 2 3 3 5" xfId="4841"/>
    <cellStyle name="Normal 2 7 2 3 3 5 2" xfId="10009"/>
    <cellStyle name="Normal 2 7 2 3 3 5 3" xfId="15102"/>
    <cellStyle name="Normal 2 7 2 3 3 6" xfId="5891"/>
    <cellStyle name="Normal 2 7 2 3 3 7" xfId="11003"/>
    <cellStyle name="Normal 2 7 2 3 4" xfId="1234"/>
    <cellStyle name="Normal 2 7 2 3 4 2" xfId="6409"/>
    <cellStyle name="Normal 2 7 2 3 4 3" xfId="11516"/>
    <cellStyle name="Normal 2 7 2 3 5" xfId="2268"/>
    <cellStyle name="Normal 2 7 2 3 5 2" xfId="7441"/>
    <cellStyle name="Normal 2 7 2 3 5 3" xfId="12540"/>
    <cellStyle name="Normal 2 7 2 3 6" xfId="3306"/>
    <cellStyle name="Normal 2 7 2 3 6 2" xfId="8475"/>
    <cellStyle name="Normal 2 7 2 3 6 3" xfId="13570"/>
    <cellStyle name="Normal 2 7 2 3 7" xfId="4329"/>
    <cellStyle name="Normal 2 7 2 3 7 2" xfId="9497"/>
    <cellStyle name="Normal 2 7 2 3 7 3" xfId="14590"/>
    <cellStyle name="Normal 2 7 2 3 8" xfId="5375"/>
    <cellStyle name="Normal 2 7 2 3 9" xfId="10491"/>
    <cellStyle name="Normal 2 7 2 4" xfId="328"/>
    <cellStyle name="Normal 2 7 2 4 2" xfId="842"/>
    <cellStyle name="Normal 2 7 2 4 2 2" xfId="1874"/>
    <cellStyle name="Normal 2 7 2 4 2 2 2" xfId="7049"/>
    <cellStyle name="Normal 2 7 2 4 2 2 3" xfId="12156"/>
    <cellStyle name="Normal 2 7 2 4 2 3" xfId="2908"/>
    <cellStyle name="Normal 2 7 2 4 2 3 2" xfId="8081"/>
    <cellStyle name="Normal 2 7 2 4 2 3 3" xfId="13180"/>
    <cellStyle name="Normal 2 7 2 4 2 4" xfId="3948"/>
    <cellStyle name="Normal 2 7 2 4 2 4 2" xfId="9117"/>
    <cellStyle name="Normal 2 7 2 4 2 4 3" xfId="14211"/>
    <cellStyle name="Normal 2 7 2 4 2 5" xfId="4969"/>
    <cellStyle name="Normal 2 7 2 4 2 5 2" xfId="10137"/>
    <cellStyle name="Normal 2 7 2 4 2 5 3" xfId="15230"/>
    <cellStyle name="Normal 2 7 2 4 2 6" xfId="6019"/>
    <cellStyle name="Normal 2 7 2 4 2 7" xfId="11131"/>
    <cellStyle name="Normal 2 7 2 4 3" xfId="1362"/>
    <cellStyle name="Normal 2 7 2 4 3 2" xfId="6537"/>
    <cellStyle name="Normal 2 7 2 4 3 3" xfId="11644"/>
    <cellStyle name="Normal 2 7 2 4 4" xfId="2396"/>
    <cellStyle name="Normal 2 7 2 4 4 2" xfId="7569"/>
    <cellStyle name="Normal 2 7 2 4 4 3" xfId="12668"/>
    <cellStyle name="Normal 2 7 2 4 5" xfId="3435"/>
    <cellStyle name="Normal 2 7 2 4 5 2" xfId="8604"/>
    <cellStyle name="Normal 2 7 2 4 5 3" xfId="13698"/>
    <cellStyle name="Normal 2 7 2 4 6" xfId="4457"/>
    <cellStyle name="Normal 2 7 2 4 6 2" xfId="9625"/>
    <cellStyle name="Normal 2 7 2 4 6 3" xfId="14718"/>
    <cellStyle name="Normal 2 7 2 4 7" xfId="5505"/>
    <cellStyle name="Normal 2 7 2 4 8" xfId="10619"/>
    <cellStyle name="Normal 2 7 2 5" xfId="586"/>
    <cellStyle name="Normal 2 7 2 5 2" xfId="1618"/>
    <cellStyle name="Normal 2 7 2 5 2 2" xfId="6793"/>
    <cellStyle name="Normal 2 7 2 5 2 3" xfId="11900"/>
    <cellStyle name="Normal 2 7 2 5 3" xfId="2652"/>
    <cellStyle name="Normal 2 7 2 5 3 2" xfId="7825"/>
    <cellStyle name="Normal 2 7 2 5 3 3" xfId="12924"/>
    <cellStyle name="Normal 2 7 2 5 4" xfId="3692"/>
    <cellStyle name="Normal 2 7 2 5 4 2" xfId="8861"/>
    <cellStyle name="Normal 2 7 2 5 4 3" xfId="13955"/>
    <cellStyle name="Normal 2 7 2 5 5" xfId="4713"/>
    <cellStyle name="Normal 2 7 2 5 5 2" xfId="9881"/>
    <cellStyle name="Normal 2 7 2 5 5 3" xfId="14974"/>
    <cellStyle name="Normal 2 7 2 5 6" xfId="5763"/>
    <cellStyle name="Normal 2 7 2 5 7" xfId="10875"/>
    <cellStyle name="Normal 2 7 2 6" xfId="1105"/>
    <cellStyle name="Normal 2 7 2 6 2" xfId="6280"/>
    <cellStyle name="Normal 2 7 2 6 3" xfId="11388"/>
    <cellStyle name="Normal 2 7 2 7" xfId="2140"/>
    <cellStyle name="Normal 2 7 2 7 2" xfId="7313"/>
    <cellStyle name="Normal 2 7 2 7 3" xfId="12412"/>
    <cellStyle name="Normal 2 7 2 8" xfId="3174"/>
    <cellStyle name="Normal 2 7 2 8 2" xfId="8343"/>
    <cellStyle name="Normal 2 7 2 8 3" xfId="13439"/>
    <cellStyle name="Normal 2 7 2 9" xfId="4201"/>
    <cellStyle name="Normal 2 7 2 9 2" xfId="9369"/>
    <cellStyle name="Normal 2 7 2 9 3" xfId="14462"/>
    <cellStyle name="Normal 2 7 3" xfId="100"/>
    <cellStyle name="Normal 2 7 3 10" xfId="10395"/>
    <cellStyle name="Normal 2 7 3 2" xfId="230"/>
    <cellStyle name="Normal 2 7 3 2 2" xfId="488"/>
    <cellStyle name="Normal 2 7 3 2 2 2" xfId="1002"/>
    <cellStyle name="Normal 2 7 3 2 2 2 2" xfId="2034"/>
    <cellStyle name="Normal 2 7 3 2 2 2 2 2" xfId="7209"/>
    <cellStyle name="Normal 2 7 3 2 2 2 2 3" xfId="12316"/>
    <cellStyle name="Normal 2 7 3 2 2 2 3" xfId="3068"/>
    <cellStyle name="Normal 2 7 3 2 2 2 3 2" xfId="8241"/>
    <cellStyle name="Normal 2 7 3 2 2 2 3 3" xfId="13340"/>
    <cellStyle name="Normal 2 7 3 2 2 2 4" xfId="4108"/>
    <cellStyle name="Normal 2 7 3 2 2 2 4 2" xfId="9277"/>
    <cellStyle name="Normal 2 7 3 2 2 2 4 3" xfId="14371"/>
    <cellStyle name="Normal 2 7 3 2 2 2 5" xfId="5129"/>
    <cellStyle name="Normal 2 7 3 2 2 2 5 2" xfId="10297"/>
    <cellStyle name="Normal 2 7 3 2 2 2 5 3" xfId="15390"/>
    <cellStyle name="Normal 2 7 3 2 2 2 6" xfId="6179"/>
    <cellStyle name="Normal 2 7 3 2 2 2 7" xfId="11291"/>
    <cellStyle name="Normal 2 7 3 2 2 3" xfId="1522"/>
    <cellStyle name="Normal 2 7 3 2 2 3 2" xfId="6697"/>
    <cellStyle name="Normal 2 7 3 2 2 3 3" xfId="11804"/>
    <cellStyle name="Normal 2 7 3 2 2 4" xfId="2556"/>
    <cellStyle name="Normal 2 7 3 2 2 4 2" xfId="7729"/>
    <cellStyle name="Normal 2 7 3 2 2 4 3" xfId="12828"/>
    <cellStyle name="Normal 2 7 3 2 2 5" xfId="3595"/>
    <cellStyle name="Normal 2 7 3 2 2 5 2" xfId="8764"/>
    <cellStyle name="Normal 2 7 3 2 2 5 3" xfId="13858"/>
    <cellStyle name="Normal 2 7 3 2 2 6" xfId="4617"/>
    <cellStyle name="Normal 2 7 3 2 2 6 2" xfId="9785"/>
    <cellStyle name="Normal 2 7 3 2 2 6 3" xfId="14878"/>
    <cellStyle name="Normal 2 7 3 2 2 7" xfId="5665"/>
    <cellStyle name="Normal 2 7 3 2 2 8" xfId="10779"/>
    <cellStyle name="Normal 2 7 3 2 3" xfId="746"/>
    <cellStyle name="Normal 2 7 3 2 3 2" xfId="1778"/>
    <cellStyle name="Normal 2 7 3 2 3 2 2" xfId="6953"/>
    <cellStyle name="Normal 2 7 3 2 3 2 3" xfId="12060"/>
    <cellStyle name="Normal 2 7 3 2 3 3" xfId="2812"/>
    <cellStyle name="Normal 2 7 3 2 3 3 2" xfId="7985"/>
    <cellStyle name="Normal 2 7 3 2 3 3 3" xfId="13084"/>
    <cellStyle name="Normal 2 7 3 2 3 4" xfId="3852"/>
    <cellStyle name="Normal 2 7 3 2 3 4 2" xfId="9021"/>
    <cellStyle name="Normal 2 7 3 2 3 4 3" xfId="14115"/>
    <cellStyle name="Normal 2 7 3 2 3 5" xfId="4873"/>
    <cellStyle name="Normal 2 7 3 2 3 5 2" xfId="10041"/>
    <cellStyle name="Normal 2 7 3 2 3 5 3" xfId="15134"/>
    <cellStyle name="Normal 2 7 3 2 3 6" xfId="5923"/>
    <cellStyle name="Normal 2 7 3 2 3 7" xfId="11035"/>
    <cellStyle name="Normal 2 7 3 2 4" xfId="1266"/>
    <cellStyle name="Normal 2 7 3 2 4 2" xfId="6441"/>
    <cellStyle name="Normal 2 7 3 2 4 3" xfId="11548"/>
    <cellStyle name="Normal 2 7 3 2 5" xfId="2300"/>
    <cellStyle name="Normal 2 7 3 2 5 2" xfId="7473"/>
    <cellStyle name="Normal 2 7 3 2 5 3" xfId="12572"/>
    <cellStyle name="Normal 2 7 3 2 6" xfId="3338"/>
    <cellStyle name="Normal 2 7 3 2 6 2" xfId="8507"/>
    <cellStyle name="Normal 2 7 3 2 6 3" xfId="13602"/>
    <cellStyle name="Normal 2 7 3 2 7" xfId="4361"/>
    <cellStyle name="Normal 2 7 3 2 7 2" xfId="9529"/>
    <cellStyle name="Normal 2 7 3 2 7 3" xfId="14622"/>
    <cellStyle name="Normal 2 7 3 2 8" xfId="5407"/>
    <cellStyle name="Normal 2 7 3 2 9" xfId="10523"/>
    <cellStyle name="Normal 2 7 3 3" xfId="360"/>
    <cellStyle name="Normal 2 7 3 3 2" xfId="874"/>
    <cellStyle name="Normal 2 7 3 3 2 2" xfId="1906"/>
    <cellStyle name="Normal 2 7 3 3 2 2 2" xfId="7081"/>
    <cellStyle name="Normal 2 7 3 3 2 2 3" xfId="12188"/>
    <cellStyle name="Normal 2 7 3 3 2 3" xfId="2940"/>
    <cellStyle name="Normal 2 7 3 3 2 3 2" xfId="8113"/>
    <cellStyle name="Normal 2 7 3 3 2 3 3" xfId="13212"/>
    <cellStyle name="Normal 2 7 3 3 2 4" xfId="3980"/>
    <cellStyle name="Normal 2 7 3 3 2 4 2" xfId="9149"/>
    <cellStyle name="Normal 2 7 3 3 2 4 3" xfId="14243"/>
    <cellStyle name="Normal 2 7 3 3 2 5" xfId="5001"/>
    <cellStyle name="Normal 2 7 3 3 2 5 2" xfId="10169"/>
    <cellStyle name="Normal 2 7 3 3 2 5 3" xfId="15262"/>
    <cellStyle name="Normal 2 7 3 3 2 6" xfId="6051"/>
    <cellStyle name="Normal 2 7 3 3 2 7" xfId="11163"/>
    <cellStyle name="Normal 2 7 3 3 3" xfId="1394"/>
    <cellStyle name="Normal 2 7 3 3 3 2" xfId="6569"/>
    <cellStyle name="Normal 2 7 3 3 3 3" xfId="11676"/>
    <cellStyle name="Normal 2 7 3 3 4" xfId="2428"/>
    <cellStyle name="Normal 2 7 3 3 4 2" xfId="7601"/>
    <cellStyle name="Normal 2 7 3 3 4 3" xfId="12700"/>
    <cellStyle name="Normal 2 7 3 3 5" xfId="3467"/>
    <cellStyle name="Normal 2 7 3 3 5 2" xfId="8636"/>
    <cellStyle name="Normal 2 7 3 3 5 3" xfId="13730"/>
    <cellStyle name="Normal 2 7 3 3 6" xfId="4489"/>
    <cellStyle name="Normal 2 7 3 3 6 2" xfId="9657"/>
    <cellStyle name="Normal 2 7 3 3 6 3" xfId="14750"/>
    <cellStyle name="Normal 2 7 3 3 7" xfId="5537"/>
    <cellStyle name="Normal 2 7 3 3 8" xfId="10651"/>
    <cellStyle name="Normal 2 7 3 4" xfId="618"/>
    <cellStyle name="Normal 2 7 3 4 2" xfId="1650"/>
    <cellStyle name="Normal 2 7 3 4 2 2" xfId="6825"/>
    <cellStyle name="Normal 2 7 3 4 2 3" xfId="11932"/>
    <cellStyle name="Normal 2 7 3 4 3" xfId="2684"/>
    <cellStyle name="Normal 2 7 3 4 3 2" xfId="7857"/>
    <cellStyle name="Normal 2 7 3 4 3 3" xfId="12956"/>
    <cellStyle name="Normal 2 7 3 4 4" xfId="3724"/>
    <cellStyle name="Normal 2 7 3 4 4 2" xfId="8893"/>
    <cellStyle name="Normal 2 7 3 4 4 3" xfId="13987"/>
    <cellStyle name="Normal 2 7 3 4 5" xfId="4745"/>
    <cellStyle name="Normal 2 7 3 4 5 2" xfId="9913"/>
    <cellStyle name="Normal 2 7 3 4 5 3" xfId="15006"/>
    <cellStyle name="Normal 2 7 3 4 6" xfId="5795"/>
    <cellStyle name="Normal 2 7 3 4 7" xfId="10907"/>
    <cellStyle name="Normal 2 7 3 5" xfId="1138"/>
    <cellStyle name="Normal 2 7 3 5 2" xfId="6313"/>
    <cellStyle name="Normal 2 7 3 5 3" xfId="11420"/>
    <cellStyle name="Normal 2 7 3 6" xfId="2172"/>
    <cellStyle name="Normal 2 7 3 6 2" xfId="7345"/>
    <cellStyle name="Normal 2 7 3 6 3" xfId="12444"/>
    <cellStyle name="Normal 2 7 3 7" xfId="3208"/>
    <cellStyle name="Normal 2 7 3 7 2" xfId="8377"/>
    <cellStyle name="Normal 2 7 3 7 3" xfId="13473"/>
    <cellStyle name="Normal 2 7 3 8" xfId="4233"/>
    <cellStyle name="Normal 2 7 3 8 2" xfId="9401"/>
    <cellStyle name="Normal 2 7 3 8 3" xfId="14494"/>
    <cellStyle name="Normal 2 7 3 9" xfId="5277"/>
    <cellStyle name="Normal 2 7 4" xfId="166"/>
    <cellStyle name="Normal 2 7 4 2" xfId="424"/>
    <cellStyle name="Normal 2 7 4 2 2" xfId="938"/>
    <cellStyle name="Normal 2 7 4 2 2 2" xfId="1970"/>
    <cellStyle name="Normal 2 7 4 2 2 2 2" xfId="7145"/>
    <cellStyle name="Normal 2 7 4 2 2 2 3" xfId="12252"/>
    <cellStyle name="Normal 2 7 4 2 2 3" xfId="3004"/>
    <cellStyle name="Normal 2 7 4 2 2 3 2" xfId="8177"/>
    <cellStyle name="Normal 2 7 4 2 2 3 3" xfId="13276"/>
    <cellStyle name="Normal 2 7 4 2 2 4" xfId="4044"/>
    <cellStyle name="Normal 2 7 4 2 2 4 2" xfId="9213"/>
    <cellStyle name="Normal 2 7 4 2 2 4 3" xfId="14307"/>
    <cellStyle name="Normal 2 7 4 2 2 5" xfId="5065"/>
    <cellStyle name="Normal 2 7 4 2 2 5 2" xfId="10233"/>
    <cellStyle name="Normal 2 7 4 2 2 5 3" xfId="15326"/>
    <cellStyle name="Normal 2 7 4 2 2 6" xfId="6115"/>
    <cellStyle name="Normal 2 7 4 2 2 7" xfId="11227"/>
    <cellStyle name="Normal 2 7 4 2 3" xfId="1458"/>
    <cellStyle name="Normal 2 7 4 2 3 2" xfId="6633"/>
    <cellStyle name="Normal 2 7 4 2 3 3" xfId="11740"/>
    <cellStyle name="Normal 2 7 4 2 4" xfId="2492"/>
    <cellStyle name="Normal 2 7 4 2 4 2" xfId="7665"/>
    <cellStyle name="Normal 2 7 4 2 4 3" xfId="12764"/>
    <cellStyle name="Normal 2 7 4 2 5" xfId="3531"/>
    <cellStyle name="Normal 2 7 4 2 5 2" xfId="8700"/>
    <cellStyle name="Normal 2 7 4 2 5 3" xfId="13794"/>
    <cellStyle name="Normal 2 7 4 2 6" xfId="4553"/>
    <cellStyle name="Normal 2 7 4 2 6 2" xfId="9721"/>
    <cellStyle name="Normal 2 7 4 2 6 3" xfId="14814"/>
    <cellStyle name="Normal 2 7 4 2 7" xfId="5601"/>
    <cellStyle name="Normal 2 7 4 2 8" xfId="10715"/>
    <cellStyle name="Normal 2 7 4 3" xfId="682"/>
    <cellStyle name="Normal 2 7 4 3 2" xfId="1714"/>
    <cellStyle name="Normal 2 7 4 3 2 2" xfId="6889"/>
    <cellStyle name="Normal 2 7 4 3 2 3" xfId="11996"/>
    <cellStyle name="Normal 2 7 4 3 3" xfId="2748"/>
    <cellStyle name="Normal 2 7 4 3 3 2" xfId="7921"/>
    <cellStyle name="Normal 2 7 4 3 3 3" xfId="13020"/>
    <cellStyle name="Normal 2 7 4 3 4" xfId="3788"/>
    <cellStyle name="Normal 2 7 4 3 4 2" xfId="8957"/>
    <cellStyle name="Normal 2 7 4 3 4 3" xfId="14051"/>
    <cellStyle name="Normal 2 7 4 3 5" xfId="4809"/>
    <cellStyle name="Normal 2 7 4 3 5 2" xfId="9977"/>
    <cellStyle name="Normal 2 7 4 3 5 3" xfId="15070"/>
    <cellStyle name="Normal 2 7 4 3 6" xfId="5859"/>
    <cellStyle name="Normal 2 7 4 3 7" xfId="10971"/>
    <cellStyle name="Normal 2 7 4 4" xfId="1202"/>
    <cellStyle name="Normal 2 7 4 4 2" xfId="6377"/>
    <cellStyle name="Normal 2 7 4 4 3" xfId="11484"/>
    <cellStyle name="Normal 2 7 4 5" xfId="2236"/>
    <cellStyle name="Normal 2 7 4 5 2" xfId="7409"/>
    <cellStyle name="Normal 2 7 4 5 3" xfId="12508"/>
    <cellStyle name="Normal 2 7 4 6" xfId="3274"/>
    <cellStyle name="Normal 2 7 4 6 2" xfId="8443"/>
    <cellStyle name="Normal 2 7 4 6 3" xfId="13538"/>
    <cellStyle name="Normal 2 7 4 7" xfId="4297"/>
    <cellStyle name="Normal 2 7 4 7 2" xfId="9465"/>
    <cellStyle name="Normal 2 7 4 7 3" xfId="14558"/>
    <cellStyle name="Normal 2 7 4 8" xfId="5343"/>
    <cellStyle name="Normal 2 7 4 9" xfId="10459"/>
    <cellStyle name="Normal 2 7 5" xfId="296"/>
    <cellStyle name="Normal 2 7 5 2" xfId="810"/>
    <cellStyle name="Normal 2 7 5 2 2" xfId="1842"/>
    <cellStyle name="Normal 2 7 5 2 2 2" xfId="7017"/>
    <cellStyle name="Normal 2 7 5 2 2 3" xfId="12124"/>
    <cellStyle name="Normal 2 7 5 2 3" xfId="2876"/>
    <cellStyle name="Normal 2 7 5 2 3 2" xfId="8049"/>
    <cellStyle name="Normal 2 7 5 2 3 3" xfId="13148"/>
    <cellStyle name="Normal 2 7 5 2 4" xfId="3916"/>
    <cellStyle name="Normal 2 7 5 2 4 2" xfId="9085"/>
    <cellStyle name="Normal 2 7 5 2 4 3" xfId="14179"/>
    <cellStyle name="Normal 2 7 5 2 5" xfId="4937"/>
    <cellStyle name="Normal 2 7 5 2 5 2" xfId="10105"/>
    <cellStyle name="Normal 2 7 5 2 5 3" xfId="15198"/>
    <cellStyle name="Normal 2 7 5 2 6" xfId="5987"/>
    <cellStyle name="Normal 2 7 5 2 7" xfId="11099"/>
    <cellStyle name="Normal 2 7 5 3" xfId="1330"/>
    <cellStyle name="Normal 2 7 5 3 2" xfId="6505"/>
    <cellStyle name="Normal 2 7 5 3 3" xfId="11612"/>
    <cellStyle name="Normal 2 7 5 4" xfId="2364"/>
    <cellStyle name="Normal 2 7 5 4 2" xfId="7537"/>
    <cellStyle name="Normal 2 7 5 4 3" xfId="12636"/>
    <cellStyle name="Normal 2 7 5 5" xfId="3403"/>
    <cellStyle name="Normal 2 7 5 5 2" xfId="8572"/>
    <cellStyle name="Normal 2 7 5 5 3" xfId="13666"/>
    <cellStyle name="Normal 2 7 5 6" xfId="4425"/>
    <cellStyle name="Normal 2 7 5 6 2" xfId="9593"/>
    <cellStyle name="Normal 2 7 5 6 3" xfId="14686"/>
    <cellStyle name="Normal 2 7 5 7" xfId="5473"/>
    <cellStyle name="Normal 2 7 5 8" xfId="10587"/>
    <cellStyle name="Normal 2 7 6" xfId="554"/>
    <cellStyle name="Normal 2 7 6 2" xfId="1586"/>
    <cellStyle name="Normal 2 7 6 2 2" xfId="6761"/>
    <cellStyle name="Normal 2 7 6 2 3" xfId="11868"/>
    <cellStyle name="Normal 2 7 6 3" xfId="2620"/>
    <cellStyle name="Normal 2 7 6 3 2" xfId="7793"/>
    <cellStyle name="Normal 2 7 6 3 3" xfId="12892"/>
    <cellStyle name="Normal 2 7 6 4" xfId="3660"/>
    <cellStyle name="Normal 2 7 6 4 2" xfId="8829"/>
    <cellStyle name="Normal 2 7 6 4 3" xfId="13923"/>
    <cellStyle name="Normal 2 7 6 5" xfId="4681"/>
    <cellStyle name="Normal 2 7 6 5 2" xfId="9849"/>
    <cellStyle name="Normal 2 7 6 5 3" xfId="14942"/>
    <cellStyle name="Normal 2 7 6 6" xfId="5731"/>
    <cellStyle name="Normal 2 7 6 7" xfId="10843"/>
    <cellStyle name="Normal 2 7 7" xfId="1072"/>
    <cellStyle name="Normal 2 7 7 2" xfId="6247"/>
    <cellStyle name="Normal 2 7 7 3" xfId="11356"/>
    <cellStyle name="Normal 2 7 8" xfId="2107"/>
    <cellStyle name="Normal 2 7 8 2" xfId="7280"/>
    <cellStyle name="Normal 2 7 8 3" xfId="12380"/>
    <cellStyle name="Normal 2 7 9" xfId="3141"/>
    <cellStyle name="Normal 2 7 9 2" xfId="8310"/>
    <cellStyle name="Normal 2 7 9 3" xfId="13407"/>
    <cellStyle name="Normal 2 8" xfId="50"/>
    <cellStyle name="Normal 2 8 10" xfId="5227"/>
    <cellStyle name="Normal 2 8 11" xfId="10347"/>
    <cellStyle name="Normal 2 8 2" xfId="116"/>
    <cellStyle name="Normal 2 8 2 10" xfId="10411"/>
    <cellStyle name="Normal 2 8 2 2" xfId="246"/>
    <cellStyle name="Normal 2 8 2 2 2" xfId="504"/>
    <cellStyle name="Normal 2 8 2 2 2 2" xfId="1018"/>
    <cellStyle name="Normal 2 8 2 2 2 2 2" xfId="2050"/>
    <cellStyle name="Normal 2 8 2 2 2 2 2 2" xfId="7225"/>
    <cellStyle name="Normal 2 8 2 2 2 2 2 3" xfId="12332"/>
    <cellStyle name="Normal 2 8 2 2 2 2 3" xfId="3084"/>
    <cellStyle name="Normal 2 8 2 2 2 2 3 2" xfId="8257"/>
    <cellStyle name="Normal 2 8 2 2 2 2 3 3" xfId="13356"/>
    <cellStyle name="Normal 2 8 2 2 2 2 4" xfId="4124"/>
    <cellStyle name="Normal 2 8 2 2 2 2 4 2" xfId="9293"/>
    <cellStyle name="Normal 2 8 2 2 2 2 4 3" xfId="14387"/>
    <cellStyle name="Normal 2 8 2 2 2 2 5" xfId="5145"/>
    <cellStyle name="Normal 2 8 2 2 2 2 5 2" xfId="10313"/>
    <cellStyle name="Normal 2 8 2 2 2 2 5 3" xfId="15406"/>
    <cellStyle name="Normal 2 8 2 2 2 2 6" xfId="6195"/>
    <cellStyle name="Normal 2 8 2 2 2 2 7" xfId="11307"/>
    <cellStyle name="Normal 2 8 2 2 2 3" xfId="1538"/>
    <cellStyle name="Normal 2 8 2 2 2 3 2" xfId="6713"/>
    <cellStyle name="Normal 2 8 2 2 2 3 3" xfId="11820"/>
    <cellStyle name="Normal 2 8 2 2 2 4" xfId="2572"/>
    <cellStyle name="Normal 2 8 2 2 2 4 2" xfId="7745"/>
    <cellStyle name="Normal 2 8 2 2 2 4 3" xfId="12844"/>
    <cellStyle name="Normal 2 8 2 2 2 5" xfId="3611"/>
    <cellStyle name="Normal 2 8 2 2 2 5 2" xfId="8780"/>
    <cellStyle name="Normal 2 8 2 2 2 5 3" xfId="13874"/>
    <cellStyle name="Normal 2 8 2 2 2 6" xfId="4633"/>
    <cellStyle name="Normal 2 8 2 2 2 6 2" xfId="9801"/>
    <cellStyle name="Normal 2 8 2 2 2 6 3" xfId="14894"/>
    <cellStyle name="Normal 2 8 2 2 2 7" xfId="5681"/>
    <cellStyle name="Normal 2 8 2 2 2 8" xfId="10795"/>
    <cellStyle name="Normal 2 8 2 2 3" xfId="762"/>
    <cellStyle name="Normal 2 8 2 2 3 2" xfId="1794"/>
    <cellStyle name="Normal 2 8 2 2 3 2 2" xfId="6969"/>
    <cellStyle name="Normal 2 8 2 2 3 2 3" xfId="12076"/>
    <cellStyle name="Normal 2 8 2 2 3 3" xfId="2828"/>
    <cellStyle name="Normal 2 8 2 2 3 3 2" xfId="8001"/>
    <cellStyle name="Normal 2 8 2 2 3 3 3" xfId="13100"/>
    <cellStyle name="Normal 2 8 2 2 3 4" xfId="3868"/>
    <cellStyle name="Normal 2 8 2 2 3 4 2" xfId="9037"/>
    <cellStyle name="Normal 2 8 2 2 3 4 3" xfId="14131"/>
    <cellStyle name="Normal 2 8 2 2 3 5" xfId="4889"/>
    <cellStyle name="Normal 2 8 2 2 3 5 2" xfId="10057"/>
    <cellStyle name="Normal 2 8 2 2 3 5 3" xfId="15150"/>
    <cellStyle name="Normal 2 8 2 2 3 6" xfId="5939"/>
    <cellStyle name="Normal 2 8 2 2 3 7" xfId="11051"/>
    <cellStyle name="Normal 2 8 2 2 4" xfId="1282"/>
    <cellStyle name="Normal 2 8 2 2 4 2" xfId="6457"/>
    <cellStyle name="Normal 2 8 2 2 4 3" xfId="11564"/>
    <cellStyle name="Normal 2 8 2 2 5" xfId="2316"/>
    <cellStyle name="Normal 2 8 2 2 5 2" xfId="7489"/>
    <cellStyle name="Normal 2 8 2 2 5 3" xfId="12588"/>
    <cellStyle name="Normal 2 8 2 2 6" xfId="3354"/>
    <cellStyle name="Normal 2 8 2 2 6 2" xfId="8523"/>
    <cellStyle name="Normal 2 8 2 2 6 3" xfId="13618"/>
    <cellStyle name="Normal 2 8 2 2 7" xfId="4377"/>
    <cellStyle name="Normal 2 8 2 2 7 2" xfId="9545"/>
    <cellStyle name="Normal 2 8 2 2 7 3" xfId="14638"/>
    <cellStyle name="Normal 2 8 2 2 8" xfId="5423"/>
    <cellStyle name="Normal 2 8 2 2 9" xfId="10539"/>
    <cellStyle name="Normal 2 8 2 3" xfId="376"/>
    <cellStyle name="Normal 2 8 2 3 2" xfId="890"/>
    <cellStyle name="Normal 2 8 2 3 2 2" xfId="1922"/>
    <cellStyle name="Normal 2 8 2 3 2 2 2" xfId="7097"/>
    <cellStyle name="Normal 2 8 2 3 2 2 3" xfId="12204"/>
    <cellStyle name="Normal 2 8 2 3 2 3" xfId="2956"/>
    <cellStyle name="Normal 2 8 2 3 2 3 2" xfId="8129"/>
    <cellStyle name="Normal 2 8 2 3 2 3 3" xfId="13228"/>
    <cellStyle name="Normal 2 8 2 3 2 4" xfId="3996"/>
    <cellStyle name="Normal 2 8 2 3 2 4 2" xfId="9165"/>
    <cellStyle name="Normal 2 8 2 3 2 4 3" xfId="14259"/>
    <cellStyle name="Normal 2 8 2 3 2 5" xfId="5017"/>
    <cellStyle name="Normal 2 8 2 3 2 5 2" xfId="10185"/>
    <cellStyle name="Normal 2 8 2 3 2 5 3" xfId="15278"/>
    <cellStyle name="Normal 2 8 2 3 2 6" xfId="6067"/>
    <cellStyle name="Normal 2 8 2 3 2 7" xfId="11179"/>
    <cellStyle name="Normal 2 8 2 3 3" xfId="1410"/>
    <cellStyle name="Normal 2 8 2 3 3 2" xfId="6585"/>
    <cellStyle name="Normal 2 8 2 3 3 3" xfId="11692"/>
    <cellStyle name="Normal 2 8 2 3 4" xfId="2444"/>
    <cellStyle name="Normal 2 8 2 3 4 2" xfId="7617"/>
    <cellStyle name="Normal 2 8 2 3 4 3" xfId="12716"/>
    <cellStyle name="Normal 2 8 2 3 5" xfId="3483"/>
    <cellStyle name="Normal 2 8 2 3 5 2" xfId="8652"/>
    <cellStyle name="Normal 2 8 2 3 5 3" xfId="13746"/>
    <cellStyle name="Normal 2 8 2 3 6" xfId="4505"/>
    <cellStyle name="Normal 2 8 2 3 6 2" xfId="9673"/>
    <cellStyle name="Normal 2 8 2 3 6 3" xfId="14766"/>
    <cellStyle name="Normal 2 8 2 3 7" xfId="5553"/>
    <cellStyle name="Normal 2 8 2 3 8" xfId="10667"/>
    <cellStyle name="Normal 2 8 2 4" xfId="634"/>
    <cellStyle name="Normal 2 8 2 4 2" xfId="1666"/>
    <cellStyle name="Normal 2 8 2 4 2 2" xfId="6841"/>
    <cellStyle name="Normal 2 8 2 4 2 3" xfId="11948"/>
    <cellStyle name="Normal 2 8 2 4 3" xfId="2700"/>
    <cellStyle name="Normal 2 8 2 4 3 2" xfId="7873"/>
    <cellStyle name="Normal 2 8 2 4 3 3" xfId="12972"/>
    <cellStyle name="Normal 2 8 2 4 4" xfId="3740"/>
    <cellStyle name="Normal 2 8 2 4 4 2" xfId="8909"/>
    <cellStyle name="Normal 2 8 2 4 4 3" xfId="14003"/>
    <cellStyle name="Normal 2 8 2 4 5" xfId="4761"/>
    <cellStyle name="Normal 2 8 2 4 5 2" xfId="9929"/>
    <cellStyle name="Normal 2 8 2 4 5 3" xfId="15022"/>
    <cellStyle name="Normal 2 8 2 4 6" xfId="5811"/>
    <cellStyle name="Normal 2 8 2 4 7" xfId="10923"/>
    <cellStyle name="Normal 2 8 2 5" xfId="1154"/>
    <cellStyle name="Normal 2 8 2 5 2" xfId="6329"/>
    <cellStyle name="Normal 2 8 2 5 3" xfId="11436"/>
    <cellStyle name="Normal 2 8 2 6" xfId="2188"/>
    <cellStyle name="Normal 2 8 2 6 2" xfId="7361"/>
    <cellStyle name="Normal 2 8 2 6 3" xfId="12460"/>
    <cellStyle name="Normal 2 8 2 7" xfId="3224"/>
    <cellStyle name="Normal 2 8 2 7 2" xfId="8393"/>
    <cellStyle name="Normal 2 8 2 7 3" xfId="13489"/>
    <cellStyle name="Normal 2 8 2 8" xfId="4249"/>
    <cellStyle name="Normal 2 8 2 8 2" xfId="9417"/>
    <cellStyle name="Normal 2 8 2 8 3" xfId="14510"/>
    <cellStyle name="Normal 2 8 2 9" xfId="5293"/>
    <cellStyle name="Normal 2 8 3" xfId="182"/>
    <cellStyle name="Normal 2 8 3 2" xfId="440"/>
    <cellStyle name="Normal 2 8 3 2 2" xfId="954"/>
    <cellStyle name="Normal 2 8 3 2 2 2" xfId="1986"/>
    <cellStyle name="Normal 2 8 3 2 2 2 2" xfId="7161"/>
    <cellStyle name="Normal 2 8 3 2 2 2 3" xfId="12268"/>
    <cellStyle name="Normal 2 8 3 2 2 3" xfId="3020"/>
    <cellStyle name="Normal 2 8 3 2 2 3 2" xfId="8193"/>
    <cellStyle name="Normal 2 8 3 2 2 3 3" xfId="13292"/>
    <cellStyle name="Normal 2 8 3 2 2 4" xfId="4060"/>
    <cellStyle name="Normal 2 8 3 2 2 4 2" xfId="9229"/>
    <cellStyle name="Normal 2 8 3 2 2 4 3" xfId="14323"/>
    <cellStyle name="Normal 2 8 3 2 2 5" xfId="5081"/>
    <cellStyle name="Normal 2 8 3 2 2 5 2" xfId="10249"/>
    <cellStyle name="Normal 2 8 3 2 2 5 3" xfId="15342"/>
    <cellStyle name="Normal 2 8 3 2 2 6" xfId="6131"/>
    <cellStyle name="Normal 2 8 3 2 2 7" xfId="11243"/>
    <cellStyle name="Normal 2 8 3 2 3" xfId="1474"/>
    <cellStyle name="Normal 2 8 3 2 3 2" xfId="6649"/>
    <cellStyle name="Normal 2 8 3 2 3 3" xfId="11756"/>
    <cellStyle name="Normal 2 8 3 2 4" xfId="2508"/>
    <cellStyle name="Normal 2 8 3 2 4 2" xfId="7681"/>
    <cellStyle name="Normal 2 8 3 2 4 3" xfId="12780"/>
    <cellStyle name="Normal 2 8 3 2 5" xfId="3547"/>
    <cellStyle name="Normal 2 8 3 2 5 2" xfId="8716"/>
    <cellStyle name="Normal 2 8 3 2 5 3" xfId="13810"/>
    <cellStyle name="Normal 2 8 3 2 6" xfId="4569"/>
    <cellStyle name="Normal 2 8 3 2 6 2" xfId="9737"/>
    <cellStyle name="Normal 2 8 3 2 6 3" xfId="14830"/>
    <cellStyle name="Normal 2 8 3 2 7" xfId="5617"/>
    <cellStyle name="Normal 2 8 3 2 8" xfId="10731"/>
    <cellStyle name="Normal 2 8 3 3" xfId="698"/>
    <cellStyle name="Normal 2 8 3 3 2" xfId="1730"/>
    <cellStyle name="Normal 2 8 3 3 2 2" xfId="6905"/>
    <cellStyle name="Normal 2 8 3 3 2 3" xfId="12012"/>
    <cellStyle name="Normal 2 8 3 3 3" xfId="2764"/>
    <cellStyle name="Normal 2 8 3 3 3 2" xfId="7937"/>
    <cellStyle name="Normal 2 8 3 3 3 3" xfId="13036"/>
    <cellStyle name="Normal 2 8 3 3 4" xfId="3804"/>
    <cellStyle name="Normal 2 8 3 3 4 2" xfId="8973"/>
    <cellStyle name="Normal 2 8 3 3 4 3" xfId="14067"/>
    <cellStyle name="Normal 2 8 3 3 5" xfId="4825"/>
    <cellStyle name="Normal 2 8 3 3 5 2" xfId="9993"/>
    <cellStyle name="Normal 2 8 3 3 5 3" xfId="15086"/>
    <cellStyle name="Normal 2 8 3 3 6" xfId="5875"/>
    <cellStyle name="Normal 2 8 3 3 7" xfId="10987"/>
    <cellStyle name="Normal 2 8 3 4" xfId="1218"/>
    <cellStyle name="Normal 2 8 3 4 2" xfId="6393"/>
    <cellStyle name="Normal 2 8 3 4 3" xfId="11500"/>
    <cellStyle name="Normal 2 8 3 5" xfId="2252"/>
    <cellStyle name="Normal 2 8 3 5 2" xfId="7425"/>
    <cellStyle name="Normal 2 8 3 5 3" xfId="12524"/>
    <cellStyle name="Normal 2 8 3 6" xfId="3290"/>
    <cellStyle name="Normal 2 8 3 6 2" xfId="8459"/>
    <cellStyle name="Normal 2 8 3 6 3" xfId="13554"/>
    <cellStyle name="Normal 2 8 3 7" xfId="4313"/>
    <cellStyle name="Normal 2 8 3 7 2" xfId="9481"/>
    <cellStyle name="Normal 2 8 3 7 3" xfId="14574"/>
    <cellStyle name="Normal 2 8 3 8" xfId="5359"/>
    <cellStyle name="Normal 2 8 3 9" xfId="10475"/>
    <cellStyle name="Normal 2 8 4" xfId="312"/>
    <cellStyle name="Normal 2 8 4 2" xfId="826"/>
    <cellStyle name="Normal 2 8 4 2 2" xfId="1858"/>
    <cellStyle name="Normal 2 8 4 2 2 2" xfId="7033"/>
    <cellStyle name="Normal 2 8 4 2 2 3" xfId="12140"/>
    <cellStyle name="Normal 2 8 4 2 3" xfId="2892"/>
    <cellStyle name="Normal 2 8 4 2 3 2" xfId="8065"/>
    <cellStyle name="Normal 2 8 4 2 3 3" xfId="13164"/>
    <cellStyle name="Normal 2 8 4 2 4" xfId="3932"/>
    <cellStyle name="Normal 2 8 4 2 4 2" xfId="9101"/>
    <cellStyle name="Normal 2 8 4 2 4 3" xfId="14195"/>
    <cellStyle name="Normal 2 8 4 2 5" xfId="4953"/>
    <cellStyle name="Normal 2 8 4 2 5 2" xfId="10121"/>
    <cellStyle name="Normal 2 8 4 2 5 3" xfId="15214"/>
    <cellStyle name="Normal 2 8 4 2 6" xfId="6003"/>
    <cellStyle name="Normal 2 8 4 2 7" xfId="11115"/>
    <cellStyle name="Normal 2 8 4 3" xfId="1346"/>
    <cellStyle name="Normal 2 8 4 3 2" xfId="6521"/>
    <cellStyle name="Normal 2 8 4 3 3" xfId="11628"/>
    <cellStyle name="Normal 2 8 4 4" xfId="2380"/>
    <cellStyle name="Normal 2 8 4 4 2" xfId="7553"/>
    <cellStyle name="Normal 2 8 4 4 3" xfId="12652"/>
    <cellStyle name="Normal 2 8 4 5" xfId="3419"/>
    <cellStyle name="Normal 2 8 4 5 2" xfId="8588"/>
    <cellStyle name="Normal 2 8 4 5 3" xfId="13682"/>
    <cellStyle name="Normal 2 8 4 6" xfId="4441"/>
    <cellStyle name="Normal 2 8 4 6 2" xfId="9609"/>
    <cellStyle name="Normal 2 8 4 6 3" xfId="14702"/>
    <cellStyle name="Normal 2 8 4 7" xfId="5489"/>
    <cellStyle name="Normal 2 8 4 8" xfId="10603"/>
    <cellStyle name="Normal 2 8 5" xfId="570"/>
    <cellStyle name="Normal 2 8 5 2" xfId="1602"/>
    <cellStyle name="Normal 2 8 5 2 2" xfId="6777"/>
    <cellStyle name="Normal 2 8 5 2 3" xfId="11884"/>
    <cellStyle name="Normal 2 8 5 3" xfId="2636"/>
    <cellStyle name="Normal 2 8 5 3 2" xfId="7809"/>
    <cellStyle name="Normal 2 8 5 3 3" xfId="12908"/>
    <cellStyle name="Normal 2 8 5 4" xfId="3676"/>
    <cellStyle name="Normal 2 8 5 4 2" xfId="8845"/>
    <cellStyle name="Normal 2 8 5 4 3" xfId="13939"/>
    <cellStyle name="Normal 2 8 5 5" xfId="4697"/>
    <cellStyle name="Normal 2 8 5 5 2" xfId="9865"/>
    <cellStyle name="Normal 2 8 5 5 3" xfId="14958"/>
    <cellStyle name="Normal 2 8 5 6" xfId="5747"/>
    <cellStyle name="Normal 2 8 5 7" xfId="10859"/>
    <cellStyle name="Normal 2 8 6" xfId="1089"/>
    <cellStyle name="Normal 2 8 6 2" xfId="6264"/>
    <cellStyle name="Normal 2 8 6 3" xfId="11372"/>
    <cellStyle name="Normal 2 8 7" xfId="2124"/>
    <cellStyle name="Normal 2 8 7 2" xfId="7297"/>
    <cellStyle name="Normal 2 8 7 3" xfId="12396"/>
    <cellStyle name="Normal 2 8 8" xfId="3158"/>
    <cellStyle name="Normal 2 8 8 2" xfId="8327"/>
    <cellStyle name="Normal 2 8 8 3" xfId="13423"/>
    <cellStyle name="Normal 2 8 9" xfId="4185"/>
    <cellStyle name="Normal 2 8 9 2" xfId="9353"/>
    <cellStyle name="Normal 2 8 9 3" xfId="14446"/>
    <cellStyle name="Normal 2 9" xfId="84"/>
    <cellStyle name="Normal 2 9 10" xfId="10379"/>
    <cellStyle name="Normal 2 9 2" xfId="214"/>
    <cellStyle name="Normal 2 9 2 2" xfId="472"/>
    <cellStyle name="Normal 2 9 2 2 2" xfId="986"/>
    <cellStyle name="Normal 2 9 2 2 2 2" xfId="2018"/>
    <cellStyle name="Normal 2 9 2 2 2 2 2" xfId="7193"/>
    <cellStyle name="Normal 2 9 2 2 2 2 3" xfId="12300"/>
    <cellStyle name="Normal 2 9 2 2 2 3" xfId="3052"/>
    <cellStyle name="Normal 2 9 2 2 2 3 2" xfId="8225"/>
    <cellStyle name="Normal 2 9 2 2 2 3 3" xfId="13324"/>
    <cellStyle name="Normal 2 9 2 2 2 4" xfId="4092"/>
    <cellStyle name="Normal 2 9 2 2 2 4 2" xfId="9261"/>
    <cellStyle name="Normal 2 9 2 2 2 4 3" xfId="14355"/>
    <cellStyle name="Normal 2 9 2 2 2 5" xfId="5113"/>
    <cellStyle name="Normal 2 9 2 2 2 5 2" xfId="10281"/>
    <cellStyle name="Normal 2 9 2 2 2 5 3" xfId="15374"/>
    <cellStyle name="Normal 2 9 2 2 2 6" xfId="6163"/>
    <cellStyle name="Normal 2 9 2 2 2 7" xfId="11275"/>
    <cellStyle name="Normal 2 9 2 2 3" xfId="1506"/>
    <cellStyle name="Normal 2 9 2 2 3 2" xfId="6681"/>
    <cellStyle name="Normal 2 9 2 2 3 3" xfId="11788"/>
    <cellStyle name="Normal 2 9 2 2 4" xfId="2540"/>
    <cellStyle name="Normal 2 9 2 2 4 2" xfId="7713"/>
    <cellStyle name="Normal 2 9 2 2 4 3" xfId="12812"/>
    <cellStyle name="Normal 2 9 2 2 5" xfId="3579"/>
    <cellStyle name="Normal 2 9 2 2 5 2" xfId="8748"/>
    <cellStyle name="Normal 2 9 2 2 5 3" xfId="13842"/>
    <cellStyle name="Normal 2 9 2 2 6" xfId="4601"/>
    <cellStyle name="Normal 2 9 2 2 6 2" xfId="9769"/>
    <cellStyle name="Normal 2 9 2 2 6 3" xfId="14862"/>
    <cellStyle name="Normal 2 9 2 2 7" xfId="5649"/>
    <cellStyle name="Normal 2 9 2 2 8" xfId="10763"/>
    <cellStyle name="Normal 2 9 2 3" xfId="730"/>
    <cellStyle name="Normal 2 9 2 3 2" xfId="1762"/>
    <cellStyle name="Normal 2 9 2 3 2 2" xfId="6937"/>
    <cellStyle name="Normal 2 9 2 3 2 3" xfId="12044"/>
    <cellStyle name="Normal 2 9 2 3 3" xfId="2796"/>
    <cellStyle name="Normal 2 9 2 3 3 2" xfId="7969"/>
    <cellStyle name="Normal 2 9 2 3 3 3" xfId="13068"/>
    <cellStyle name="Normal 2 9 2 3 4" xfId="3836"/>
    <cellStyle name="Normal 2 9 2 3 4 2" xfId="9005"/>
    <cellStyle name="Normal 2 9 2 3 4 3" xfId="14099"/>
    <cellStyle name="Normal 2 9 2 3 5" xfId="4857"/>
    <cellStyle name="Normal 2 9 2 3 5 2" xfId="10025"/>
    <cellStyle name="Normal 2 9 2 3 5 3" xfId="15118"/>
    <cellStyle name="Normal 2 9 2 3 6" xfId="5907"/>
    <cellStyle name="Normal 2 9 2 3 7" xfId="11019"/>
    <cellStyle name="Normal 2 9 2 4" xfId="1250"/>
    <cellStyle name="Normal 2 9 2 4 2" xfId="6425"/>
    <cellStyle name="Normal 2 9 2 4 3" xfId="11532"/>
    <cellStyle name="Normal 2 9 2 5" xfId="2284"/>
    <cellStyle name="Normal 2 9 2 5 2" xfId="7457"/>
    <cellStyle name="Normal 2 9 2 5 3" xfId="12556"/>
    <cellStyle name="Normal 2 9 2 6" xfId="3322"/>
    <cellStyle name="Normal 2 9 2 6 2" xfId="8491"/>
    <cellStyle name="Normal 2 9 2 6 3" xfId="13586"/>
    <cellStyle name="Normal 2 9 2 7" xfId="4345"/>
    <cellStyle name="Normal 2 9 2 7 2" xfId="9513"/>
    <cellStyle name="Normal 2 9 2 7 3" xfId="14606"/>
    <cellStyle name="Normal 2 9 2 8" xfId="5391"/>
    <cellStyle name="Normal 2 9 2 9" xfId="10507"/>
    <cellStyle name="Normal 2 9 3" xfId="344"/>
    <cellStyle name="Normal 2 9 3 2" xfId="858"/>
    <cellStyle name="Normal 2 9 3 2 2" xfId="1890"/>
    <cellStyle name="Normal 2 9 3 2 2 2" xfId="7065"/>
    <cellStyle name="Normal 2 9 3 2 2 3" xfId="12172"/>
    <cellStyle name="Normal 2 9 3 2 3" xfId="2924"/>
    <cellStyle name="Normal 2 9 3 2 3 2" xfId="8097"/>
    <cellStyle name="Normal 2 9 3 2 3 3" xfId="13196"/>
    <cellStyle name="Normal 2 9 3 2 4" xfId="3964"/>
    <cellStyle name="Normal 2 9 3 2 4 2" xfId="9133"/>
    <cellStyle name="Normal 2 9 3 2 4 3" xfId="14227"/>
    <cellStyle name="Normal 2 9 3 2 5" xfId="4985"/>
    <cellStyle name="Normal 2 9 3 2 5 2" xfId="10153"/>
    <cellStyle name="Normal 2 9 3 2 5 3" xfId="15246"/>
    <cellStyle name="Normal 2 9 3 2 6" xfId="6035"/>
    <cellStyle name="Normal 2 9 3 2 7" xfId="11147"/>
    <cellStyle name="Normal 2 9 3 3" xfId="1378"/>
    <cellStyle name="Normal 2 9 3 3 2" xfId="6553"/>
    <cellStyle name="Normal 2 9 3 3 3" xfId="11660"/>
    <cellStyle name="Normal 2 9 3 4" xfId="2412"/>
    <cellStyle name="Normal 2 9 3 4 2" xfId="7585"/>
    <cellStyle name="Normal 2 9 3 4 3" xfId="12684"/>
    <cellStyle name="Normal 2 9 3 5" xfId="3451"/>
    <cellStyle name="Normal 2 9 3 5 2" xfId="8620"/>
    <cellStyle name="Normal 2 9 3 5 3" xfId="13714"/>
    <cellStyle name="Normal 2 9 3 6" xfId="4473"/>
    <cellStyle name="Normal 2 9 3 6 2" xfId="9641"/>
    <cellStyle name="Normal 2 9 3 6 3" xfId="14734"/>
    <cellStyle name="Normal 2 9 3 7" xfId="5521"/>
    <cellStyle name="Normal 2 9 3 8" xfId="10635"/>
    <cellStyle name="Normal 2 9 4" xfId="602"/>
    <cellStyle name="Normal 2 9 4 2" xfId="1634"/>
    <cellStyle name="Normal 2 9 4 2 2" xfId="6809"/>
    <cellStyle name="Normal 2 9 4 2 3" xfId="11916"/>
    <cellStyle name="Normal 2 9 4 3" xfId="2668"/>
    <cellStyle name="Normal 2 9 4 3 2" xfId="7841"/>
    <cellStyle name="Normal 2 9 4 3 3" xfId="12940"/>
    <cellStyle name="Normal 2 9 4 4" xfId="3708"/>
    <cellStyle name="Normal 2 9 4 4 2" xfId="8877"/>
    <cellStyle name="Normal 2 9 4 4 3" xfId="13971"/>
    <cellStyle name="Normal 2 9 4 5" xfId="4729"/>
    <cellStyle name="Normal 2 9 4 5 2" xfId="9897"/>
    <cellStyle name="Normal 2 9 4 5 3" xfId="14990"/>
    <cellStyle name="Normal 2 9 4 6" xfId="5779"/>
    <cellStyle name="Normal 2 9 4 7" xfId="10891"/>
    <cellStyle name="Normal 2 9 5" xfId="1122"/>
    <cellStyle name="Normal 2 9 5 2" xfId="6297"/>
    <cellStyle name="Normal 2 9 5 3" xfId="11404"/>
    <cellStyle name="Normal 2 9 6" xfId="2156"/>
    <cellStyle name="Normal 2 9 6 2" xfId="7329"/>
    <cellStyle name="Normal 2 9 6 3" xfId="12428"/>
    <cellStyle name="Normal 2 9 7" xfId="3192"/>
    <cellStyle name="Normal 2 9 7 2" xfId="8361"/>
    <cellStyle name="Normal 2 9 7 3" xfId="13457"/>
    <cellStyle name="Normal 2 9 8" xfId="4217"/>
    <cellStyle name="Normal 2 9 8 2" xfId="9385"/>
    <cellStyle name="Normal 2 9 8 3" xfId="14478"/>
    <cellStyle name="Normal 2 9 9" xfId="5261"/>
    <cellStyle name="Normal 20 2" xfId="2081"/>
    <cellStyle name="Normal 20 3" xfId="3115"/>
    <cellStyle name="Normal 20 4" xfId="4155"/>
    <cellStyle name="Normal 20 5" xfId="5176"/>
    <cellStyle name="Normal 21" xfId="5207"/>
    <cellStyle name="Normal 3" xfId="4"/>
    <cellStyle name="Normal 4" xfId="14"/>
    <cellStyle name="Normal 4 2" xfId="10"/>
    <cellStyle name="Normal 4 3" xfId="1057"/>
    <cellStyle name="Normal 4 4" xfId="2092"/>
    <cellStyle name="Normal 4 5" xfId="3126"/>
    <cellStyle name="Normal 4 6" xfId="3157"/>
    <cellStyle name="Normal 4 7" xfId="5192"/>
    <cellStyle name="Normal 4 8" xfId="7266"/>
    <cellStyle name="Normal 5" xfId="13"/>
    <cellStyle name="Normal 5 10" xfId="2091"/>
    <cellStyle name="Normal 5 10 2" xfId="7264"/>
    <cellStyle name="Normal 5 10 3" xfId="12367"/>
    <cellStyle name="Normal 5 11" xfId="3125"/>
    <cellStyle name="Normal 5 11 2" xfId="8295"/>
    <cellStyle name="Normal 5 11 3" xfId="13392"/>
    <cellStyle name="Normal 5 12" xfId="3191"/>
    <cellStyle name="Normal 5 12 2" xfId="8360"/>
    <cellStyle name="Normal 5 12 3" xfId="13456"/>
    <cellStyle name="Normal 5 13" xfId="5191"/>
    <cellStyle name="Normal 5 14" xfId="8555"/>
    <cellStyle name="Normal 5 2" xfId="25"/>
    <cellStyle name="Normal 5 2 10" xfId="3136"/>
    <cellStyle name="Normal 5 2 10 2" xfId="8305"/>
    <cellStyle name="Normal 5 2 10 3" xfId="13402"/>
    <cellStyle name="Normal 5 2 11" xfId="4164"/>
    <cellStyle name="Normal 5 2 11 2" xfId="9332"/>
    <cellStyle name="Normal 5 2 11 3" xfId="14425"/>
    <cellStyle name="Normal 5 2 12" xfId="5202"/>
    <cellStyle name="Normal 5 2 13" xfId="8291"/>
    <cellStyle name="Normal 5 2 2" xfId="43"/>
    <cellStyle name="Normal 5 2 2 10" xfId="4180"/>
    <cellStyle name="Normal 5 2 2 10 2" xfId="9348"/>
    <cellStyle name="Normal 5 2 2 10 3" xfId="14441"/>
    <cellStyle name="Normal 5 2 2 11" xfId="5220"/>
    <cellStyle name="Normal 5 2 2 12" xfId="5260"/>
    <cellStyle name="Normal 5 2 2 2" xfId="77"/>
    <cellStyle name="Normal 5 2 2 2 10" xfId="5254"/>
    <cellStyle name="Normal 5 2 2 2 11" xfId="10374"/>
    <cellStyle name="Normal 5 2 2 2 2" xfId="143"/>
    <cellStyle name="Normal 5 2 2 2 2 10" xfId="10438"/>
    <cellStyle name="Normal 5 2 2 2 2 2" xfId="273"/>
    <cellStyle name="Normal 5 2 2 2 2 2 2" xfId="531"/>
    <cellStyle name="Normal 5 2 2 2 2 2 2 2" xfId="1045"/>
    <cellStyle name="Normal 5 2 2 2 2 2 2 2 2" xfId="2077"/>
    <cellStyle name="Normal 5 2 2 2 2 2 2 2 2 2" xfId="7252"/>
    <cellStyle name="Normal 5 2 2 2 2 2 2 2 2 3" xfId="12359"/>
    <cellStyle name="Normal 5 2 2 2 2 2 2 2 3" xfId="3111"/>
    <cellStyle name="Normal 5 2 2 2 2 2 2 2 3 2" xfId="8284"/>
    <cellStyle name="Normal 5 2 2 2 2 2 2 2 3 3" xfId="13383"/>
    <cellStyle name="Normal 5 2 2 2 2 2 2 2 4" xfId="4151"/>
    <cellStyle name="Normal 5 2 2 2 2 2 2 2 4 2" xfId="9320"/>
    <cellStyle name="Normal 5 2 2 2 2 2 2 2 4 3" xfId="14414"/>
    <cellStyle name="Normal 5 2 2 2 2 2 2 2 5" xfId="5172"/>
    <cellStyle name="Normal 5 2 2 2 2 2 2 2 5 2" xfId="10340"/>
    <cellStyle name="Normal 5 2 2 2 2 2 2 2 5 3" xfId="15433"/>
    <cellStyle name="Normal 5 2 2 2 2 2 2 2 6" xfId="6222"/>
    <cellStyle name="Normal 5 2 2 2 2 2 2 2 7" xfId="11334"/>
    <cellStyle name="Normal 5 2 2 2 2 2 2 3" xfId="1565"/>
    <cellStyle name="Normal 5 2 2 2 2 2 2 3 2" xfId="6740"/>
    <cellStyle name="Normal 5 2 2 2 2 2 2 3 3" xfId="11847"/>
    <cellStyle name="Normal 5 2 2 2 2 2 2 4" xfId="2599"/>
    <cellStyle name="Normal 5 2 2 2 2 2 2 4 2" xfId="7772"/>
    <cellStyle name="Normal 5 2 2 2 2 2 2 4 3" xfId="12871"/>
    <cellStyle name="Normal 5 2 2 2 2 2 2 5" xfId="3638"/>
    <cellStyle name="Normal 5 2 2 2 2 2 2 5 2" xfId="8807"/>
    <cellStyle name="Normal 5 2 2 2 2 2 2 5 3" xfId="13901"/>
    <cellStyle name="Normal 5 2 2 2 2 2 2 6" xfId="4660"/>
    <cellStyle name="Normal 5 2 2 2 2 2 2 6 2" xfId="9828"/>
    <cellStyle name="Normal 5 2 2 2 2 2 2 6 3" xfId="14921"/>
    <cellStyle name="Normal 5 2 2 2 2 2 2 7" xfId="5708"/>
    <cellStyle name="Normal 5 2 2 2 2 2 2 8" xfId="10822"/>
    <cellStyle name="Normal 5 2 2 2 2 2 3" xfId="789"/>
    <cellStyle name="Normal 5 2 2 2 2 2 3 2" xfId="1821"/>
    <cellStyle name="Normal 5 2 2 2 2 2 3 2 2" xfId="6996"/>
    <cellStyle name="Normal 5 2 2 2 2 2 3 2 3" xfId="12103"/>
    <cellStyle name="Normal 5 2 2 2 2 2 3 3" xfId="2855"/>
    <cellStyle name="Normal 5 2 2 2 2 2 3 3 2" xfId="8028"/>
    <cellStyle name="Normal 5 2 2 2 2 2 3 3 3" xfId="13127"/>
    <cellStyle name="Normal 5 2 2 2 2 2 3 4" xfId="3895"/>
    <cellStyle name="Normal 5 2 2 2 2 2 3 4 2" xfId="9064"/>
    <cellStyle name="Normal 5 2 2 2 2 2 3 4 3" xfId="14158"/>
    <cellStyle name="Normal 5 2 2 2 2 2 3 5" xfId="4916"/>
    <cellStyle name="Normal 5 2 2 2 2 2 3 5 2" xfId="10084"/>
    <cellStyle name="Normal 5 2 2 2 2 2 3 5 3" xfId="15177"/>
    <cellStyle name="Normal 5 2 2 2 2 2 3 6" xfId="5966"/>
    <cellStyle name="Normal 5 2 2 2 2 2 3 7" xfId="11078"/>
    <cellStyle name="Normal 5 2 2 2 2 2 4" xfId="1309"/>
    <cellStyle name="Normal 5 2 2 2 2 2 4 2" xfId="6484"/>
    <cellStyle name="Normal 5 2 2 2 2 2 4 3" xfId="11591"/>
    <cellStyle name="Normal 5 2 2 2 2 2 5" xfId="2343"/>
    <cellStyle name="Normal 5 2 2 2 2 2 5 2" xfId="7516"/>
    <cellStyle name="Normal 5 2 2 2 2 2 5 3" xfId="12615"/>
    <cellStyle name="Normal 5 2 2 2 2 2 6" xfId="3381"/>
    <cellStyle name="Normal 5 2 2 2 2 2 6 2" xfId="8550"/>
    <cellStyle name="Normal 5 2 2 2 2 2 6 3" xfId="13645"/>
    <cellStyle name="Normal 5 2 2 2 2 2 7" xfId="4404"/>
    <cellStyle name="Normal 5 2 2 2 2 2 7 2" xfId="9572"/>
    <cellStyle name="Normal 5 2 2 2 2 2 7 3" xfId="14665"/>
    <cellStyle name="Normal 5 2 2 2 2 2 8" xfId="5450"/>
    <cellStyle name="Normal 5 2 2 2 2 2 9" xfId="10566"/>
    <cellStyle name="Normal 5 2 2 2 2 3" xfId="403"/>
    <cellStyle name="Normal 5 2 2 2 2 3 2" xfId="917"/>
    <cellStyle name="Normal 5 2 2 2 2 3 2 2" xfId="1949"/>
    <cellStyle name="Normal 5 2 2 2 2 3 2 2 2" xfId="7124"/>
    <cellStyle name="Normal 5 2 2 2 2 3 2 2 3" xfId="12231"/>
    <cellStyle name="Normal 5 2 2 2 2 3 2 3" xfId="2983"/>
    <cellStyle name="Normal 5 2 2 2 2 3 2 3 2" xfId="8156"/>
    <cellStyle name="Normal 5 2 2 2 2 3 2 3 3" xfId="13255"/>
    <cellStyle name="Normal 5 2 2 2 2 3 2 4" xfId="4023"/>
    <cellStyle name="Normal 5 2 2 2 2 3 2 4 2" xfId="9192"/>
    <cellStyle name="Normal 5 2 2 2 2 3 2 4 3" xfId="14286"/>
    <cellStyle name="Normal 5 2 2 2 2 3 2 5" xfId="5044"/>
    <cellStyle name="Normal 5 2 2 2 2 3 2 5 2" xfId="10212"/>
    <cellStyle name="Normal 5 2 2 2 2 3 2 5 3" xfId="15305"/>
    <cellStyle name="Normal 5 2 2 2 2 3 2 6" xfId="6094"/>
    <cellStyle name="Normal 5 2 2 2 2 3 2 7" xfId="11206"/>
    <cellStyle name="Normal 5 2 2 2 2 3 3" xfId="1437"/>
    <cellStyle name="Normal 5 2 2 2 2 3 3 2" xfId="6612"/>
    <cellStyle name="Normal 5 2 2 2 2 3 3 3" xfId="11719"/>
    <cellStyle name="Normal 5 2 2 2 2 3 4" xfId="2471"/>
    <cellStyle name="Normal 5 2 2 2 2 3 4 2" xfId="7644"/>
    <cellStyle name="Normal 5 2 2 2 2 3 4 3" xfId="12743"/>
    <cellStyle name="Normal 5 2 2 2 2 3 5" xfId="3510"/>
    <cellStyle name="Normal 5 2 2 2 2 3 5 2" xfId="8679"/>
    <cellStyle name="Normal 5 2 2 2 2 3 5 3" xfId="13773"/>
    <cellStyle name="Normal 5 2 2 2 2 3 6" xfId="4532"/>
    <cellStyle name="Normal 5 2 2 2 2 3 6 2" xfId="9700"/>
    <cellStyle name="Normal 5 2 2 2 2 3 6 3" xfId="14793"/>
    <cellStyle name="Normal 5 2 2 2 2 3 7" xfId="5580"/>
    <cellStyle name="Normal 5 2 2 2 2 3 8" xfId="10694"/>
    <cellStyle name="Normal 5 2 2 2 2 4" xfId="661"/>
    <cellStyle name="Normal 5 2 2 2 2 4 2" xfId="1693"/>
    <cellStyle name="Normal 5 2 2 2 2 4 2 2" xfId="6868"/>
    <cellStyle name="Normal 5 2 2 2 2 4 2 3" xfId="11975"/>
    <cellStyle name="Normal 5 2 2 2 2 4 3" xfId="2727"/>
    <cellStyle name="Normal 5 2 2 2 2 4 3 2" xfId="7900"/>
    <cellStyle name="Normal 5 2 2 2 2 4 3 3" xfId="12999"/>
    <cellStyle name="Normal 5 2 2 2 2 4 4" xfId="3767"/>
    <cellStyle name="Normal 5 2 2 2 2 4 4 2" xfId="8936"/>
    <cellStyle name="Normal 5 2 2 2 2 4 4 3" xfId="14030"/>
    <cellStyle name="Normal 5 2 2 2 2 4 5" xfId="4788"/>
    <cellStyle name="Normal 5 2 2 2 2 4 5 2" xfId="9956"/>
    <cellStyle name="Normal 5 2 2 2 2 4 5 3" xfId="15049"/>
    <cellStyle name="Normal 5 2 2 2 2 4 6" xfId="5838"/>
    <cellStyle name="Normal 5 2 2 2 2 4 7" xfId="10950"/>
    <cellStyle name="Normal 5 2 2 2 2 5" xfId="1181"/>
    <cellStyle name="Normal 5 2 2 2 2 5 2" xfId="6356"/>
    <cellStyle name="Normal 5 2 2 2 2 5 3" xfId="11463"/>
    <cellStyle name="Normal 5 2 2 2 2 6" xfId="2215"/>
    <cellStyle name="Normal 5 2 2 2 2 6 2" xfId="7388"/>
    <cellStyle name="Normal 5 2 2 2 2 6 3" xfId="12487"/>
    <cellStyle name="Normal 5 2 2 2 2 7" xfId="3251"/>
    <cellStyle name="Normal 5 2 2 2 2 7 2" xfId="8420"/>
    <cellStyle name="Normal 5 2 2 2 2 7 3" xfId="13516"/>
    <cellStyle name="Normal 5 2 2 2 2 8" xfId="4276"/>
    <cellStyle name="Normal 5 2 2 2 2 8 2" xfId="9444"/>
    <cellStyle name="Normal 5 2 2 2 2 8 3" xfId="14537"/>
    <cellStyle name="Normal 5 2 2 2 2 9" xfId="5320"/>
    <cellStyle name="Normal 5 2 2 2 3" xfId="209"/>
    <cellStyle name="Normal 5 2 2 2 3 2" xfId="467"/>
    <cellStyle name="Normal 5 2 2 2 3 2 2" xfId="981"/>
    <cellStyle name="Normal 5 2 2 2 3 2 2 2" xfId="2013"/>
    <cellStyle name="Normal 5 2 2 2 3 2 2 2 2" xfId="7188"/>
    <cellStyle name="Normal 5 2 2 2 3 2 2 2 3" xfId="12295"/>
    <cellStyle name="Normal 5 2 2 2 3 2 2 3" xfId="3047"/>
    <cellStyle name="Normal 5 2 2 2 3 2 2 3 2" xfId="8220"/>
    <cellStyle name="Normal 5 2 2 2 3 2 2 3 3" xfId="13319"/>
    <cellStyle name="Normal 5 2 2 2 3 2 2 4" xfId="4087"/>
    <cellStyle name="Normal 5 2 2 2 3 2 2 4 2" xfId="9256"/>
    <cellStyle name="Normal 5 2 2 2 3 2 2 4 3" xfId="14350"/>
    <cellStyle name="Normal 5 2 2 2 3 2 2 5" xfId="5108"/>
    <cellStyle name="Normal 5 2 2 2 3 2 2 5 2" xfId="10276"/>
    <cellStyle name="Normal 5 2 2 2 3 2 2 5 3" xfId="15369"/>
    <cellStyle name="Normal 5 2 2 2 3 2 2 6" xfId="6158"/>
    <cellStyle name="Normal 5 2 2 2 3 2 2 7" xfId="11270"/>
    <cellStyle name="Normal 5 2 2 2 3 2 3" xfId="1501"/>
    <cellStyle name="Normal 5 2 2 2 3 2 3 2" xfId="6676"/>
    <cellStyle name="Normal 5 2 2 2 3 2 3 3" xfId="11783"/>
    <cellStyle name="Normal 5 2 2 2 3 2 4" xfId="2535"/>
    <cellStyle name="Normal 5 2 2 2 3 2 4 2" xfId="7708"/>
    <cellStyle name="Normal 5 2 2 2 3 2 4 3" xfId="12807"/>
    <cellStyle name="Normal 5 2 2 2 3 2 5" xfId="3574"/>
    <cellStyle name="Normal 5 2 2 2 3 2 5 2" xfId="8743"/>
    <cellStyle name="Normal 5 2 2 2 3 2 5 3" xfId="13837"/>
    <cellStyle name="Normal 5 2 2 2 3 2 6" xfId="4596"/>
    <cellStyle name="Normal 5 2 2 2 3 2 6 2" xfId="9764"/>
    <cellStyle name="Normal 5 2 2 2 3 2 6 3" xfId="14857"/>
    <cellStyle name="Normal 5 2 2 2 3 2 7" xfId="5644"/>
    <cellStyle name="Normal 5 2 2 2 3 2 8" xfId="10758"/>
    <cellStyle name="Normal 5 2 2 2 3 3" xfId="725"/>
    <cellStyle name="Normal 5 2 2 2 3 3 2" xfId="1757"/>
    <cellStyle name="Normal 5 2 2 2 3 3 2 2" xfId="6932"/>
    <cellStyle name="Normal 5 2 2 2 3 3 2 3" xfId="12039"/>
    <cellStyle name="Normal 5 2 2 2 3 3 3" xfId="2791"/>
    <cellStyle name="Normal 5 2 2 2 3 3 3 2" xfId="7964"/>
    <cellStyle name="Normal 5 2 2 2 3 3 3 3" xfId="13063"/>
    <cellStyle name="Normal 5 2 2 2 3 3 4" xfId="3831"/>
    <cellStyle name="Normal 5 2 2 2 3 3 4 2" xfId="9000"/>
    <cellStyle name="Normal 5 2 2 2 3 3 4 3" xfId="14094"/>
    <cellStyle name="Normal 5 2 2 2 3 3 5" xfId="4852"/>
    <cellStyle name="Normal 5 2 2 2 3 3 5 2" xfId="10020"/>
    <cellStyle name="Normal 5 2 2 2 3 3 5 3" xfId="15113"/>
    <cellStyle name="Normal 5 2 2 2 3 3 6" xfId="5902"/>
    <cellStyle name="Normal 5 2 2 2 3 3 7" xfId="11014"/>
    <cellStyle name="Normal 5 2 2 2 3 4" xfId="1245"/>
    <cellStyle name="Normal 5 2 2 2 3 4 2" xfId="6420"/>
    <cellStyle name="Normal 5 2 2 2 3 4 3" xfId="11527"/>
    <cellStyle name="Normal 5 2 2 2 3 5" xfId="2279"/>
    <cellStyle name="Normal 5 2 2 2 3 5 2" xfId="7452"/>
    <cellStyle name="Normal 5 2 2 2 3 5 3" xfId="12551"/>
    <cellStyle name="Normal 5 2 2 2 3 6" xfId="3317"/>
    <cellStyle name="Normal 5 2 2 2 3 6 2" xfId="8486"/>
    <cellStyle name="Normal 5 2 2 2 3 6 3" xfId="13581"/>
    <cellStyle name="Normal 5 2 2 2 3 7" xfId="4340"/>
    <cellStyle name="Normal 5 2 2 2 3 7 2" xfId="9508"/>
    <cellStyle name="Normal 5 2 2 2 3 7 3" xfId="14601"/>
    <cellStyle name="Normal 5 2 2 2 3 8" xfId="5386"/>
    <cellStyle name="Normal 5 2 2 2 3 9" xfId="10502"/>
    <cellStyle name="Normal 5 2 2 2 4" xfId="339"/>
    <cellStyle name="Normal 5 2 2 2 4 2" xfId="853"/>
    <cellStyle name="Normal 5 2 2 2 4 2 2" xfId="1885"/>
    <cellStyle name="Normal 5 2 2 2 4 2 2 2" xfId="7060"/>
    <cellStyle name="Normal 5 2 2 2 4 2 2 3" xfId="12167"/>
    <cellStyle name="Normal 5 2 2 2 4 2 3" xfId="2919"/>
    <cellStyle name="Normal 5 2 2 2 4 2 3 2" xfId="8092"/>
    <cellStyle name="Normal 5 2 2 2 4 2 3 3" xfId="13191"/>
    <cellStyle name="Normal 5 2 2 2 4 2 4" xfId="3959"/>
    <cellStyle name="Normal 5 2 2 2 4 2 4 2" xfId="9128"/>
    <cellStyle name="Normal 5 2 2 2 4 2 4 3" xfId="14222"/>
    <cellStyle name="Normal 5 2 2 2 4 2 5" xfId="4980"/>
    <cellStyle name="Normal 5 2 2 2 4 2 5 2" xfId="10148"/>
    <cellStyle name="Normal 5 2 2 2 4 2 5 3" xfId="15241"/>
    <cellStyle name="Normal 5 2 2 2 4 2 6" xfId="6030"/>
    <cellStyle name="Normal 5 2 2 2 4 2 7" xfId="11142"/>
    <cellStyle name="Normal 5 2 2 2 4 3" xfId="1373"/>
    <cellStyle name="Normal 5 2 2 2 4 3 2" xfId="6548"/>
    <cellStyle name="Normal 5 2 2 2 4 3 3" xfId="11655"/>
    <cellStyle name="Normal 5 2 2 2 4 4" xfId="2407"/>
    <cellStyle name="Normal 5 2 2 2 4 4 2" xfId="7580"/>
    <cellStyle name="Normal 5 2 2 2 4 4 3" xfId="12679"/>
    <cellStyle name="Normal 5 2 2 2 4 5" xfId="3446"/>
    <cellStyle name="Normal 5 2 2 2 4 5 2" xfId="8615"/>
    <cellStyle name="Normal 5 2 2 2 4 5 3" xfId="13709"/>
    <cellStyle name="Normal 5 2 2 2 4 6" xfId="4468"/>
    <cellStyle name="Normal 5 2 2 2 4 6 2" xfId="9636"/>
    <cellStyle name="Normal 5 2 2 2 4 6 3" xfId="14729"/>
    <cellStyle name="Normal 5 2 2 2 4 7" xfId="5516"/>
    <cellStyle name="Normal 5 2 2 2 4 8" xfId="10630"/>
    <cellStyle name="Normal 5 2 2 2 5" xfId="597"/>
    <cellStyle name="Normal 5 2 2 2 5 2" xfId="1629"/>
    <cellStyle name="Normal 5 2 2 2 5 2 2" xfId="6804"/>
    <cellStyle name="Normal 5 2 2 2 5 2 3" xfId="11911"/>
    <cellStyle name="Normal 5 2 2 2 5 3" xfId="2663"/>
    <cellStyle name="Normal 5 2 2 2 5 3 2" xfId="7836"/>
    <cellStyle name="Normal 5 2 2 2 5 3 3" xfId="12935"/>
    <cellStyle name="Normal 5 2 2 2 5 4" xfId="3703"/>
    <cellStyle name="Normal 5 2 2 2 5 4 2" xfId="8872"/>
    <cellStyle name="Normal 5 2 2 2 5 4 3" xfId="13966"/>
    <cellStyle name="Normal 5 2 2 2 5 5" xfId="4724"/>
    <cellStyle name="Normal 5 2 2 2 5 5 2" xfId="9892"/>
    <cellStyle name="Normal 5 2 2 2 5 5 3" xfId="14985"/>
    <cellStyle name="Normal 5 2 2 2 5 6" xfId="5774"/>
    <cellStyle name="Normal 5 2 2 2 5 7" xfId="10886"/>
    <cellStyle name="Normal 5 2 2 2 6" xfId="1116"/>
    <cellStyle name="Normal 5 2 2 2 6 2" xfId="6291"/>
    <cellStyle name="Normal 5 2 2 2 6 3" xfId="11399"/>
    <cellStyle name="Normal 5 2 2 2 7" xfId="2151"/>
    <cellStyle name="Normal 5 2 2 2 7 2" xfId="7324"/>
    <cellStyle name="Normal 5 2 2 2 7 3" xfId="12423"/>
    <cellStyle name="Normal 5 2 2 2 8" xfId="3185"/>
    <cellStyle name="Normal 5 2 2 2 8 2" xfId="8354"/>
    <cellStyle name="Normal 5 2 2 2 8 3" xfId="13450"/>
    <cellStyle name="Normal 5 2 2 2 9" xfId="4212"/>
    <cellStyle name="Normal 5 2 2 2 9 2" xfId="9380"/>
    <cellStyle name="Normal 5 2 2 2 9 3" xfId="14473"/>
    <cellStyle name="Normal 5 2 2 3" xfId="111"/>
    <cellStyle name="Normal 5 2 2 3 10" xfId="10406"/>
    <cellStyle name="Normal 5 2 2 3 2" xfId="241"/>
    <cellStyle name="Normal 5 2 2 3 2 2" xfId="499"/>
    <cellStyle name="Normal 5 2 2 3 2 2 2" xfId="1013"/>
    <cellStyle name="Normal 5 2 2 3 2 2 2 2" xfId="2045"/>
    <cellStyle name="Normal 5 2 2 3 2 2 2 2 2" xfId="7220"/>
    <cellStyle name="Normal 5 2 2 3 2 2 2 2 3" xfId="12327"/>
    <cellStyle name="Normal 5 2 2 3 2 2 2 3" xfId="3079"/>
    <cellStyle name="Normal 5 2 2 3 2 2 2 3 2" xfId="8252"/>
    <cellStyle name="Normal 5 2 2 3 2 2 2 3 3" xfId="13351"/>
    <cellStyle name="Normal 5 2 2 3 2 2 2 4" xfId="4119"/>
    <cellStyle name="Normal 5 2 2 3 2 2 2 4 2" xfId="9288"/>
    <cellStyle name="Normal 5 2 2 3 2 2 2 4 3" xfId="14382"/>
    <cellStyle name="Normal 5 2 2 3 2 2 2 5" xfId="5140"/>
    <cellStyle name="Normal 5 2 2 3 2 2 2 5 2" xfId="10308"/>
    <cellStyle name="Normal 5 2 2 3 2 2 2 5 3" xfId="15401"/>
    <cellStyle name="Normal 5 2 2 3 2 2 2 6" xfId="6190"/>
    <cellStyle name="Normal 5 2 2 3 2 2 2 7" xfId="11302"/>
    <cellStyle name="Normal 5 2 2 3 2 2 3" xfId="1533"/>
    <cellStyle name="Normal 5 2 2 3 2 2 3 2" xfId="6708"/>
    <cellStyle name="Normal 5 2 2 3 2 2 3 3" xfId="11815"/>
    <cellStyle name="Normal 5 2 2 3 2 2 4" xfId="2567"/>
    <cellStyle name="Normal 5 2 2 3 2 2 4 2" xfId="7740"/>
    <cellStyle name="Normal 5 2 2 3 2 2 4 3" xfId="12839"/>
    <cellStyle name="Normal 5 2 2 3 2 2 5" xfId="3606"/>
    <cellStyle name="Normal 5 2 2 3 2 2 5 2" xfId="8775"/>
    <cellStyle name="Normal 5 2 2 3 2 2 5 3" xfId="13869"/>
    <cellStyle name="Normal 5 2 2 3 2 2 6" xfId="4628"/>
    <cellStyle name="Normal 5 2 2 3 2 2 6 2" xfId="9796"/>
    <cellStyle name="Normal 5 2 2 3 2 2 6 3" xfId="14889"/>
    <cellStyle name="Normal 5 2 2 3 2 2 7" xfId="5676"/>
    <cellStyle name="Normal 5 2 2 3 2 2 8" xfId="10790"/>
    <cellStyle name="Normal 5 2 2 3 2 3" xfId="757"/>
    <cellStyle name="Normal 5 2 2 3 2 3 2" xfId="1789"/>
    <cellStyle name="Normal 5 2 2 3 2 3 2 2" xfId="6964"/>
    <cellStyle name="Normal 5 2 2 3 2 3 2 3" xfId="12071"/>
    <cellStyle name="Normal 5 2 2 3 2 3 3" xfId="2823"/>
    <cellStyle name="Normal 5 2 2 3 2 3 3 2" xfId="7996"/>
    <cellStyle name="Normal 5 2 2 3 2 3 3 3" xfId="13095"/>
    <cellStyle name="Normal 5 2 2 3 2 3 4" xfId="3863"/>
    <cellStyle name="Normal 5 2 2 3 2 3 4 2" xfId="9032"/>
    <cellStyle name="Normal 5 2 2 3 2 3 4 3" xfId="14126"/>
    <cellStyle name="Normal 5 2 2 3 2 3 5" xfId="4884"/>
    <cellStyle name="Normal 5 2 2 3 2 3 5 2" xfId="10052"/>
    <cellStyle name="Normal 5 2 2 3 2 3 5 3" xfId="15145"/>
    <cellStyle name="Normal 5 2 2 3 2 3 6" xfId="5934"/>
    <cellStyle name="Normal 5 2 2 3 2 3 7" xfId="11046"/>
    <cellStyle name="Normal 5 2 2 3 2 4" xfId="1277"/>
    <cellStyle name="Normal 5 2 2 3 2 4 2" xfId="6452"/>
    <cellStyle name="Normal 5 2 2 3 2 4 3" xfId="11559"/>
    <cellStyle name="Normal 5 2 2 3 2 5" xfId="2311"/>
    <cellStyle name="Normal 5 2 2 3 2 5 2" xfId="7484"/>
    <cellStyle name="Normal 5 2 2 3 2 5 3" xfId="12583"/>
    <cellStyle name="Normal 5 2 2 3 2 6" xfId="3349"/>
    <cellStyle name="Normal 5 2 2 3 2 6 2" xfId="8518"/>
    <cellStyle name="Normal 5 2 2 3 2 6 3" xfId="13613"/>
    <cellStyle name="Normal 5 2 2 3 2 7" xfId="4372"/>
    <cellStyle name="Normal 5 2 2 3 2 7 2" xfId="9540"/>
    <cellStyle name="Normal 5 2 2 3 2 7 3" xfId="14633"/>
    <cellStyle name="Normal 5 2 2 3 2 8" xfId="5418"/>
    <cellStyle name="Normal 5 2 2 3 2 9" xfId="10534"/>
    <cellStyle name="Normal 5 2 2 3 3" xfId="371"/>
    <cellStyle name="Normal 5 2 2 3 3 2" xfId="885"/>
    <cellStyle name="Normal 5 2 2 3 3 2 2" xfId="1917"/>
    <cellStyle name="Normal 5 2 2 3 3 2 2 2" xfId="7092"/>
    <cellStyle name="Normal 5 2 2 3 3 2 2 3" xfId="12199"/>
    <cellStyle name="Normal 5 2 2 3 3 2 3" xfId="2951"/>
    <cellStyle name="Normal 5 2 2 3 3 2 3 2" xfId="8124"/>
    <cellStyle name="Normal 5 2 2 3 3 2 3 3" xfId="13223"/>
    <cellStyle name="Normal 5 2 2 3 3 2 4" xfId="3991"/>
    <cellStyle name="Normal 5 2 2 3 3 2 4 2" xfId="9160"/>
    <cellStyle name="Normal 5 2 2 3 3 2 4 3" xfId="14254"/>
    <cellStyle name="Normal 5 2 2 3 3 2 5" xfId="5012"/>
    <cellStyle name="Normal 5 2 2 3 3 2 5 2" xfId="10180"/>
    <cellStyle name="Normal 5 2 2 3 3 2 5 3" xfId="15273"/>
    <cellStyle name="Normal 5 2 2 3 3 2 6" xfId="6062"/>
    <cellStyle name="Normal 5 2 2 3 3 2 7" xfId="11174"/>
    <cellStyle name="Normal 5 2 2 3 3 3" xfId="1405"/>
    <cellStyle name="Normal 5 2 2 3 3 3 2" xfId="6580"/>
    <cellStyle name="Normal 5 2 2 3 3 3 3" xfId="11687"/>
    <cellStyle name="Normal 5 2 2 3 3 4" xfId="2439"/>
    <cellStyle name="Normal 5 2 2 3 3 4 2" xfId="7612"/>
    <cellStyle name="Normal 5 2 2 3 3 4 3" xfId="12711"/>
    <cellStyle name="Normal 5 2 2 3 3 5" xfId="3478"/>
    <cellStyle name="Normal 5 2 2 3 3 5 2" xfId="8647"/>
    <cellStyle name="Normal 5 2 2 3 3 5 3" xfId="13741"/>
    <cellStyle name="Normal 5 2 2 3 3 6" xfId="4500"/>
    <cellStyle name="Normal 5 2 2 3 3 6 2" xfId="9668"/>
    <cellStyle name="Normal 5 2 2 3 3 6 3" xfId="14761"/>
    <cellStyle name="Normal 5 2 2 3 3 7" xfId="5548"/>
    <cellStyle name="Normal 5 2 2 3 3 8" xfId="10662"/>
    <cellStyle name="Normal 5 2 2 3 4" xfId="629"/>
    <cellStyle name="Normal 5 2 2 3 4 2" xfId="1661"/>
    <cellStyle name="Normal 5 2 2 3 4 2 2" xfId="6836"/>
    <cellStyle name="Normal 5 2 2 3 4 2 3" xfId="11943"/>
    <cellStyle name="Normal 5 2 2 3 4 3" xfId="2695"/>
    <cellStyle name="Normal 5 2 2 3 4 3 2" xfId="7868"/>
    <cellStyle name="Normal 5 2 2 3 4 3 3" xfId="12967"/>
    <cellStyle name="Normal 5 2 2 3 4 4" xfId="3735"/>
    <cellStyle name="Normal 5 2 2 3 4 4 2" xfId="8904"/>
    <cellStyle name="Normal 5 2 2 3 4 4 3" xfId="13998"/>
    <cellStyle name="Normal 5 2 2 3 4 5" xfId="4756"/>
    <cellStyle name="Normal 5 2 2 3 4 5 2" xfId="9924"/>
    <cellStyle name="Normal 5 2 2 3 4 5 3" xfId="15017"/>
    <cellStyle name="Normal 5 2 2 3 4 6" xfId="5806"/>
    <cellStyle name="Normal 5 2 2 3 4 7" xfId="10918"/>
    <cellStyle name="Normal 5 2 2 3 5" xfId="1149"/>
    <cellStyle name="Normal 5 2 2 3 5 2" xfId="6324"/>
    <cellStyle name="Normal 5 2 2 3 5 3" xfId="11431"/>
    <cellStyle name="Normal 5 2 2 3 6" xfId="2183"/>
    <cellStyle name="Normal 5 2 2 3 6 2" xfId="7356"/>
    <cellStyle name="Normal 5 2 2 3 6 3" xfId="12455"/>
    <cellStyle name="Normal 5 2 2 3 7" xfId="3219"/>
    <cellStyle name="Normal 5 2 2 3 7 2" xfId="8388"/>
    <cellStyle name="Normal 5 2 2 3 7 3" xfId="13484"/>
    <cellStyle name="Normal 5 2 2 3 8" xfId="4244"/>
    <cellStyle name="Normal 5 2 2 3 8 2" xfId="9412"/>
    <cellStyle name="Normal 5 2 2 3 8 3" xfId="14505"/>
    <cellStyle name="Normal 5 2 2 3 9" xfId="5288"/>
    <cellStyle name="Normal 5 2 2 4" xfId="177"/>
    <cellStyle name="Normal 5 2 2 4 2" xfId="435"/>
    <cellStyle name="Normal 5 2 2 4 2 2" xfId="949"/>
    <cellStyle name="Normal 5 2 2 4 2 2 2" xfId="1981"/>
    <cellStyle name="Normal 5 2 2 4 2 2 2 2" xfId="7156"/>
    <cellStyle name="Normal 5 2 2 4 2 2 2 3" xfId="12263"/>
    <cellStyle name="Normal 5 2 2 4 2 2 3" xfId="3015"/>
    <cellStyle name="Normal 5 2 2 4 2 2 3 2" xfId="8188"/>
    <cellStyle name="Normal 5 2 2 4 2 2 3 3" xfId="13287"/>
    <cellStyle name="Normal 5 2 2 4 2 2 4" xfId="4055"/>
    <cellStyle name="Normal 5 2 2 4 2 2 4 2" xfId="9224"/>
    <cellStyle name="Normal 5 2 2 4 2 2 4 3" xfId="14318"/>
    <cellStyle name="Normal 5 2 2 4 2 2 5" xfId="5076"/>
    <cellStyle name="Normal 5 2 2 4 2 2 5 2" xfId="10244"/>
    <cellStyle name="Normal 5 2 2 4 2 2 5 3" xfId="15337"/>
    <cellStyle name="Normal 5 2 2 4 2 2 6" xfId="6126"/>
    <cellStyle name="Normal 5 2 2 4 2 2 7" xfId="11238"/>
    <cellStyle name="Normal 5 2 2 4 2 3" xfId="1469"/>
    <cellStyle name="Normal 5 2 2 4 2 3 2" xfId="6644"/>
    <cellStyle name="Normal 5 2 2 4 2 3 3" xfId="11751"/>
    <cellStyle name="Normal 5 2 2 4 2 4" xfId="2503"/>
    <cellStyle name="Normal 5 2 2 4 2 4 2" xfId="7676"/>
    <cellStyle name="Normal 5 2 2 4 2 4 3" xfId="12775"/>
    <cellStyle name="Normal 5 2 2 4 2 5" xfId="3542"/>
    <cellStyle name="Normal 5 2 2 4 2 5 2" xfId="8711"/>
    <cellStyle name="Normal 5 2 2 4 2 5 3" xfId="13805"/>
    <cellStyle name="Normal 5 2 2 4 2 6" xfId="4564"/>
    <cellStyle name="Normal 5 2 2 4 2 6 2" xfId="9732"/>
    <cellStyle name="Normal 5 2 2 4 2 6 3" xfId="14825"/>
    <cellStyle name="Normal 5 2 2 4 2 7" xfId="5612"/>
    <cellStyle name="Normal 5 2 2 4 2 8" xfId="10726"/>
    <cellStyle name="Normal 5 2 2 4 3" xfId="693"/>
    <cellStyle name="Normal 5 2 2 4 3 2" xfId="1725"/>
    <cellStyle name="Normal 5 2 2 4 3 2 2" xfId="6900"/>
    <cellStyle name="Normal 5 2 2 4 3 2 3" xfId="12007"/>
    <cellStyle name="Normal 5 2 2 4 3 3" xfId="2759"/>
    <cellStyle name="Normal 5 2 2 4 3 3 2" xfId="7932"/>
    <cellStyle name="Normal 5 2 2 4 3 3 3" xfId="13031"/>
    <cellStyle name="Normal 5 2 2 4 3 4" xfId="3799"/>
    <cellStyle name="Normal 5 2 2 4 3 4 2" xfId="8968"/>
    <cellStyle name="Normal 5 2 2 4 3 4 3" xfId="14062"/>
    <cellStyle name="Normal 5 2 2 4 3 5" xfId="4820"/>
    <cellStyle name="Normal 5 2 2 4 3 5 2" xfId="9988"/>
    <cellStyle name="Normal 5 2 2 4 3 5 3" xfId="15081"/>
    <cellStyle name="Normal 5 2 2 4 3 6" xfId="5870"/>
    <cellStyle name="Normal 5 2 2 4 3 7" xfId="10982"/>
    <cellStyle name="Normal 5 2 2 4 4" xfId="1213"/>
    <cellStyle name="Normal 5 2 2 4 4 2" xfId="6388"/>
    <cellStyle name="Normal 5 2 2 4 4 3" xfId="11495"/>
    <cellStyle name="Normal 5 2 2 4 5" xfId="2247"/>
    <cellStyle name="Normal 5 2 2 4 5 2" xfId="7420"/>
    <cellStyle name="Normal 5 2 2 4 5 3" xfId="12519"/>
    <cellStyle name="Normal 5 2 2 4 6" xfId="3285"/>
    <cellStyle name="Normal 5 2 2 4 6 2" xfId="8454"/>
    <cellStyle name="Normal 5 2 2 4 6 3" xfId="13549"/>
    <cellStyle name="Normal 5 2 2 4 7" xfId="4308"/>
    <cellStyle name="Normal 5 2 2 4 7 2" xfId="9476"/>
    <cellStyle name="Normal 5 2 2 4 7 3" xfId="14569"/>
    <cellStyle name="Normal 5 2 2 4 8" xfId="5354"/>
    <cellStyle name="Normal 5 2 2 4 9" xfId="10470"/>
    <cellStyle name="Normal 5 2 2 5" xfId="307"/>
    <cellStyle name="Normal 5 2 2 5 2" xfId="821"/>
    <cellStyle name="Normal 5 2 2 5 2 2" xfId="1853"/>
    <cellStyle name="Normal 5 2 2 5 2 2 2" xfId="7028"/>
    <cellStyle name="Normal 5 2 2 5 2 2 3" xfId="12135"/>
    <cellStyle name="Normal 5 2 2 5 2 3" xfId="2887"/>
    <cellStyle name="Normal 5 2 2 5 2 3 2" xfId="8060"/>
    <cellStyle name="Normal 5 2 2 5 2 3 3" xfId="13159"/>
    <cellStyle name="Normal 5 2 2 5 2 4" xfId="3927"/>
    <cellStyle name="Normal 5 2 2 5 2 4 2" xfId="9096"/>
    <cellStyle name="Normal 5 2 2 5 2 4 3" xfId="14190"/>
    <cellStyle name="Normal 5 2 2 5 2 5" xfId="4948"/>
    <cellStyle name="Normal 5 2 2 5 2 5 2" xfId="10116"/>
    <cellStyle name="Normal 5 2 2 5 2 5 3" xfId="15209"/>
    <cellStyle name="Normal 5 2 2 5 2 6" xfId="5998"/>
    <cellStyle name="Normal 5 2 2 5 2 7" xfId="11110"/>
    <cellStyle name="Normal 5 2 2 5 3" xfId="1341"/>
    <cellStyle name="Normal 5 2 2 5 3 2" xfId="6516"/>
    <cellStyle name="Normal 5 2 2 5 3 3" xfId="11623"/>
    <cellStyle name="Normal 5 2 2 5 4" xfId="2375"/>
    <cellStyle name="Normal 5 2 2 5 4 2" xfId="7548"/>
    <cellStyle name="Normal 5 2 2 5 4 3" xfId="12647"/>
    <cellStyle name="Normal 5 2 2 5 5" xfId="3414"/>
    <cellStyle name="Normal 5 2 2 5 5 2" xfId="8583"/>
    <cellStyle name="Normal 5 2 2 5 5 3" xfId="13677"/>
    <cellStyle name="Normal 5 2 2 5 6" xfId="4436"/>
    <cellStyle name="Normal 5 2 2 5 6 2" xfId="9604"/>
    <cellStyle name="Normal 5 2 2 5 6 3" xfId="14697"/>
    <cellStyle name="Normal 5 2 2 5 7" xfId="5484"/>
    <cellStyle name="Normal 5 2 2 5 8" xfId="10598"/>
    <cellStyle name="Normal 5 2 2 6" xfId="565"/>
    <cellStyle name="Normal 5 2 2 6 2" xfId="1597"/>
    <cellStyle name="Normal 5 2 2 6 2 2" xfId="6772"/>
    <cellStyle name="Normal 5 2 2 6 2 3" xfId="11879"/>
    <cellStyle name="Normal 5 2 2 6 3" xfId="2631"/>
    <cellStyle name="Normal 5 2 2 6 3 2" xfId="7804"/>
    <cellStyle name="Normal 5 2 2 6 3 3" xfId="12903"/>
    <cellStyle name="Normal 5 2 2 6 4" xfId="3671"/>
    <cellStyle name="Normal 5 2 2 6 4 2" xfId="8840"/>
    <cellStyle name="Normal 5 2 2 6 4 3" xfId="13934"/>
    <cellStyle name="Normal 5 2 2 6 5" xfId="4692"/>
    <cellStyle name="Normal 5 2 2 6 5 2" xfId="9860"/>
    <cellStyle name="Normal 5 2 2 6 5 3" xfId="14953"/>
    <cellStyle name="Normal 5 2 2 6 6" xfId="5742"/>
    <cellStyle name="Normal 5 2 2 6 7" xfId="10854"/>
    <cellStyle name="Normal 5 2 2 7" xfId="1083"/>
    <cellStyle name="Normal 5 2 2 7 2" xfId="6258"/>
    <cellStyle name="Normal 5 2 2 7 3" xfId="11367"/>
    <cellStyle name="Normal 5 2 2 8" xfId="2118"/>
    <cellStyle name="Normal 5 2 2 8 2" xfId="7291"/>
    <cellStyle name="Normal 5 2 2 8 3" xfId="12391"/>
    <cellStyle name="Normal 5 2 2 9" xfId="3152"/>
    <cellStyle name="Normal 5 2 2 9 2" xfId="8321"/>
    <cellStyle name="Normal 5 2 2 9 3" xfId="13418"/>
    <cellStyle name="Normal 5 2 3" xfId="61"/>
    <cellStyle name="Normal 5 2 3 10" xfId="5238"/>
    <cellStyle name="Normal 5 2 3 11" xfId="10358"/>
    <cellStyle name="Normal 5 2 3 2" xfId="127"/>
    <cellStyle name="Normal 5 2 3 2 10" xfId="10422"/>
    <cellStyle name="Normal 5 2 3 2 2" xfId="257"/>
    <cellStyle name="Normal 5 2 3 2 2 2" xfId="515"/>
    <cellStyle name="Normal 5 2 3 2 2 2 2" xfId="1029"/>
    <cellStyle name="Normal 5 2 3 2 2 2 2 2" xfId="2061"/>
    <cellStyle name="Normal 5 2 3 2 2 2 2 2 2" xfId="7236"/>
    <cellStyle name="Normal 5 2 3 2 2 2 2 2 3" xfId="12343"/>
    <cellStyle name="Normal 5 2 3 2 2 2 2 3" xfId="3095"/>
    <cellStyle name="Normal 5 2 3 2 2 2 2 3 2" xfId="8268"/>
    <cellStyle name="Normal 5 2 3 2 2 2 2 3 3" xfId="13367"/>
    <cellStyle name="Normal 5 2 3 2 2 2 2 4" xfId="4135"/>
    <cellStyle name="Normal 5 2 3 2 2 2 2 4 2" xfId="9304"/>
    <cellStyle name="Normal 5 2 3 2 2 2 2 4 3" xfId="14398"/>
    <cellStyle name="Normal 5 2 3 2 2 2 2 5" xfId="5156"/>
    <cellStyle name="Normal 5 2 3 2 2 2 2 5 2" xfId="10324"/>
    <cellStyle name="Normal 5 2 3 2 2 2 2 5 3" xfId="15417"/>
    <cellStyle name="Normal 5 2 3 2 2 2 2 6" xfId="6206"/>
    <cellStyle name="Normal 5 2 3 2 2 2 2 7" xfId="11318"/>
    <cellStyle name="Normal 5 2 3 2 2 2 3" xfId="1549"/>
    <cellStyle name="Normal 5 2 3 2 2 2 3 2" xfId="6724"/>
    <cellStyle name="Normal 5 2 3 2 2 2 3 3" xfId="11831"/>
    <cellStyle name="Normal 5 2 3 2 2 2 4" xfId="2583"/>
    <cellStyle name="Normal 5 2 3 2 2 2 4 2" xfId="7756"/>
    <cellStyle name="Normal 5 2 3 2 2 2 4 3" xfId="12855"/>
    <cellStyle name="Normal 5 2 3 2 2 2 5" xfId="3622"/>
    <cellStyle name="Normal 5 2 3 2 2 2 5 2" xfId="8791"/>
    <cellStyle name="Normal 5 2 3 2 2 2 5 3" xfId="13885"/>
    <cellStyle name="Normal 5 2 3 2 2 2 6" xfId="4644"/>
    <cellStyle name="Normal 5 2 3 2 2 2 6 2" xfId="9812"/>
    <cellStyle name="Normal 5 2 3 2 2 2 6 3" xfId="14905"/>
    <cellStyle name="Normal 5 2 3 2 2 2 7" xfId="5692"/>
    <cellStyle name="Normal 5 2 3 2 2 2 8" xfId="10806"/>
    <cellStyle name="Normal 5 2 3 2 2 3" xfId="773"/>
    <cellStyle name="Normal 5 2 3 2 2 3 2" xfId="1805"/>
    <cellStyle name="Normal 5 2 3 2 2 3 2 2" xfId="6980"/>
    <cellStyle name="Normal 5 2 3 2 2 3 2 3" xfId="12087"/>
    <cellStyle name="Normal 5 2 3 2 2 3 3" xfId="2839"/>
    <cellStyle name="Normal 5 2 3 2 2 3 3 2" xfId="8012"/>
    <cellStyle name="Normal 5 2 3 2 2 3 3 3" xfId="13111"/>
    <cellStyle name="Normal 5 2 3 2 2 3 4" xfId="3879"/>
    <cellStyle name="Normal 5 2 3 2 2 3 4 2" xfId="9048"/>
    <cellStyle name="Normal 5 2 3 2 2 3 4 3" xfId="14142"/>
    <cellStyle name="Normal 5 2 3 2 2 3 5" xfId="4900"/>
    <cellStyle name="Normal 5 2 3 2 2 3 5 2" xfId="10068"/>
    <cellStyle name="Normal 5 2 3 2 2 3 5 3" xfId="15161"/>
    <cellStyle name="Normal 5 2 3 2 2 3 6" xfId="5950"/>
    <cellStyle name="Normal 5 2 3 2 2 3 7" xfId="11062"/>
    <cellStyle name="Normal 5 2 3 2 2 4" xfId="1293"/>
    <cellStyle name="Normal 5 2 3 2 2 4 2" xfId="6468"/>
    <cellStyle name="Normal 5 2 3 2 2 4 3" xfId="11575"/>
    <cellStyle name="Normal 5 2 3 2 2 5" xfId="2327"/>
    <cellStyle name="Normal 5 2 3 2 2 5 2" xfId="7500"/>
    <cellStyle name="Normal 5 2 3 2 2 5 3" xfId="12599"/>
    <cellStyle name="Normal 5 2 3 2 2 6" xfId="3365"/>
    <cellStyle name="Normal 5 2 3 2 2 6 2" xfId="8534"/>
    <cellStyle name="Normal 5 2 3 2 2 6 3" xfId="13629"/>
    <cellStyle name="Normal 5 2 3 2 2 7" xfId="4388"/>
    <cellStyle name="Normal 5 2 3 2 2 7 2" xfId="9556"/>
    <cellStyle name="Normal 5 2 3 2 2 7 3" xfId="14649"/>
    <cellStyle name="Normal 5 2 3 2 2 8" xfId="5434"/>
    <cellStyle name="Normal 5 2 3 2 2 9" xfId="10550"/>
    <cellStyle name="Normal 5 2 3 2 3" xfId="387"/>
    <cellStyle name="Normal 5 2 3 2 3 2" xfId="901"/>
    <cellStyle name="Normal 5 2 3 2 3 2 2" xfId="1933"/>
    <cellStyle name="Normal 5 2 3 2 3 2 2 2" xfId="7108"/>
    <cellStyle name="Normal 5 2 3 2 3 2 2 3" xfId="12215"/>
    <cellStyle name="Normal 5 2 3 2 3 2 3" xfId="2967"/>
    <cellStyle name="Normal 5 2 3 2 3 2 3 2" xfId="8140"/>
    <cellStyle name="Normal 5 2 3 2 3 2 3 3" xfId="13239"/>
    <cellStyle name="Normal 5 2 3 2 3 2 4" xfId="4007"/>
    <cellStyle name="Normal 5 2 3 2 3 2 4 2" xfId="9176"/>
    <cellStyle name="Normal 5 2 3 2 3 2 4 3" xfId="14270"/>
    <cellStyle name="Normal 5 2 3 2 3 2 5" xfId="5028"/>
    <cellStyle name="Normal 5 2 3 2 3 2 5 2" xfId="10196"/>
    <cellStyle name="Normal 5 2 3 2 3 2 5 3" xfId="15289"/>
    <cellStyle name="Normal 5 2 3 2 3 2 6" xfId="6078"/>
    <cellStyle name="Normal 5 2 3 2 3 2 7" xfId="11190"/>
    <cellStyle name="Normal 5 2 3 2 3 3" xfId="1421"/>
    <cellStyle name="Normal 5 2 3 2 3 3 2" xfId="6596"/>
    <cellStyle name="Normal 5 2 3 2 3 3 3" xfId="11703"/>
    <cellStyle name="Normal 5 2 3 2 3 4" xfId="2455"/>
    <cellStyle name="Normal 5 2 3 2 3 4 2" xfId="7628"/>
    <cellStyle name="Normal 5 2 3 2 3 4 3" xfId="12727"/>
    <cellStyle name="Normal 5 2 3 2 3 5" xfId="3494"/>
    <cellStyle name="Normal 5 2 3 2 3 5 2" xfId="8663"/>
    <cellStyle name="Normal 5 2 3 2 3 5 3" xfId="13757"/>
    <cellStyle name="Normal 5 2 3 2 3 6" xfId="4516"/>
    <cellStyle name="Normal 5 2 3 2 3 6 2" xfId="9684"/>
    <cellStyle name="Normal 5 2 3 2 3 6 3" xfId="14777"/>
    <cellStyle name="Normal 5 2 3 2 3 7" xfId="5564"/>
    <cellStyle name="Normal 5 2 3 2 3 8" xfId="10678"/>
    <cellStyle name="Normal 5 2 3 2 4" xfId="645"/>
    <cellStyle name="Normal 5 2 3 2 4 2" xfId="1677"/>
    <cellStyle name="Normal 5 2 3 2 4 2 2" xfId="6852"/>
    <cellStyle name="Normal 5 2 3 2 4 2 3" xfId="11959"/>
    <cellStyle name="Normal 5 2 3 2 4 3" xfId="2711"/>
    <cellStyle name="Normal 5 2 3 2 4 3 2" xfId="7884"/>
    <cellStyle name="Normal 5 2 3 2 4 3 3" xfId="12983"/>
    <cellStyle name="Normal 5 2 3 2 4 4" xfId="3751"/>
    <cellStyle name="Normal 5 2 3 2 4 4 2" xfId="8920"/>
    <cellStyle name="Normal 5 2 3 2 4 4 3" xfId="14014"/>
    <cellStyle name="Normal 5 2 3 2 4 5" xfId="4772"/>
    <cellStyle name="Normal 5 2 3 2 4 5 2" xfId="9940"/>
    <cellStyle name="Normal 5 2 3 2 4 5 3" xfId="15033"/>
    <cellStyle name="Normal 5 2 3 2 4 6" xfId="5822"/>
    <cellStyle name="Normal 5 2 3 2 4 7" xfId="10934"/>
    <cellStyle name="Normal 5 2 3 2 5" xfId="1165"/>
    <cellStyle name="Normal 5 2 3 2 5 2" xfId="6340"/>
    <cellStyle name="Normal 5 2 3 2 5 3" xfId="11447"/>
    <cellStyle name="Normal 5 2 3 2 6" xfId="2199"/>
    <cellStyle name="Normal 5 2 3 2 6 2" xfId="7372"/>
    <cellStyle name="Normal 5 2 3 2 6 3" xfId="12471"/>
    <cellStyle name="Normal 5 2 3 2 7" xfId="3235"/>
    <cellStyle name="Normal 5 2 3 2 7 2" xfId="8404"/>
    <cellStyle name="Normal 5 2 3 2 7 3" xfId="13500"/>
    <cellStyle name="Normal 5 2 3 2 8" xfId="4260"/>
    <cellStyle name="Normal 5 2 3 2 8 2" xfId="9428"/>
    <cellStyle name="Normal 5 2 3 2 8 3" xfId="14521"/>
    <cellStyle name="Normal 5 2 3 2 9" xfId="5304"/>
    <cellStyle name="Normal 5 2 3 3" xfId="193"/>
    <cellStyle name="Normal 5 2 3 3 2" xfId="451"/>
    <cellStyle name="Normal 5 2 3 3 2 2" xfId="965"/>
    <cellStyle name="Normal 5 2 3 3 2 2 2" xfId="1997"/>
    <cellStyle name="Normal 5 2 3 3 2 2 2 2" xfId="7172"/>
    <cellStyle name="Normal 5 2 3 3 2 2 2 3" xfId="12279"/>
    <cellStyle name="Normal 5 2 3 3 2 2 3" xfId="3031"/>
    <cellStyle name="Normal 5 2 3 3 2 2 3 2" xfId="8204"/>
    <cellStyle name="Normal 5 2 3 3 2 2 3 3" xfId="13303"/>
    <cellStyle name="Normal 5 2 3 3 2 2 4" xfId="4071"/>
    <cellStyle name="Normal 5 2 3 3 2 2 4 2" xfId="9240"/>
    <cellStyle name="Normal 5 2 3 3 2 2 4 3" xfId="14334"/>
    <cellStyle name="Normal 5 2 3 3 2 2 5" xfId="5092"/>
    <cellStyle name="Normal 5 2 3 3 2 2 5 2" xfId="10260"/>
    <cellStyle name="Normal 5 2 3 3 2 2 5 3" xfId="15353"/>
    <cellStyle name="Normal 5 2 3 3 2 2 6" xfId="6142"/>
    <cellStyle name="Normal 5 2 3 3 2 2 7" xfId="11254"/>
    <cellStyle name="Normal 5 2 3 3 2 3" xfId="1485"/>
    <cellStyle name="Normal 5 2 3 3 2 3 2" xfId="6660"/>
    <cellStyle name="Normal 5 2 3 3 2 3 3" xfId="11767"/>
    <cellStyle name="Normal 5 2 3 3 2 4" xfId="2519"/>
    <cellStyle name="Normal 5 2 3 3 2 4 2" xfId="7692"/>
    <cellStyle name="Normal 5 2 3 3 2 4 3" xfId="12791"/>
    <cellStyle name="Normal 5 2 3 3 2 5" xfId="3558"/>
    <cellStyle name="Normal 5 2 3 3 2 5 2" xfId="8727"/>
    <cellStyle name="Normal 5 2 3 3 2 5 3" xfId="13821"/>
    <cellStyle name="Normal 5 2 3 3 2 6" xfId="4580"/>
    <cellStyle name="Normal 5 2 3 3 2 6 2" xfId="9748"/>
    <cellStyle name="Normal 5 2 3 3 2 6 3" xfId="14841"/>
    <cellStyle name="Normal 5 2 3 3 2 7" xfId="5628"/>
    <cellStyle name="Normal 5 2 3 3 2 8" xfId="10742"/>
    <cellStyle name="Normal 5 2 3 3 3" xfId="709"/>
    <cellStyle name="Normal 5 2 3 3 3 2" xfId="1741"/>
    <cellStyle name="Normal 5 2 3 3 3 2 2" xfId="6916"/>
    <cellStyle name="Normal 5 2 3 3 3 2 3" xfId="12023"/>
    <cellStyle name="Normal 5 2 3 3 3 3" xfId="2775"/>
    <cellStyle name="Normal 5 2 3 3 3 3 2" xfId="7948"/>
    <cellStyle name="Normal 5 2 3 3 3 3 3" xfId="13047"/>
    <cellStyle name="Normal 5 2 3 3 3 4" xfId="3815"/>
    <cellStyle name="Normal 5 2 3 3 3 4 2" xfId="8984"/>
    <cellStyle name="Normal 5 2 3 3 3 4 3" xfId="14078"/>
    <cellStyle name="Normal 5 2 3 3 3 5" xfId="4836"/>
    <cellStyle name="Normal 5 2 3 3 3 5 2" xfId="10004"/>
    <cellStyle name="Normal 5 2 3 3 3 5 3" xfId="15097"/>
    <cellStyle name="Normal 5 2 3 3 3 6" xfId="5886"/>
    <cellStyle name="Normal 5 2 3 3 3 7" xfId="10998"/>
    <cellStyle name="Normal 5 2 3 3 4" xfId="1229"/>
    <cellStyle name="Normal 5 2 3 3 4 2" xfId="6404"/>
    <cellStyle name="Normal 5 2 3 3 4 3" xfId="11511"/>
    <cellStyle name="Normal 5 2 3 3 5" xfId="2263"/>
    <cellStyle name="Normal 5 2 3 3 5 2" xfId="7436"/>
    <cellStyle name="Normal 5 2 3 3 5 3" xfId="12535"/>
    <cellStyle name="Normal 5 2 3 3 6" xfId="3301"/>
    <cellStyle name="Normal 5 2 3 3 6 2" xfId="8470"/>
    <cellStyle name="Normal 5 2 3 3 6 3" xfId="13565"/>
    <cellStyle name="Normal 5 2 3 3 7" xfId="4324"/>
    <cellStyle name="Normal 5 2 3 3 7 2" xfId="9492"/>
    <cellStyle name="Normal 5 2 3 3 7 3" xfId="14585"/>
    <cellStyle name="Normal 5 2 3 3 8" xfId="5370"/>
    <cellStyle name="Normal 5 2 3 3 9" xfId="10486"/>
    <cellStyle name="Normal 5 2 3 4" xfId="323"/>
    <cellStyle name="Normal 5 2 3 4 2" xfId="837"/>
    <cellStyle name="Normal 5 2 3 4 2 2" xfId="1869"/>
    <cellStyle name="Normal 5 2 3 4 2 2 2" xfId="7044"/>
    <cellStyle name="Normal 5 2 3 4 2 2 3" xfId="12151"/>
    <cellStyle name="Normal 5 2 3 4 2 3" xfId="2903"/>
    <cellStyle name="Normal 5 2 3 4 2 3 2" xfId="8076"/>
    <cellStyle name="Normal 5 2 3 4 2 3 3" xfId="13175"/>
    <cellStyle name="Normal 5 2 3 4 2 4" xfId="3943"/>
    <cellStyle name="Normal 5 2 3 4 2 4 2" xfId="9112"/>
    <cellStyle name="Normal 5 2 3 4 2 4 3" xfId="14206"/>
    <cellStyle name="Normal 5 2 3 4 2 5" xfId="4964"/>
    <cellStyle name="Normal 5 2 3 4 2 5 2" xfId="10132"/>
    <cellStyle name="Normal 5 2 3 4 2 5 3" xfId="15225"/>
    <cellStyle name="Normal 5 2 3 4 2 6" xfId="6014"/>
    <cellStyle name="Normal 5 2 3 4 2 7" xfId="11126"/>
    <cellStyle name="Normal 5 2 3 4 3" xfId="1357"/>
    <cellStyle name="Normal 5 2 3 4 3 2" xfId="6532"/>
    <cellStyle name="Normal 5 2 3 4 3 3" xfId="11639"/>
    <cellStyle name="Normal 5 2 3 4 4" xfId="2391"/>
    <cellStyle name="Normal 5 2 3 4 4 2" xfId="7564"/>
    <cellStyle name="Normal 5 2 3 4 4 3" xfId="12663"/>
    <cellStyle name="Normal 5 2 3 4 5" xfId="3430"/>
    <cellStyle name="Normal 5 2 3 4 5 2" xfId="8599"/>
    <cellStyle name="Normal 5 2 3 4 5 3" xfId="13693"/>
    <cellStyle name="Normal 5 2 3 4 6" xfId="4452"/>
    <cellStyle name="Normal 5 2 3 4 6 2" xfId="9620"/>
    <cellStyle name="Normal 5 2 3 4 6 3" xfId="14713"/>
    <cellStyle name="Normal 5 2 3 4 7" xfId="5500"/>
    <cellStyle name="Normal 5 2 3 4 8" xfId="10614"/>
    <cellStyle name="Normal 5 2 3 5" xfId="581"/>
    <cellStyle name="Normal 5 2 3 5 2" xfId="1613"/>
    <cellStyle name="Normal 5 2 3 5 2 2" xfId="6788"/>
    <cellStyle name="Normal 5 2 3 5 2 3" xfId="11895"/>
    <cellStyle name="Normal 5 2 3 5 3" xfId="2647"/>
    <cellStyle name="Normal 5 2 3 5 3 2" xfId="7820"/>
    <cellStyle name="Normal 5 2 3 5 3 3" xfId="12919"/>
    <cellStyle name="Normal 5 2 3 5 4" xfId="3687"/>
    <cellStyle name="Normal 5 2 3 5 4 2" xfId="8856"/>
    <cellStyle name="Normal 5 2 3 5 4 3" xfId="13950"/>
    <cellStyle name="Normal 5 2 3 5 5" xfId="4708"/>
    <cellStyle name="Normal 5 2 3 5 5 2" xfId="9876"/>
    <cellStyle name="Normal 5 2 3 5 5 3" xfId="14969"/>
    <cellStyle name="Normal 5 2 3 5 6" xfId="5758"/>
    <cellStyle name="Normal 5 2 3 5 7" xfId="10870"/>
    <cellStyle name="Normal 5 2 3 6" xfId="1100"/>
    <cellStyle name="Normal 5 2 3 6 2" xfId="6275"/>
    <cellStyle name="Normal 5 2 3 6 3" xfId="11383"/>
    <cellStyle name="Normal 5 2 3 7" xfId="2135"/>
    <cellStyle name="Normal 5 2 3 7 2" xfId="7308"/>
    <cellStyle name="Normal 5 2 3 7 3" xfId="12407"/>
    <cellStyle name="Normal 5 2 3 8" xfId="3169"/>
    <cellStyle name="Normal 5 2 3 8 2" xfId="8338"/>
    <cellStyle name="Normal 5 2 3 8 3" xfId="13434"/>
    <cellStyle name="Normal 5 2 3 9" xfId="4196"/>
    <cellStyle name="Normal 5 2 3 9 2" xfId="9364"/>
    <cellStyle name="Normal 5 2 3 9 3" xfId="14457"/>
    <cellStyle name="Normal 5 2 4" xfId="95"/>
    <cellStyle name="Normal 5 2 4 10" xfId="10390"/>
    <cellStyle name="Normal 5 2 4 2" xfId="225"/>
    <cellStyle name="Normal 5 2 4 2 2" xfId="483"/>
    <cellStyle name="Normal 5 2 4 2 2 2" xfId="997"/>
    <cellStyle name="Normal 5 2 4 2 2 2 2" xfId="2029"/>
    <cellStyle name="Normal 5 2 4 2 2 2 2 2" xfId="7204"/>
    <cellStyle name="Normal 5 2 4 2 2 2 2 3" xfId="12311"/>
    <cellStyle name="Normal 5 2 4 2 2 2 3" xfId="3063"/>
    <cellStyle name="Normal 5 2 4 2 2 2 3 2" xfId="8236"/>
    <cellStyle name="Normal 5 2 4 2 2 2 3 3" xfId="13335"/>
    <cellStyle name="Normal 5 2 4 2 2 2 4" xfId="4103"/>
    <cellStyle name="Normal 5 2 4 2 2 2 4 2" xfId="9272"/>
    <cellStyle name="Normal 5 2 4 2 2 2 4 3" xfId="14366"/>
    <cellStyle name="Normal 5 2 4 2 2 2 5" xfId="5124"/>
    <cellStyle name="Normal 5 2 4 2 2 2 5 2" xfId="10292"/>
    <cellStyle name="Normal 5 2 4 2 2 2 5 3" xfId="15385"/>
    <cellStyle name="Normal 5 2 4 2 2 2 6" xfId="6174"/>
    <cellStyle name="Normal 5 2 4 2 2 2 7" xfId="11286"/>
    <cellStyle name="Normal 5 2 4 2 2 3" xfId="1517"/>
    <cellStyle name="Normal 5 2 4 2 2 3 2" xfId="6692"/>
    <cellStyle name="Normal 5 2 4 2 2 3 3" xfId="11799"/>
    <cellStyle name="Normal 5 2 4 2 2 4" xfId="2551"/>
    <cellStyle name="Normal 5 2 4 2 2 4 2" xfId="7724"/>
    <cellStyle name="Normal 5 2 4 2 2 4 3" xfId="12823"/>
    <cellStyle name="Normal 5 2 4 2 2 5" xfId="3590"/>
    <cellStyle name="Normal 5 2 4 2 2 5 2" xfId="8759"/>
    <cellStyle name="Normal 5 2 4 2 2 5 3" xfId="13853"/>
    <cellStyle name="Normal 5 2 4 2 2 6" xfId="4612"/>
    <cellStyle name="Normal 5 2 4 2 2 6 2" xfId="9780"/>
    <cellStyle name="Normal 5 2 4 2 2 6 3" xfId="14873"/>
    <cellStyle name="Normal 5 2 4 2 2 7" xfId="5660"/>
    <cellStyle name="Normal 5 2 4 2 2 8" xfId="10774"/>
    <cellStyle name="Normal 5 2 4 2 3" xfId="741"/>
    <cellStyle name="Normal 5 2 4 2 3 2" xfId="1773"/>
    <cellStyle name="Normal 5 2 4 2 3 2 2" xfId="6948"/>
    <cellStyle name="Normal 5 2 4 2 3 2 3" xfId="12055"/>
    <cellStyle name="Normal 5 2 4 2 3 3" xfId="2807"/>
    <cellStyle name="Normal 5 2 4 2 3 3 2" xfId="7980"/>
    <cellStyle name="Normal 5 2 4 2 3 3 3" xfId="13079"/>
    <cellStyle name="Normal 5 2 4 2 3 4" xfId="3847"/>
    <cellStyle name="Normal 5 2 4 2 3 4 2" xfId="9016"/>
    <cellStyle name="Normal 5 2 4 2 3 4 3" xfId="14110"/>
    <cellStyle name="Normal 5 2 4 2 3 5" xfId="4868"/>
    <cellStyle name="Normal 5 2 4 2 3 5 2" xfId="10036"/>
    <cellStyle name="Normal 5 2 4 2 3 5 3" xfId="15129"/>
    <cellStyle name="Normal 5 2 4 2 3 6" xfId="5918"/>
    <cellStyle name="Normal 5 2 4 2 3 7" xfId="11030"/>
    <cellStyle name="Normal 5 2 4 2 4" xfId="1261"/>
    <cellStyle name="Normal 5 2 4 2 4 2" xfId="6436"/>
    <cellStyle name="Normal 5 2 4 2 4 3" xfId="11543"/>
    <cellStyle name="Normal 5 2 4 2 5" xfId="2295"/>
    <cellStyle name="Normal 5 2 4 2 5 2" xfId="7468"/>
    <cellStyle name="Normal 5 2 4 2 5 3" xfId="12567"/>
    <cellStyle name="Normal 5 2 4 2 6" xfId="3333"/>
    <cellStyle name="Normal 5 2 4 2 6 2" xfId="8502"/>
    <cellStyle name="Normal 5 2 4 2 6 3" xfId="13597"/>
    <cellStyle name="Normal 5 2 4 2 7" xfId="4356"/>
    <cellStyle name="Normal 5 2 4 2 7 2" xfId="9524"/>
    <cellStyle name="Normal 5 2 4 2 7 3" xfId="14617"/>
    <cellStyle name="Normal 5 2 4 2 8" xfId="5402"/>
    <cellStyle name="Normal 5 2 4 2 9" xfId="10518"/>
    <cellStyle name="Normal 5 2 4 3" xfId="355"/>
    <cellStyle name="Normal 5 2 4 3 2" xfId="869"/>
    <cellStyle name="Normal 5 2 4 3 2 2" xfId="1901"/>
    <cellStyle name="Normal 5 2 4 3 2 2 2" xfId="7076"/>
    <cellStyle name="Normal 5 2 4 3 2 2 3" xfId="12183"/>
    <cellStyle name="Normal 5 2 4 3 2 3" xfId="2935"/>
    <cellStyle name="Normal 5 2 4 3 2 3 2" xfId="8108"/>
    <cellStyle name="Normal 5 2 4 3 2 3 3" xfId="13207"/>
    <cellStyle name="Normal 5 2 4 3 2 4" xfId="3975"/>
    <cellStyle name="Normal 5 2 4 3 2 4 2" xfId="9144"/>
    <cellStyle name="Normal 5 2 4 3 2 4 3" xfId="14238"/>
    <cellStyle name="Normal 5 2 4 3 2 5" xfId="4996"/>
    <cellStyle name="Normal 5 2 4 3 2 5 2" xfId="10164"/>
    <cellStyle name="Normal 5 2 4 3 2 5 3" xfId="15257"/>
    <cellStyle name="Normal 5 2 4 3 2 6" xfId="6046"/>
    <cellStyle name="Normal 5 2 4 3 2 7" xfId="11158"/>
    <cellStyle name="Normal 5 2 4 3 3" xfId="1389"/>
    <cellStyle name="Normal 5 2 4 3 3 2" xfId="6564"/>
    <cellStyle name="Normal 5 2 4 3 3 3" xfId="11671"/>
    <cellStyle name="Normal 5 2 4 3 4" xfId="2423"/>
    <cellStyle name="Normal 5 2 4 3 4 2" xfId="7596"/>
    <cellStyle name="Normal 5 2 4 3 4 3" xfId="12695"/>
    <cellStyle name="Normal 5 2 4 3 5" xfId="3462"/>
    <cellStyle name="Normal 5 2 4 3 5 2" xfId="8631"/>
    <cellStyle name="Normal 5 2 4 3 5 3" xfId="13725"/>
    <cellStyle name="Normal 5 2 4 3 6" xfId="4484"/>
    <cellStyle name="Normal 5 2 4 3 6 2" xfId="9652"/>
    <cellStyle name="Normal 5 2 4 3 6 3" xfId="14745"/>
    <cellStyle name="Normal 5 2 4 3 7" xfId="5532"/>
    <cellStyle name="Normal 5 2 4 3 8" xfId="10646"/>
    <cellStyle name="Normal 5 2 4 4" xfId="613"/>
    <cellStyle name="Normal 5 2 4 4 2" xfId="1645"/>
    <cellStyle name="Normal 5 2 4 4 2 2" xfId="6820"/>
    <cellStyle name="Normal 5 2 4 4 2 3" xfId="11927"/>
    <cellStyle name="Normal 5 2 4 4 3" xfId="2679"/>
    <cellStyle name="Normal 5 2 4 4 3 2" xfId="7852"/>
    <cellStyle name="Normal 5 2 4 4 3 3" xfId="12951"/>
    <cellStyle name="Normal 5 2 4 4 4" xfId="3719"/>
    <cellStyle name="Normal 5 2 4 4 4 2" xfId="8888"/>
    <cellStyle name="Normal 5 2 4 4 4 3" xfId="13982"/>
    <cellStyle name="Normal 5 2 4 4 5" xfId="4740"/>
    <cellStyle name="Normal 5 2 4 4 5 2" xfId="9908"/>
    <cellStyle name="Normal 5 2 4 4 5 3" xfId="15001"/>
    <cellStyle name="Normal 5 2 4 4 6" xfId="5790"/>
    <cellStyle name="Normal 5 2 4 4 7" xfId="10902"/>
    <cellStyle name="Normal 5 2 4 5" xfId="1133"/>
    <cellStyle name="Normal 5 2 4 5 2" xfId="6308"/>
    <cellStyle name="Normal 5 2 4 5 3" xfId="11415"/>
    <cellStyle name="Normal 5 2 4 6" xfId="2167"/>
    <cellStyle name="Normal 5 2 4 6 2" xfId="7340"/>
    <cellStyle name="Normal 5 2 4 6 3" xfId="12439"/>
    <cellStyle name="Normal 5 2 4 7" xfId="3203"/>
    <cellStyle name="Normal 5 2 4 7 2" xfId="8372"/>
    <cellStyle name="Normal 5 2 4 7 3" xfId="13468"/>
    <cellStyle name="Normal 5 2 4 8" xfId="4228"/>
    <cellStyle name="Normal 5 2 4 8 2" xfId="9396"/>
    <cellStyle name="Normal 5 2 4 8 3" xfId="14489"/>
    <cellStyle name="Normal 5 2 4 9" xfId="5272"/>
    <cellStyle name="Normal 5 2 5" xfId="161"/>
    <cellStyle name="Normal 5 2 5 2" xfId="419"/>
    <cellStyle name="Normal 5 2 5 2 2" xfId="933"/>
    <cellStyle name="Normal 5 2 5 2 2 2" xfId="1965"/>
    <cellStyle name="Normal 5 2 5 2 2 2 2" xfId="7140"/>
    <cellStyle name="Normal 5 2 5 2 2 2 3" xfId="12247"/>
    <cellStyle name="Normal 5 2 5 2 2 3" xfId="2999"/>
    <cellStyle name="Normal 5 2 5 2 2 3 2" xfId="8172"/>
    <cellStyle name="Normal 5 2 5 2 2 3 3" xfId="13271"/>
    <cellStyle name="Normal 5 2 5 2 2 4" xfId="4039"/>
    <cellStyle name="Normal 5 2 5 2 2 4 2" xfId="9208"/>
    <cellStyle name="Normal 5 2 5 2 2 4 3" xfId="14302"/>
    <cellStyle name="Normal 5 2 5 2 2 5" xfId="5060"/>
    <cellStyle name="Normal 5 2 5 2 2 5 2" xfId="10228"/>
    <cellStyle name="Normal 5 2 5 2 2 5 3" xfId="15321"/>
    <cellStyle name="Normal 5 2 5 2 2 6" xfId="6110"/>
    <cellStyle name="Normal 5 2 5 2 2 7" xfId="11222"/>
    <cellStyle name="Normal 5 2 5 2 3" xfId="1453"/>
    <cellStyle name="Normal 5 2 5 2 3 2" xfId="6628"/>
    <cellStyle name="Normal 5 2 5 2 3 3" xfId="11735"/>
    <cellStyle name="Normal 5 2 5 2 4" xfId="2487"/>
    <cellStyle name="Normal 5 2 5 2 4 2" xfId="7660"/>
    <cellStyle name="Normal 5 2 5 2 4 3" xfId="12759"/>
    <cellStyle name="Normal 5 2 5 2 5" xfId="3526"/>
    <cellStyle name="Normal 5 2 5 2 5 2" xfId="8695"/>
    <cellStyle name="Normal 5 2 5 2 5 3" xfId="13789"/>
    <cellStyle name="Normal 5 2 5 2 6" xfId="4548"/>
    <cellStyle name="Normal 5 2 5 2 6 2" xfId="9716"/>
    <cellStyle name="Normal 5 2 5 2 6 3" xfId="14809"/>
    <cellStyle name="Normal 5 2 5 2 7" xfId="5596"/>
    <cellStyle name="Normal 5 2 5 2 8" xfId="10710"/>
    <cellStyle name="Normal 5 2 5 3" xfId="677"/>
    <cellStyle name="Normal 5 2 5 3 2" xfId="1709"/>
    <cellStyle name="Normal 5 2 5 3 2 2" xfId="6884"/>
    <cellStyle name="Normal 5 2 5 3 2 3" xfId="11991"/>
    <cellStyle name="Normal 5 2 5 3 3" xfId="2743"/>
    <cellStyle name="Normal 5 2 5 3 3 2" xfId="7916"/>
    <cellStyle name="Normal 5 2 5 3 3 3" xfId="13015"/>
    <cellStyle name="Normal 5 2 5 3 4" xfId="3783"/>
    <cellStyle name="Normal 5 2 5 3 4 2" xfId="8952"/>
    <cellStyle name="Normal 5 2 5 3 4 3" xfId="14046"/>
    <cellStyle name="Normal 5 2 5 3 5" xfId="4804"/>
    <cellStyle name="Normal 5 2 5 3 5 2" xfId="9972"/>
    <cellStyle name="Normal 5 2 5 3 5 3" xfId="15065"/>
    <cellStyle name="Normal 5 2 5 3 6" xfId="5854"/>
    <cellStyle name="Normal 5 2 5 3 7" xfId="10966"/>
    <cellStyle name="Normal 5 2 5 4" xfId="1197"/>
    <cellStyle name="Normal 5 2 5 4 2" xfId="6372"/>
    <cellStyle name="Normal 5 2 5 4 3" xfId="11479"/>
    <cellStyle name="Normal 5 2 5 5" xfId="2231"/>
    <cellStyle name="Normal 5 2 5 5 2" xfId="7404"/>
    <cellStyle name="Normal 5 2 5 5 3" xfId="12503"/>
    <cellStyle name="Normal 5 2 5 6" xfId="3269"/>
    <cellStyle name="Normal 5 2 5 6 2" xfId="8438"/>
    <cellStyle name="Normal 5 2 5 6 3" xfId="13533"/>
    <cellStyle name="Normal 5 2 5 7" xfId="4292"/>
    <cellStyle name="Normal 5 2 5 7 2" xfId="9460"/>
    <cellStyle name="Normal 5 2 5 7 3" xfId="14553"/>
    <cellStyle name="Normal 5 2 5 8" xfId="5338"/>
    <cellStyle name="Normal 5 2 5 9" xfId="10454"/>
    <cellStyle name="Normal 5 2 6" xfId="291"/>
    <cellStyle name="Normal 5 2 6 2" xfId="805"/>
    <cellStyle name="Normal 5 2 6 2 2" xfId="1837"/>
    <cellStyle name="Normal 5 2 6 2 2 2" xfId="7012"/>
    <cellStyle name="Normal 5 2 6 2 2 3" xfId="12119"/>
    <cellStyle name="Normal 5 2 6 2 3" xfId="2871"/>
    <cellStyle name="Normal 5 2 6 2 3 2" xfId="8044"/>
    <cellStyle name="Normal 5 2 6 2 3 3" xfId="13143"/>
    <cellStyle name="Normal 5 2 6 2 4" xfId="3911"/>
    <cellStyle name="Normal 5 2 6 2 4 2" xfId="9080"/>
    <cellStyle name="Normal 5 2 6 2 4 3" xfId="14174"/>
    <cellStyle name="Normal 5 2 6 2 5" xfId="4932"/>
    <cellStyle name="Normal 5 2 6 2 5 2" xfId="10100"/>
    <cellStyle name="Normal 5 2 6 2 5 3" xfId="15193"/>
    <cellStyle name="Normal 5 2 6 2 6" xfId="5982"/>
    <cellStyle name="Normal 5 2 6 2 7" xfId="11094"/>
    <cellStyle name="Normal 5 2 6 3" xfId="1325"/>
    <cellStyle name="Normal 5 2 6 3 2" xfId="6500"/>
    <cellStyle name="Normal 5 2 6 3 3" xfId="11607"/>
    <cellStyle name="Normal 5 2 6 4" xfId="2359"/>
    <cellStyle name="Normal 5 2 6 4 2" xfId="7532"/>
    <cellStyle name="Normal 5 2 6 4 3" xfId="12631"/>
    <cellStyle name="Normal 5 2 6 5" xfId="3398"/>
    <cellStyle name="Normal 5 2 6 5 2" xfId="8567"/>
    <cellStyle name="Normal 5 2 6 5 3" xfId="13661"/>
    <cellStyle name="Normal 5 2 6 6" xfId="4420"/>
    <cellStyle name="Normal 5 2 6 6 2" xfId="9588"/>
    <cellStyle name="Normal 5 2 6 6 3" xfId="14681"/>
    <cellStyle name="Normal 5 2 6 7" xfId="5468"/>
    <cellStyle name="Normal 5 2 6 8" xfId="10582"/>
    <cellStyle name="Normal 5 2 7" xfId="549"/>
    <cellStyle name="Normal 5 2 7 2" xfId="1581"/>
    <cellStyle name="Normal 5 2 7 2 2" xfId="6756"/>
    <cellStyle name="Normal 5 2 7 2 3" xfId="11863"/>
    <cellStyle name="Normal 5 2 7 3" xfId="2615"/>
    <cellStyle name="Normal 5 2 7 3 2" xfId="7788"/>
    <cellStyle name="Normal 5 2 7 3 3" xfId="12887"/>
    <cellStyle name="Normal 5 2 7 4" xfId="3655"/>
    <cellStyle name="Normal 5 2 7 4 2" xfId="8824"/>
    <cellStyle name="Normal 5 2 7 4 3" xfId="13918"/>
    <cellStyle name="Normal 5 2 7 5" xfId="4676"/>
    <cellStyle name="Normal 5 2 7 5 2" xfId="9844"/>
    <cellStyle name="Normal 5 2 7 5 3" xfId="14937"/>
    <cellStyle name="Normal 5 2 7 6" xfId="5726"/>
    <cellStyle name="Normal 5 2 7 7" xfId="10838"/>
    <cellStyle name="Normal 5 2 8" xfId="1067"/>
    <cellStyle name="Normal 5 2 8 2" xfId="6242"/>
    <cellStyle name="Normal 5 2 8 3" xfId="11351"/>
    <cellStyle name="Normal 5 2 9" xfId="2101"/>
    <cellStyle name="Normal 5 2 9 2" xfId="7274"/>
    <cellStyle name="Normal 5 2 9 3" xfId="12375"/>
    <cellStyle name="Normal 5 3" xfId="35"/>
    <cellStyle name="Normal 5 3 10" xfId="4172"/>
    <cellStyle name="Normal 5 3 10 2" xfId="9340"/>
    <cellStyle name="Normal 5 3 10 3" xfId="14433"/>
    <cellStyle name="Normal 5 3 11" xfId="5212"/>
    <cellStyle name="Normal 5 3 12" xfId="5713"/>
    <cellStyle name="Normal 5 3 2" xfId="69"/>
    <cellStyle name="Normal 5 3 2 10" xfId="5246"/>
    <cellStyle name="Normal 5 3 2 11" xfId="10366"/>
    <cellStyle name="Normal 5 3 2 2" xfId="135"/>
    <cellStyle name="Normal 5 3 2 2 10" xfId="10430"/>
    <cellStyle name="Normal 5 3 2 2 2" xfId="265"/>
    <cellStyle name="Normal 5 3 2 2 2 2" xfId="523"/>
    <cellStyle name="Normal 5 3 2 2 2 2 2" xfId="1037"/>
    <cellStyle name="Normal 5 3 2 2 2 2 2 2" xfId="2069"/>
    <cellStyle name="Normal 5 3 2 2 2 2 2 2 2" xfId="7244"/>
    <cellStyle name="Normal 5 3 2 2 2 2 2 2 3" xfId="12351"/>
    <cellStyle name="Normal 5 3 2 2 2 2 2 3" xfId="3103"/>
    <cellStyle name="Normal 5 3 2 2 2 2 2 3 2" xfId="8276"/>
    <cellStyle name="Normal 5 3 2 2 2 2 2 3 3" xfId="13375"/>
    <cellStyle name="Normal 5 3 2 2 2 2 2 4" xfId="4143"/>
    <cellStyle name="Normal 5 3 2 2 2 2 2 4 2" xfId="9312"/>
    <cellStyle name="Normal 5 3 2 2 2 2 2 4 3" xfId="14406"/>
    <cellStyle name="Normal 5 3 2 2 2 2 2 5" xfId="5164"/>
    <cellStyle name="Normal 5 3 2 2 2 2 2 5 2" xfId="10332"/>
    <cellStyle name="Normal 5 3 2 2 2 2 2 5 3" xfId="15425"/>
    <cellStyle name="Normal 5 3 2 2 2 2 2 6" xfId="6214"/>
    <cellStyle name="Normal 5 3 2 2 2 2 2 7" xfId="11326"/>
    <cellStyle name="Normal 5 3 2 2 2 2 3" xfId="1557"/>
    <cellStyle name="Normal 5 3 2 2 2 2 3 2" xfId="6732"/>
    <cellStyle name="Normal 5 3 2 2 2 2 3 3" xfId="11839"/>
    <cellStyle name="Normal 5 3 2 2 2 2 4" xfId="2591"/>
    <cellStyle name="Normal 5 3 2 2 2 2 4 2" xfId="7764"/>
    <cellStyle name="Normal 5 3 2 2 2 2 4 3" xfId="12863"/>
    <cellStyle name="Normal 5 3 2 2 2 2 5" xfId="3630"/>
    <cellStyle name="Normal 5 3 2 2 2 2 5 2" xfId="8799"/>
    <cellStyle name="Normal 5 3 2 2 2 2 5 3" xfId="13893"/>
    <cellStyle name="Normal 5 3 2 2 2 2 6" xfId="4652"/>
    <cellStyle name="Normal 5 3 2 2 2 2 6 2" xfId="9820"/>
    <cellStyle name="Normal 5 3 2 2 2 2 6 3" xfId="14913"/>
    <cellStyle name="Normal 5 3 2 2 2 2 7" xfId="5700"/>
    <cellStyle name="Normal 5 3 2 2 2 2 8" xfId="10814"/>
    <cellStyle name="Normal 5 3 2 2 2 3" xfId="781"/>
    <cellStyle name="Normal 5 3 2 2 2 3 2" xfId="1813"/>
    <cellStyle name="Normal 5 3 2 2 2 3 2 2" xfId="6988"/>
    <cellStyle name="Normal 5 3 2 2 2 3 2 3" xfId="12095"/>
    <cellStyle name="Normal 5 3 2 2 2 3 3" xfId="2847"/>
    <cellStyle name="Normal 5 3 2 2 2 3 3 2" xfId="8020"/>
    <cellStyle name="Normal 5 3 2 2 2 3 3 3" xfId="13119"/>
    <cellStyle name="Normal 5 3 2 2 2 3 4" xfId="3887"/>
    <cellStyle name="Normal 5 3 2 2 2 3 4 2" xfId="9056"/>
    <cellStyle name="Normal 5 3 2 2 2 3 4 3" xfId="14150"/>
    <cellStyle name="Normal 5 3 2 2 2 3 5" xfId="4908"/>
    <cellStyle name="Normal 5 3 2 2 2 3 5 2" xfId="10076"/>
    <cellStyle name="Normal 5 3 2 2 2 3 5 3" xfId="15169"/>
    <cellStyle name="Normal 5 3 2 2 2 3 6" xfId="5958"/>
    <cellStyle name="Normal 5 3 2 2 2 3 7" xfId="11070"/>
    <cellStyle name="Normal 5 3 2 2 2 4" xfId="1301"/>
    <cellStyle name="Normal 5 3 2 2 2 4 2" xfId="6476"/>
    <cellStyle name="Normal 5 3 2 2 2 4 3" xfId="11583"/>
    <cellStyle name="Normal 5 3 2 2 2 5" xfId="2335"/>
    <cellStyle name="Normal 5 3 2 2 2 5 2" xfId="7508"/>
    <cellStyle name="Normal 5 3 2 2 2 5 3" xfId="12607"/>
    <cellStyle name="Normal 5 3 2 2 2 6" xfId="3373"/>
    <cellStyle name="Normal 5 3 2 2 2 6 2" xfId="8542"/>
    <cellStyle name="Normal 5 3 2 2 2 6 3" xfId="13637"/>
    <cellStyle name="Normal 5 3 2 2 2 7" xfId="4396"/>
    <cellStyle name="Normal 5 3 2 2 2 7 2" xfId="9564"/>
    <cellStyle name="Normal 5 3 2 2 2 7 3" xfId="14657"/>
    <cellStyle name="Normal 5 3 2 2 2 8" xfId="5442"/>
    <cellStyle name="Normal 5 3 2 2 2 9" xfId="10558"/>
    <cellStyle name="Normal 5 3 2 2 3" xfId="395"/>
    <cellStyle name="Normal 5 3 2 2 3 2" xfId="909"/>
    <cellStyle name="Normal 5 3 2 2 3 2 2" xfId="1941"/>
    <cellStyle name="Normal 5 3 2 2 3 2 2 2" xfId="7116"/>
    <cellStyle name="Normal 5 3 2 2 3 2 2 3" xfId="12223"/>
    <cellStyle name="Normal 5 3 2 2 3 2 3" xfId="2975"/>
    <cellStyle name="Normal 5 3 2 2 3 2 3 2" xfId="8148"/>
    <cellStyle name="Normal 5 3 2 2 3 2 3 3" xfId="13247"/>
    <cellStyle name="Normal 5 3 2 2 3 2 4" xfId="4015"/>
    <cellStyle name="Normal 5 3 2 2 3 2 4 2" xfId="9184"/>
    <cellStyle name="Normal 5 3 2 2 3 2 4 3" xfId="14278"/>
    <cellStyle name="Normal 5 3 2 2 3 2 5" xfId="5036"/>
    <cellStyle name="Normal 5 3 2 2 3 2 5 2" xfId="10204"/>
    <cellStyle name="Normal 5 3 2 2 3 2 5 3" xfId="15297"/>
    <cellStyle name="Normal 5 3 2 2 3 2 6" xfId="6086"/>
    <cellStyle name="Normal 5 3 2 2 3 2 7" xfId="11198"/>
    <cellStyle name="Normal 5 3 2 2 3 3" xfId="1429"/>
    <cellStyle name="Normal 5 3 2 2 3 3 2" xfId="6604"/>
    <cellStyle name="Normal 5 3 2 2 3 3 3" xfId="11711"/>
    <cellStyle name="Normal 5 3 2 2 3 4" xfId="2463"/>
    <cellStyle name="Normal 5 3 2 2 3 4 2" xfId="7636"/>
    <cellStyle name="Normal 5 3 2 2 3 4 3" xfId="12735"/>
    <cellStyle name="Normal 5 3 2 2 3 5" xfId="3502"/>
    <cellStyle name="Normal 5 3 2 2 3 5 2" xfId="8671"/>
    <cellStyle name="Normal 5 3 2 2 3 5 3" xfId="13765"/>
    <cellStyle name="Normal 5 3 2 2 3 6" xfId="4524"/>
    <cellStyle name="Normal 5 3 2 2 3 6 2" xfId="9692"/>
    <cellStyle name="Normal 5 3 2 2 3 6 3" xfId="14785"/>
    <cellStyle name="Normal 5 3 2 2 3 7" xfId="5572"/>
    <cellStyle name="Normal 5 3 2 2 3 8" xfId="10686"/>
    <cellStyle name="Normal 5 3 2 2 4" xfId="653"/>
    <cellStyle name="Normal 5 3 2 2 4 2" xfId="1685"/>
    <cellStyle name="Normal 5 3 2 2 4 2 2" xfId="6860"/>
    <cellStyle name="Normal 5 3 2 2 4 2 3" xfId="11967"/>
    <cellStyle name="Normal 5 3 2 2 4 3" xfId="2719"/>
    <cellStyle name="Normal 5 3 2 2 4 3 2" xfId="7892"/>
    <cellStyle name="Normal 5 3 2 2 4 3 3" xfId="12991"/>
    <cellStyle name="Normal 5 3 2 2 4 4" xfId="3759"/>
    <cellStyle name="Normal 5 3 2 2 4 4 2" xfId="8928"/>
    <cellStyle name="Normal 5 3 2 2 4 4 3" xfId="14022"/>
    <cellStyle name="Normal 5 3 2 2 4 5" xfId="4780"/>
    <cellStyle name="Normal 5 3 2 2 4 5 2" xfId="9948"/>
    <cellStyle name="Normal 5 3 2 2 4 5 3" xfId="15041"/>
    <cellStyle name="Normal 5 3 2 2 4 6" xfId="5830"/>
    <cellStyle name="Normal 5 3 2 2 4 7" xfId="10942"/>
    <cellStyle name="Normal 5 3 2 2 5" xfId="1173"/>
    <cellStyle name="Normal 5 3 2 2 5 2" xfId="6348"/>
    <cellStyle name="Normal 5 3 2 2 5 3" xfId="11455"/>
    <cellStyle name="Normal 5 3 2 2 6" xfId="2207"/>
    <cellStyle name="Normal 5 3 2 2 6 2" xfId="7380"/>
    <cellStyle name="Normal 5 3 2 2 6 3" xfId="12479"/>
    <cellStyle name="Normal 5 3 2 2 7" xfId="3243"/>
    <cellStyle name="Normal 5 3 2 2 7 2" xfId="8412"/>
    <cellStyle name="Normal 5 3 2 2 7 3" xfId="13508"/>
    <cellStyle name="Normal 5 3 2 2 8" xfId="4268"/>
    <cellStyle name="Normal 5 3 2 2 8 2" xfId="9436"/>
    <cellStyle name="Normal 5 3 2 2 8 3" xfId="14529"/>
    <cellStyle name="Normal 5 3 2 2 9" xfId="5312"/>
    <cellStyle name="Normal 5 3 2 3" xfId="201"/>
    <cellStyle name="Normal 5 3 2 3 2" xfId="459"/>
    <cellStyle name="Normal 5 3 2 3 2 2" xfId="973"/>
    <cellStyle name="Normal 5 3 2 3 2 2 2" xfId="2005"/>
    <cellStyle name="Normal 5 3 2 3 2 2 2 2" xfId="7180"/>
    <cellStyle name="Normal 5 3 2 3 2 2 2 3" xfId="12287"/>
    <cellStyle name="Normal 5 3 2 3 2 2 3" xfId="3039"/>
    <cellStyle name="Normal 5 3 2 3 2 2 3 2" xfId="8212"/>
    <cellStyle name="Normal 5 3 2 3 2 2 3 3" xfId="13311"/>
    <cellStyle name="Normal 5 3 2 3 2 2 4" xfId="4079"/>
    <cellStyle name="Normal 5 3 2 3 2 2 4 2" xfId="9248"/>
    <cellStyle name="Normal 5 3 2 3 2 2 4 3" xfId="14342"/>
    <cellStyle name="Normal 5 3 2 3 2 2 5" xfId="5100"/>
    <cellStyle name="Normal 5 3 2 3 2 2 5 2" xfId="10268"/>
    <cellStyle name="Normal 5 3 2 3 2 2 5 3" xfId="15361"/>
    <cellStyle name="Normal 5 3 2 3 2 2 6" xfId="6150"/>
    <cellStyle name="Normal 5 3 2 3 2 2 7" xfId="11262"/>
    <cellStyle name="Normal 5 3 2 3 2 3" xfId="1493"/>
    <cellStyle name="Normal 5 3 2 3 2 3 2" xfId="6668"/>
    <cellStyle name="Normal 5 3 2 3 2 3 3" xfId="11775"/>
    <cellStyle name="Normal 5 3 2 3 2 4" xfId="2527"/>
    <cellStyle name="Normal 5 3 2 3 2 4 2" xfId="7700"/>
    <cellStyle name="Normal 5 3 2 3 2 4 3" xfId="12799"/>
    <cellStyle name="Normal 5 3 2 3 2 5" xfId="3566"/>
    <cellStyle name="Normal 5 3 2 3 2 5 2" xfId="8735"/>
    <cellStyle name="Normal 5 3 2 3 2 5 3" xfId="13829"/>
    <cellStyle name="Normal 5 3 2 3 2 6" xfId="4588"/>
    <cellStyle name="Normal 5 3 2 3 2 6 2" xfId="9756"/>
    <cellStyle name="Normal 5 3 2 3 2 6 3" xfId="14849"/>
    <cellStyle name="Normal 5 3 2 3 2 7" xfId="5636"/>
    <cellStyle name="Normal 5 3 2 3 2 8" xfId="10750"/>
    <cellStyle name="Normal 5 3 2 3 3" xfId="717"/>
    <cellStyle name="Normal 5 3 2 3 3 2" xfId="1749"/>
    <cellStyle name="Normal 5 3 2 3 3 2 2" xfId="6924"/>
    <cellStyle name="Normal 5 3 2 3 3 2 3" xfId="12031"/>
    <cellStyle name="Normal 5 3 2 3 3 3" xfId="2783"/>
    <cellStyle name="Normal 5 3 2 3 3 3 2" xfId="7956"/>
    <cellStyle name="Normal 5 3 2 3 3 3 3" xfId="13055"/>
    <cellStyle name="Normal 5 3 2 3 3 4" xfId="3823"/>
    <cellStyle name="Normal 5 3 2 3 3 4 2" xfId="8992"/>
    <cellStyle name="Normal 5 3 2 3 3 4 3" xfId="14086"/>
    <cellStyle name="Normal 5 3 2 3 3 5" xfId="4844"/>
    <cellStyle name="Normal 5 3 2 3 3 5 2" xfId="10012"/>
    <cellStyle name="Normal 5 3 2 3 3 5 3" xfId="15105"/>
    <cellStyle name="Normal 5 3 2 3 3 6" xfId="5894"/>
    <cellStyle name="Normal 5 3 2 3 3 7" xfId="11006"/>
    <cellStyle name="Normal 5 3 2 3 4" xfId="1237"/>
    <cellStyle name="Normal 5 3 2 3 4 2" xfId="6412"/>
    <cellStyle name="Normal 5 3 2 3 4 3" xfId="11519"/>
    <cellStyle name="Normal 5 3 2 3 5" xfId="2271"/>
    <cellStyle name="Normal 5 3 2 3 5 2" xfId="7444"/>
    <cellStyle name="Normal 5 3 2 3 5 3" xfId="12543"/>
    <cellStyle name="Normal 5 3 2 3 6" xfId="3309"/>
    <cellStyle name="Normal 5 3 2 3 6 2" xfId="8478"/>
    <cellStyle name="Normal 5 3 2 3 6 3" xfId="13573"/>
    <cellStyle name="Normal 5 3 2 3 7" xfId="4332"/>
    <cellStyle name="Normal 5 3 2 3 7 2" xfId="9500"/>
    <cellStyle name="Normal 5 3 2 3 7 3" xfId="14593"/>
    <cellStyle name="Normal 5 3 2 3 8" xfId="5378"/>
    <cellStyle name="Normal 5 3 2 3 9" xfId="10494"/>
    <cellStyle name="Normal 5 3 2 4" xfId="331"/>
    <cellStyle name="Normal 5 3 2 4 2" xfId="845"/>
    <cellStyle name="Normal 5 3 2 4 2 2" xfId="1877"/>
    <cellStyle name="Normal 5 3 2 4 2 2 2" xfId="7052"/>
    <cellStyle name="Normal 5 3 2 4 2 2 3" xfId="12159"/>
    <cellStyle name="Normal 5 3 2 4 2 3" xfId="2911"/>
    <cellStyle name="Normal 5 3 2 4 2 3 2" xfId="8084"/>
    <cellStyle name="Normal 5 3 2 4 2 3 3" xfId="13183"/>
    <cellStyle name="Normal 5 3 2 4 2 4" xfId="3951"/>
    <cellStyle name="Normal 5 3 2 4 2 4 2" xfId="9120"/>
    <cellStyle name="Normal 5 3 2 4 2 4 3" xfId="14214"/>
    <cellStyle name="Normal 5 3 2 4 2 5" xfId="4972"/>
    <cellStyle name="Normal 5 3 2 4 2 5 2" xfId="10140"/>
    <cellStyle name="Normal 5 3 2 4 2 5 3" xfId="15233"/>
    <cellStyle name="Normal 5 3 2 4 2 6" xfId="6022"/>
    <cellStyle name="Normal 5 3 2 4 2 7" xfId="11134"/>
    <cellStyle name="Normal 5 3 2 4 3" xfId="1365"/>
    <cellStyle name="Normal 5 3 2 4 3 2" xfId="6540"/>
    <cellStyle name="Normal 5 3 2 4 3 3" xfId="11647"/>
    <cellStyle name="Normal 5 3 2 4 4" xfId="2399"/>
    <cellStyle name="Normal 5 3 2 4 4 2" xfId="7572"/>
    <cellStyle name="Normal 5 3 2 4 4 3" xfId="12671"/>
    <cellStyle name="Normal 5 3 2 4 5" xfId="3438"/>
    <cellStyle name="Normal 5 3 2 4 5 2" xfId="8607"/>
    <cellStyle name="Normal 5 3 2 4 5 3" xfId="13701"/>
    <cellStyle name="Normal 5 3 2 4 6" xfId="4460"/>
    <cellStyle name="Normal 5 3 2 4 6 2" xfId="9628"/>
    <cellStyle name="Normal 5 3 2 4 6 3" xfId="14721"/>
    <cellStyle name="Normal 5 3 2 4 7" xfId="5508"/>
    <cellStyle name="Normal 5 3 2 4 8" xfId="10622"/>
    <cellStyle name="Normal 5 3 2 5" xfId="589"/>
    <cellStyle name="Normal 5 3 2 5 2" xfId="1621"/>
    <cellStyle name="Normal 5 3 2 5 2 2" xfId="6796"/>
    <cellStyle name="Normal 5 3 2 5 2 3" xfId="11903"/>
    <cellStyle name="Normal 5 3 2 5 3" xfId="2655"/>
    <cellStyle name="Normal 5 3 2 5 3 2" xfId="7828"/>
    <cellStyle name="Normal 5 3 2 5 3 3" xfId="12927"/>
    <cellStyle name="Normal 5 3 2 5 4" xfId="3695"/>
    <cellStyle name="Normal 5 3 2 5 4 2" xfId="8864"/>
    <cellStyle name="Normal 5 3 2 5 4 3" xfId="13958"/>
    <cellStyle name="Normal 5 3 2 5 5" xfId="4716"/>
    <cellStyle name="Normal 5 3 2 5 5 2" xfId="9884"/>
    <cellStyle name="Normal 5 3 2 5 5 3" xfId="14977"/>
    <cellStyle name="Normal 5 3 2 5 6" xfId="5766"/>
    <cellStyle name="Normal 5 3 2 5 7" xfId="10878"/>
    <cellStyle name="Normal 5 3 2 6" xfId="1108"/>
    <cellStyle name="Normal 5 3 2 6 2" xfId="6283"/>
    <cellStyle name="Normal 5 3 2 6 3" xfId="11391"/>
    <cellStyle name="Normal 5 3 2 7" xfId="2143"/>
    <cellStyle name="Normal 5 3 2 7 2" xfId="7316"/>
    <cellStyle name="Normal 5 3 2 7 3" xfId="12415"/>
    <cellStyle name="Normal 5 3 2 8" xfId="3177"/>
    <cellStyle name="Normal 5 3 2 8 2" xfId="8346"/>
    <cellStyle name="Normal 5 3 2 8 3" xfId="13442"/>
    <cellStyle name="Normal 5 3 2 9" xfId="4204"/>
    <cellStyle name="Normal 5 3 2 9 2" xfId="9372"/>
    <cellStyle name="Normal 5 3 2 9 3" xfId="14465"/>
    <cellStyle name="Normal 5 3 3" xfId="103"/>
    <cellStyle name="Normal 5 3 3 10" xfId="10398"/>
    <cellStyle name="Normal 5 3 3 2" xfId="233"/>
    <cellStyle name="Normal 5 3 3 2 2" xfId="491"/>
    <cellStyle name="Normal 5 3 3 2 2 2" xfId="1005"/>
    <cellStyle name="Normal 5 3 3 2 2 2 2" xfId="2037"/>
    <cellStyle name="Normal 5 3 3 2 2 2 2 2" xfId="7212"/>
    <cellStyle name="Normal 5 3 3 2 2 2 2 3" xfId="12319"/>
    <cellStyle name="Normal 5 3 3 2 2 2 3" xfId="3071"/>
    <cellStyle name="Normal 5 3 3 2 2 2 3 2" xfId="8244"/>
    <cellStyle name="Normal 5 3 3 2 2 2 3 3" xfId="13343"/>
    <cellStyle name="Normal 5 3 3 2 2 2 4" xfId="4111"/>
    <cellStyle name="Normal 5 3 3 2 2 2 4 2" xfId="9280"/>
    <cellStyle name="Normal 5 3 3 2 2 2 4 3" xfId="14374"/>
    <cellStyle name="Normal 5 3 3 2 2 2 5" xfId="5132"/>
    <cellStyle name="Normal 5 3 3 2 2 2 5 2" xfId="10300"/>
    <cellStyle name="Normal 5 3 3 2 2 2 5 3" xfId="15393"/>
    <cellStyle name="Normal 5 3 3 2 2 2 6" xfId="6182"/>
    <cellStyle name="Normal 5 3 3 2 2 2 7" xfId="11294"/>
    <cellStyle name="Normal 5 3 3 2 2 3" xfId="1525"/>
    <cellStyle name="Normal 5 3 3 2 2 3 2" xfId="6700"/>
    <cellStyle name="Normal 5 3 3 2 2 3 3" xfId="11807"/>
    <cellStyle name="Normal 5 3 3 2 2 4" xfId="2559"/>
    <cellStyle name="Normal 5 3 3 2 2 4 2" xfId="7732"/>
    <cellStyle name="Normal 5 3 3 2 2 4 3" xfId="12831"/>
    <cellStyle name="Normal 5 3 3 2 2 5" xfId="3598"/>
    <cellStyle name="Normal 5 3 3 2 2 5 2" xfId="8767"/>
    <cellStyle name="Normal 5 3 3 2 2 5 3" xfId="13861"/>
    <cellStyle name="Normal 5 3 3 2 2 6" xfId="4620"/>
    <cellStyle name="Normal 5 3 3 2 2 6 2" xfId="9788"/>
    <cellStyle name="Normal 5 3 3 2 2 6 3" xfId="14881"/>
    <cellStyle name="Normal 5 3 3 2 2 7" xfId="5668"/>
    <cellStyle name="Normal 5 3 3 2 2 8" xfId="10782"/>
    <cellStyle name="Normal 5 3 3 2 3" xfId="749"/>
    <cellStyle name="Normal 5 3 3 2 3 2" xfId="1781"/>
    <cellStyle name="Normal 5 3 3 2 3 2 2" xfId="6956"/>
    <cellStyle name="Normal 5 3 3 2 3 2 3" xfId="12063"/>
    <cellStyle name="Normal 5 3 3 2 3 3" xfId="2815"/>
    <cellStyle name="Normal 5 3 3 2 3 3 2" xfId="7988"/>
    <cellStyle name="Normal 5 3 3 2 3 3 3" xfId="13087"/>
    <cellStyle name="Normal 5 3 3 2 3 4" xfId="3855"/>
    <cellStyle name="Normal 5 3 3 2 3 4 2" xfId="9024"/>
    <cellStyle name="Normal 5 3 3 2 3 4 3" xfId="14118"/>
    <cellStyle name="Normal 5 3 3 2 3 5" xfId="4876"/>
    <cellStyle name="Normal 5 3 3 2 3 5 2" xfId="10044"/>
    <cellStyle name="Normal 5 3 3 2 3 5 3" xfId="15137"/>
    <cellStyle name="Normal 5 3 3 2 3 6" xfId="5926"/>
    <cellStyle name="Normal 5 3 3 2 3 7" xfId="11038"/>
    <cellStyle name="Normal 5 3 3 2 4" xfId="1269"/>
    <cellStyle name="Normal 5 3 3 2 4 2" xfId="6444"/>
    <cellStyle name="Normal 5 3 3 2 4 3" xfId="11551"/>
    <cellStyle name="Normal 5 3 3 2 5" xfId="2303"/>
    <cellStyle name="Normal 5 3 3 2 5 2" xfId="7476"/>
    <cellStyle name="Normal 5 3 3 2 5 3" xfId="12575"/>
    <cellStyle name="Normal 5 3 3 2 6" xfId="3341"/>
    <cellStyle name="Normal 5 3 3 2 6 2" xfId="8510"/>
    <cellStyle name="Normal 5 3 3 2 6 3" xfId="13605"/>
    <cellStyle name="Normal 5 3 3 2 7" xfId="4364"/>
    <cellStyle name="Normal 5 3 3 2 7 2" xfId="9532"/>
    <cellStyle name="Normal 5 3 3 2 7 3" xfId="14625"/>
    <cellStyle name="Normal 5 3 3 2 8" xfId="5410"/>
    <cellStyle name="Normal 5 3 3 2 9" xfId="10526"/>
    <cellStyle name="Normal 5 3 3 3" xfId="363"/>
    <cellStyle name="Normal 5 3 3 3 2" xfId="877"/>
    <cellStyle name="Normal 5 3 3 3 2 2" xfId="1909"/>
    <cellStyle name="Normal 5 3 3 3 2 2 2" xfId="7084"/>
    <cellStyle name="Normal 5 3 3 3 2 2 3" xfId="12191"/>
    <cellStyle name="Normal 5 3 3 3 2 3" xfId="2943"/>
    <cellStyle name="Normal 5 3 3 3 2 3 2" xfId="8116"/>
    <cellStyle name="Normal 5 3 3 3 2 3 3" xfId="13215"/>
    <cellStyle name="Normal 5 3 3 3 2 4" xfId="3983"/>
    <cellStyle name="Normal 5 3 3 3 2 4 2" xfId="9152"/>
    <cellStyle name="Normal 5 3 3 3 2 4 3" xfId="14246"/>
    <cellStyle name="Normal 5 3 3 3 2 5" xfId="5004"/>
    <cellStyle name="Normal 5 3 3 3 2 5 2" xfId="10172"/>
    <cellStyle name="Normal 5 3 3 3 2 5 3" xfId="15265"/>
    <cellStyle name="Normal 5 3 3 3 2 6" xfId="6054"/>
    <cellStyle name="Normal 5 3 3 3 2 7" xfId="11166"/>
    <cellStyle name="Normal 5 3 3 3 3" xfId="1397"/>
    <cellStyle name="Normal 5 3 3 3 3 2" xfId="6572"/>
    <cellStyle name="Normal 5 3 3 3 3 3" xfId="11679"/>
    <cellStyle name="Normal 5 3 3 3 4" xfId="2431"/>
    <cellStyle name="Normal 5 3 3 3 4 2" xfId="7604"/>
    <cellStyle name="Normal 5 3 3 3 4 3" xfId="12703"/>
    <cellStyle name="Normal 5 3 3 3 5" xfId="3470"/>
    <cellStyle name="Normal 5 3 3 3 5 2" xfId="8639"/>
    <cellStyle name="Normal 5 3 3 3 5 3" xfId="13733"/>
    <cellStyle name="Normal 5 3 3 3 6" xfId="4492"/>
    <cellStyle name="Normal 5 3 3 3 6 2" xfId="9660"/>
    <cellStyle name="Normal 5 3 3 3 6 3" xfId="14753"/>
    <cellStyle name="Normal 5 3 3 3 7" xfId="5540"/>
    <cellStyle name="Normal 5 3 3 3 8" xfId="10654"/>
    <cellStyle name="Normal 5 3 3 4" xfId="621"/>
    <cellStyle name="Normal 5 3 3 4 2" xfId="1653"/>
    <cellStyle name="Normal 5 3 3 4 2 2" xfId="6828"/>
    <cellStyle name="Normal 5 3 3 4 2 3" xfId="11935"/>
    <cellStyle name="Normal 5 3 3 4 3" xfId="2687"/>
    <cellStyle name="Normal 5 3 3 4 3 2" xfId="7860"/>
    <cellStyle name="Normal 5 3 3 4 3 3" xfId="12959"/>
    <cellStyle name="Normal 5 3 3 4 4" xfId="3727"/>
    <cellStyle name="Normal 5 3 3 4 4 2" xfId="8896"/>
    <cellStyle name="Normal 5 3 3 4 4 3" xfId="13990"/>
    <cellStyle name="Normal 5 3 3 4 5" xfId="4748"/>
    <cellStyle name="Normal 5 3 3 4 5 2" xfId="9916"/>
    <cellStyle name="Normal 5 3 3 4 5 3" xfId="15009"/>
    <cellStyle name="Normal 5 3 3 4 6" xfId="5798"/>
    <cellStyle name="Normal 5 3 3 4 7" xfId="10910"/>
    <cellStyle name="Normal 5 3 3 5" xfId="1141"/>
    <cellStyle name="Normal 5 3 3 5 2" xfId="6316"/>
    <cellStyle name="Normal 5 3 3 5 3" xfId="11423"/>
    <cellStyle name="Normal 5 3 3 6" xfId="2175"/>
    <cellStyle name="Normal 5 3 3 6 2" xfId="7348"/>
    <cellStyle name="Normal 5 3 3 6 3" xfId="12447"/>
    <cellStyle name="Normal 5 3 3 7" xfId="3211"/>
    <cellStyle name="Normal 5 3 3 7 2" xfId="8380"/>
    <cellStyle name="Normal 5 3 3 7 3" xfId="13476"/>
    <cellStyle name="Normal 5 3 3 8" xfId="4236"/>
    <cellStyle name="Normal 5 3 3 8 2" xfId="9404"/>
    <cellStyle name="Normal 5 3 3 8 3" xfId="14497"/>
    <cellStyle name="Normal 5 3 3 9" xfId="5280"/>
    <cellStyle name="Normal 5 3 4" xfId="169"/>
    <cellStyle name="Normal 5 3 4 2" xfId="427"/>
    <cellStyle name="Normal 5 3 4 2 2" xfId="941"/>
    <cellStyle name="Normal 5 3 4 2 2 2" xfId="1973"/>
    <cellStyle name="Normal 5 3 4 2 2 2 2" xfId="7148"/>
    <cellStyle name="Normal 5 3 4 2 2 2 3" xfId="12255"/>
    <cellStyle name="Normal 5 3 4 2 2 3" xfId="3007"/>
    <cellStyle name="Normal 5 3 4 2 2 3 2" xfId="8180"/>
    <cellStyle name="Normal 5 3 4 2 2 3 3" xfId="13279"/>
    <cellStyle name="Normal 5 3 4 2 2 4" xfId="4047"/>
    <cellStyle name="Normal 5 3 4 2 2 4 2" xfId="9216"/>
    <cellStyle name="Normal 5 3 4 2 2 4 3" xfId="14310"/>
    <cellStyle name="Normal 5 3 4 2 2 5" xfId="5068"/>
    <cellStyle name="Normal 5 3 4 2 2 5 2" xfId="10236"/>
    <cellStyle name="Normal 5 3 4 2 2 5 3" xfId="15329"/>
    <cellStyle name="Normal 5 3 4 2 2 6" xfId="6118"/>
    <cellStyle name="Normal 5 3 4 2 2 7" xfId="11230"/>
    <cellStyle name="Normal 5 3 4 2 3" xfId="1461"/>
    <cellStyle name="Normal 5 3 4 2 3 2" xfId="6636"/>
    <cellStyle name="Normal 5 3 4 2 3 3" xfId="11743"/>
    <cellStyle name="Normal 5 3 4 2 4" xfId="2495"/>
    <cellStyle name="Normal 5 3 4 2 4 2" xfId="7668"/>
    <cellStyle name="Normal 5 3 4 2 4 3" xfId="12767"/>
    <cellStyle name="Normal 5 3 4 2 5" xfId="3534"/>
    <cellStyle name="Normal 5 3 4 2 5 2" xfId="8703"/>
    <cellStyle name="Normal 5 3 4 2 5 3" xfId="13797"/>
    <cellStyle name="Normal 5 3 4 2 6" xfId="4556"/>
    <cellStyle name="Normal 5 3 4 2 6 2" xfId="9724"/>
    <cellStyle name="Normal 5 3 4 2 6 3" xfId="14817"/>
    <cellStyle name="Normal 5 3 4 2 7" xfId="5604"/>
    <cellStyle name="Normal 5 3 4 2 8" xfId="10718"/>
    <cellStyle name="Normal 5 3 4 3" xfId="685"/>
    <cellStyle name="Normal 5 3 4 3 2" xfId="1717"/>
    <cellStyle name="Normal 5 3 4 3 2 2" xfId="6892"/>
    <cellStyle name="Normal 5 3 4 3 2 3" xfId="11999"/>
    <cellStyle name="Normal 5 3 4 3 3" xfId="2751"/>
    <cellStyle name="Normal 5 3 4 3 3 2" xfId="7924"/>
    <cellStyle name="Normal 5 3 4 3 3 3" xfId="13023"/>
    <cellStyle name="Normal 5 3 4 3 4" xfId="3791"/>
    <cellStyle name="Normal 5 3 4 3 4 2" xfId="8960"/>
    <cellStyle name="Normal 5 3 4 3 4 3" xfId="14054"/>
    <cellStyle name="Normal 5 3 4 3 5" xfId="4812"/>
    <cellStyle name="Normal 5 3 4 3 5 2" xfId="9980"/>
    <cellStyle name="Normal 5 3 4 3 5 3" xfId="15073"/>
    <cellStyle name="Normal 5 3 4 3 6" xfId="5862"/>
    <cellStyle name="Normal 5 3 4 3 7" xfId="10974"/>
    <cellStyle name="Normal 5 3 4 4" xfId="1205"/>
    <cellStyle name="Normal 5 3 4 4 2" xfId="6380"/>
    <cellStyle name="Normal 5 3 4 4 3" xfId="11487"/>
    <cellStyle name="Normal 5 3 4 5" xfId="2239"/>
    <cellStyle name="Normal 5 3 4 5 2" xfId="7412"/>
    <cellStyle name="Normal 5 3 4 5 3" xfId="12511"/>
    <cellStyle name="Normal 5 3 4 6" xfId="3277"/>
    <cellStyle name="Normal 5 3 4 6 2" xfId="8446"/>
    <cellStyle name="Normal 5 3 4 6 3" xfId="13541"/>
    <cellStyle name="Normal 5 3 4 7" xfId="4300"/>
    <cellStyle name="Normal 5 3 4 7 2" xfId="9468"/>
    <cellStyle name="Normal 5 3 4 7 3" xfId="14561"/>
    <cellStyle name="Normal 5 3 4 8" xfId="5346"/>
    <cellStyle name="Normal 5 3 4 9" xfId="10462"/>
    <cellStyle name="Normal 5 3 5" xfId="299"/>
    <cellStyle name="Normal 5 3 5 2" xfId="813"/>
    <cellStyle name="Normal 5 3 5 2 2" xfId="1845"/>
    <cellStyle name="Normal 5 3 5 2 2 2" xfId="7020"/>
    <cellStyle name="Normal 5 3 5 2 2 3" xfId="12127"/>
    <cellStyle name="Normal 5 3 5 2 3" xfId="2879"/>
    <cellStyle name="Normal 5 3 5 2 3 2" xfId="8052"/>
    <cellStyle name="Normal 5 3 5 2 3 3" xfId="13151"/>
    <cellStyle name="Normal 5 3 5 2 4" xfId="3919"/>
    <cellStyle name="Normal 5 3 5 2 4 2" xfId="9088"/>
    <cellStyle name="Normal 5 3 5 2 4 3" xfId="14182"/>
    <cellStyle name="Normal 5 3 5 2 5" xfId="4940"/>
    <cellStyle name="Normal 5 3 5 2 5 2" xfId="10108"/>
    <cellStyle name="Normal 5 3 5 2 5 3" xfId="15201"/>
    <cellStyle name="Normal 5 3 5 2 6" xfId="5990"/>
    <cellStyle name="Normal 5 3 5 2 7" xfId="11102"/>
    <cellStyle name="Normal 5 3 5 3" xfId="1333"/>
    <cellStyle name="Normal 5 3 5 3 2" xfId="6508"/>
    <cellStyle name="Normal 5 3 5 3 3" xfId="11615"/>
    <cellStyle name="Normal 5 3 5 4" xfId="2367"/>
    <cellStyle name="Normal 5 3 5 4 2" xfId="7540"/>
    <cellStyle name="Normal 5 3 5 4 3" xfId="12639"/>
    <cellStyle name="Normal 5 3 5 5" xfId="3406"/>
    <cellStyle name="Normal 5 3 5 5 2" xfId="8575"/>
    <cellStyle name="Normal 5 3 5 5 3" xfId="13669"/>
    <cellStyle name="Normal 5 3 5 6" xfId="4428"/>
    <cellStyle name="Normal 5 3 5 6 2" xfId="9596"/>
    <cellStyle name="Normal 5 3 5 6 3" xfId="14689"/>
    <cellStyle name="Normal 5 3 5 7" xfId="5476"/>
    <cellStyle name="Normal 5 3 5 8" xfId="10590"/>
    <cellStyle name="Normal 5 3 6" xfId="557"/>
    <cellStyle name="Normal 5 3 6 2" xfId="1589"/>
    <cellStyle name="Normal 5 3 6 2 2" xfId="6764"/>
    <cellStyle name="Normal 5 3 6 2 3" xfId="11871"/>
    <cellStyle name="Normal 5 3 6 3" xfId="2623"/>
    <cellStyle name="Normal 5 3 6 3 2" xfId="7796"/>
    <cellStyle name="Normal 5 3 6 3 3" xfId="12895"/>
    <cellStyle name="Normal 5 3 6 4" xfId="3663"/>
    <cellStyle name="Normal 5 3 6 4 2" xfId="8832"/>
    <cellStyle name="Normal 5 3 6 4 3" xfId="13926"/>
    <cellStyle name="Normal 5 3 6 5" xfId="4684"/>
    <cellStyle name="Normal 5 3 6 5 2" xfId="9852"/>
    <cellStyle name="Normal 5 3 6 5 3" xfId="14945"/>
    <cellStyle name="Normal 5 3 6 6" xfId="5734"/>
    <cellStyle name="Normal 5 3 6 7" xfId="10846"/>
    <cellStyle name="Normal 5 3 7" xfId="1075"/>
    <cellStyle name="Normal 5 3 7 2" xfId="6250"/>
    <cellStyle name="Normal 5 3 7 3" xfId="11359"/>
    <cellStyle name="Normal 5 3 8" xfId="2110"/>
    <cellStyle name="Normal 5 3 8 2" xfId="7283"/>
    <cellStyle name="Normal 5 3 8 3" xfId="12383"/>
    <cellStyle name="Normal 5 3 9" xfId="3144"/>
    <cellStyle name="Normal 5 3 9 2" xfId="8313"/>
    <cellStyle name="Normal 5 3 9 3" xfId="13410"/>
    <cellStyle name="Normal 5 4" xfId="53"/>
    <cellStyle name="Normal 5 4 10" xfId="5230"/>
    <cellStyle name="Normal 5 4 11" xfId="10350"/>
    <cellStyle name="Normal 5 4 2" xfId="119"/>
    <cellStyle name="Normal 5 4 2 10" xfId="10414"/>
    <cellStyle name="Normal 5 4 2 2" xfId="249"/>
    <cellStyle name="Normal 5 4 2 2 2" xfId="507"/>
    <cellStyle name="Normal 5 4 2 2 2 2" xfId="1021"/>
    <cellStyle name="Normal 5 4 2 2 2 2 2" xfId="2053"/>
    <cellStyle name="Normal 5 4 2 2 2 2 2 2" xfId="7228"/>
    <cellStyle name="Normal 5 4 2 2 2 2 2 3" xfId="12335"/>
    <cellStyle name="Normal 5 4 2 2 2 2 3" xfId="3087"/>
    <cellStyle name="Normal 5 4 2 2 2 2 3 2" xfId="8260"/>
    <cellStyle name="Normal 5 4 2 2 2 2 3 3" xfId="13359"/>
    <cellStyle name="Normal 5 4 2 2 2 2 4" xfId="4127"/>
    <cellStyle name="Normal 5 4 2 2 2 2 4 2" xfId="9296"/>
    <cellStyle name="Normal 5 4 2 2 2 2 4 3" xfId="14390"/>
    <cellStyle name="Normal 5 4 2 2 2 2 5" xfId="5148"/>
    <cellStyle name="Normal 5 4 2 2 2 2 5 2" xfId="10316"/>
    <cellStyle name="Normal 5 4 2 2 2 2 5 3" xfId="15409"/>
    <cellStyle name="Normal 5 4 2 2 2 2 6" xfId="6198"/>
    <cellStyle name="Normal 5 4 2 2 2 2 7" xfId="11310"/>
    <cellStyle name="Normal 5 4 2 2 2 3" xfId="1541"/>
    <cellStyle name="Normal 5 4 2 2 2 3 2" xfId="6716"/>
    <cellStyle name="Normal 5 4 2 2 2 3 3" xfId="11823"/>
    <cellStyle name="Normal 5 4 2 2 2 4" xfId="2575"/>
    <cellStyle name="Normal 5 4 2 2 2 4 2" xfId="7748"/>
    <cellStyle name="Normal 5 4 2 2 2 4 3" xfId="12847"/>
    <cellStyle name="Normal 5 4 2 2 2 5" xfId="3614"/>
    <cellStyle name="Normal 5 4 2 2 2 5 2" xfId="8783"/>
    <cellStyle name="Normal 5 4 2 2 2 5 3" xfId="13877"/>
    <cellStyle name="Normal 5 4 2 2 2 6" xfId="4636"/>
    <cellStyle name="Normal 5 4 2 2 2 6 2" xfId="9804"/>
    <cellStyle name="Normal 5 4 2 2 2 6 3" xfId="14897"/>
    <cellStyle name="Normal 5 4 2 2 2 7" xfId="5684"/>
    <cellStyle name="Normal 5 4 2 2 2 8" xfId="10798"/>
    <cellStyle name="Normal 5 4 2 2 3" xfId="765"/>
    <cellStyle name="Normal 5 4 2 2 3 2" xfId="1797"/>
    <cellStyle name="Normal 5 4 2 2 3 2 2" xfId="6972"/>
    <cellStyle name="Normal 5 4 2 2 3 2 3" xfId="12079"/>
    <cellStyle name="Normal 5 4 2 2 3 3" xfId="2831"/>
    <cellStyle name="Normal 5 4 2 2 3 3 2" xfId="8004"/>
    <cellStyle name="Normal 5 4 2 2 3 3 3" xfId="13103"/>
    <cellStyle name="Normal 5 4 2 2 3 4" xfId="3871"/>
    <cellStyle name="Normal 5 4 2 2 3 4 2" xfId="9040"/>
    <cellStyle name="Normal 5 4 2 2 3 4 3" xfId="14134"/>
    <cellStyle name="Normal 5 4 2 2 3 5" xfId="4892"/>
    <cellStyle name="Normal 5 4 2 2 3 5 2" xfId="10060"/>
    <cellStyle name="Normal 5 4 2 2 3 5 3" xfId="15153"/>
    <cellStyle name="Normal 5 4 2 2 3 6" xfId="5942"/>
    <cellStyle name="Normal 5 4 2 2 3 7" xfId="11054"/>
    <cellStyle name="Normal 5 4 2 2 4" xfId="1285"/>
    <cellStyle name="Normal 5 4 2 2 4 2" xfId="6460"/>
    <cellStyle name="Normal 5 4 2 2 4 3" xfId="11567"/>
    <cellStyle name="Normal 5 4 2 2 5" xfId="2319"/>
    <cellStyle name="Normal 5 4 2 2 5 2" xfId="7492"/>
    <cellStyle name="Normal 5 4 2 2 5 3" xfId="12591"/>
    <cellStyle name="Normal 5 4 2 2 6" xfId="3357"/>
    <cellStyle name="Normal 5 4 2 2 6 2" xfId="8526"/>
    <cellStyle name="Normal 5 4 2 2 6 3" xfId="13621"/>
    <cellStyle name="Normal 5 4 2 2 7" xfId="4380"/>
    <cellStyle name="Normal 5 4 2 2 7 2" xfId="9548"/>
    <cellStyle name="Normal 5 4 2 2 7 3" xfId="14641"/>
    <cellStyle name="Normal 5 4 2 2 8" xfId="5426"/>
    <cellStyle name="Normal 5 4 2 2 9" xfId="10542"/>
    <cellStyle name="Normal 5 4 2 3" xfId="379"/>
    <cellStyle name="Normal 5 4 2 3 2" xfId="893"/>
    <cellStyle name="Normal 5 4 2 3 2 2" xfId="1925"/>
    <cellStyle name="Normal 5 4 2 3 2 2 2" xfId="7100"/>
    <cellStyle name="Normal 5 4 2 3 2 2 3" xfId="12207"/>
    <cellStyle name="Normal 5 4 2 3 2 3" xfId="2959"/>
    <cellStyle name="Normal 5 4 2 3 2 3 2" xfId="8132"/>
    <cellStyle name="Normal 5 4 2 3 2 3 3" xfId="13231"/>
    <cellStyle name="Normal 5 4 2 3 2 4" xfId="3999"/>
    <cellStyle name="Normal 5 4 2 3 2 4 2" xfId="9168"/>
    <cellStyle name="Normal 5 4 2 3 2 4 3" xfId="14262"/>
    <cellStyle name="Normal 5 4 2 3 2 5" xfId="5020"/>
    <cellStyle name="Normal 5 4 2 3 2 5 2" xfId="10188"/>
    <cellStyle name="Normal 5 4 2 3 2 5 3" xfId="15281"/>
    <cellStyle name="Normal 5 4 2 3 2 6" xfId="6070"/>
    <cellStyle name="Normal 5 4 2 3 2 7" xfId="11182"/>
    <cellStyle name="Normal 5 4 2 3 3" xfId="1413"/>
    <cellStyle name="Normal 5 4 2 3 3 2" xfId="6588"/>
    <cellStyle name="Normal 5 4 2 3 3 3" xfId="11695"/>
    <cellStyle name="Normal 5 4 2 3 4" xfId="2447"/>
    <cellStyle name="Normal 5 4 2 3 4 2" xfId="7620"/>
    <cellStyle name="Normal 5 4 2 3 4 3" xfId="12719"/>
    <cellStyle name="Normal 5 4 2 3 5" xfId="3486"/>
    <cellStyle name="Normal 5 4 2 3 5 2" xfId="8655"/>
    <cellStyle name="Normal 5 4 2 3 5 3" xfId="13749"/>
    <cellStyle name="Normal 5 4 2 3 6" xfId="4508"/>
    <cellStyle name="Normal 5 4 2 3 6 2" xfId="9676"/>
    <cellStyle name="Normal 5 4 2 3 6 3" xfId="14769"/>
    <cellStyle name="Normal 5 4 2 3 7" xfId="5556"/>
    <cellStyle name="Normal 5 4 2 3 8" xfId="10670"/>
    <cellStyle name="Normal 5 4 2 4" xfId="637"/>
    <cellStyle name="Normal 5 4 2 4 2" xfId="1669"/>
    <cellStyle name="Normal 5 4 2 4 2 2" xfId="6844"/>
    <cellStyle name="Normal 5 4 2 4 2 3" xfId="11951"/>
    <cellStyle name="Normal 5 4 2 4 3" xfId="2703"/>
    <cellStyle name="Normal 5 4 2 4 3 2" xfId="7876"/>
    <cellStyle name="Normal 5 4 2 4 3 3" xfId="12975"/>
    <cellStyle name="Normal 5 4 2 4 4" xfId="3743"/>
    <cellStyle name="Normal 5 4 2 4 4 2" xfId="8912"/>
    <cellStyle name="Normal 5 4 2 4 4 3" xfId="14006"/>
    <cellStyle name="Normal 5 4 2 4 5" xfId="4764"/>
    <cellStyle name="Normal 5 4 2 4 5 2" xfId="9932"/>
    <cellStyle name="Normal 5 4 2 4 5 3" xfId="15025"/>
    <cellStyle name="Normal 5 4 2 4 6" xfId="5814"/>
    <cellStyle name="Normal 5 4 2 4 7" xfId="10926"/>
    <cellStyle name="Normal 5 4 2 5" xfId="1157"/>
    <cellStyle name="Normal 5 4 2 5 2" xfId="6332"/>
    <cellStyle name="Normal 5 4 2 5 3" xfId="11439"/>
    <cellStyle name="Normal 5 4 2 6" xfId="2191"/>
    <cellStyle name="Normal 5 4 2 6 2" xfId="7364"/>
    <cellStyle name="Normal 5 4 2 6 3" xfId="12463"/>
    <cellStyle name="Normal 5 4 2 7" xfId="3227"/>
    <cellStyle name="Normal 5 4 2 7 2" xfId="8396"/>
    <cellStyle name="Normal 5 4 2 7 3" xfId="13492"/>
    <cellStyle name="Normal 5 4 2 8" xfId="4252"/>
    <cellStyle name="Normal 5 4 2 8 2" xfId="9420"/>
    <cellStyle name="Normal 5 4 2 8 3" xfId="14513"/>
    <cellStyle name="Normal 5 4 2 9" xfId="5296"/>
    <cellStyle name="Normal 5 4 3" xfId="185"/>
    <cellStyle name="Normal 5 4 3 2" xfId="443"/>
    <cellStyle name="Normal 5 4 3 2 2" xfId="957"/>
    <cellStyle name="Normal 5 4 3 2 2 2" xfId="1989"/>
    <cellStyle name="Normal 5 4 3 2 2 2 2" xfId="7164"/>
    <cellStyle name="Normal 5 4 3 2 2 2 3" xfId="12271"/>
    <cellStyle name="Normal 5 4 3 2 2 3" xfId="3023"/>
    <cellStyle name="Normal 5 4 3 2 2 3 2" xfId="8196"/>
    <cellStyle name="Normal 5 4 3 2 2 3 3" xfId="13295"/>
    <cellStyle name="Normal 5 4 3 2 2 4" xfId="4063"/>
    <cellStyle name="Normal 5 4 3 2 2 4 2" xfId="9232"/>
    <cellStyle name="Normal 5 4 3 2 2 4 3" xfId="14326"/>
    <cellStyle name="Normal 5 4 3 2 2 5" xfId="5084"/>
    <cellStyle name="Normal 5 4 3 2 2 5 2" xfId="10252"/>
    <cellStyle name="Normal 5 4 3 2 2 5 3" xfId="15345"/>
    <cellStyle name="Normal 5 4 3 2 2 6" xfId="6134"/>
    <cellStyle name="Normal 5 4 3 2 2 7" xfId="11246"/>
    <cellStyle name="Normal 5 4 3 2 3" xfId="1477"/>
    <cellStyle name="Normal 5 4 3 2 3 2" xfId="6652"/>
    <cellStyle name="Normal 5 4 3 2 3 3" xfId="11759"/>
    <cellStyle name="Normal 5 4 3 2 4" xfId="2511"/>
    <cellStyle name="Normal 5 4 3 2 4 2" xfId="7684"/>
    <cellStyle name="Normal 5 4 3 2 4 3" xfId="12783"/>
    <cellStyle name="Normal 5 4 3 2 5" xfId="3550"/>
    <cellStyle name="Normal 5 4 3 2 5 2" xfId="8719"/>
    <cellStyle name="Normal 5 4 3 2 5 3" xfId="13813"/>
    <cellStyle name="Normal 5 4 3 2 6" xfId="4572"/>
    <cellStyle name="Normal 5 4 3 2 6 2" xfId="9740"/>
    <cellStyle name="Normal 5 4 3 2 6 3" xfId="14833"/>
    <cellStyle name="Normal 5 4 3 2 7" xfId="5620"/>
    <cellStyle name="Normal 5 4 3 2 8" xfId="10734"/>
    <cellStyle name="Normal 5 4 3 3" xfId="701"/>
    <cellStyle name="Normal 5 4 3 3 2" xfId="1733"/>
    <cellStyle name="Normal 5 4 3 3 2 2" xfId="6908"/>
    <cellStyle name="Normal 5 4 3 3 2 3" xfId="12015"/>
    <cellStyle name="Normal 5 4 3 3 3" xfId="2767"/>
    <cellStyle name="Normal 5 4 3 3 3 2" xfId="7940"/>
    <cellStyle name="Normal 5 4 3 3 3 3" xfId="13039"/>
    <cellStyle name="Normal 5 4 3 3 4" xfId="3807"/>
    <cellStyle name="Normal 5 4 3 3 4 2" xfId="8976"/>
    <cellStyle name="Normal 5 4 3 3 4 3" xfId="14070"/>
    <cellStyle name="Normal 5 4 3 3 5" xfId="4828"/>
    <cellStyle name="Normal 5 4 3 3 5 2" xfId="9996"/>
    <cellStyle name="Normal 5 4 3 3 5 3" xfId="15089"/>
    <cellStyle name="Normal 5 4 3 3 6" xfId="5878"/>
    <cellStyle name="Normal 5 4 3 3 7" xfId="10990"/>
    <cellStyle name="Normal 5 4 3 4" xfId="1221"/>
    <cellStyle name="Normal 5 4 3 4 2" xfId="6396"/>
    <cellStyle name="Normal 5 4 3 4 3" xfId="11503"/>
    <cellStyle name="Normal 5 4 3 5" xfId="2255"/>
    <cellStyle name="Normal 5 4 3 5 2" xfId="7428"/>
    <cellStyle name="Normal 5 4 3 5 3" xfId="12527"/>
    <cellStyle name="Normal 5 4 3 6" xfId="3293"/>
    <cellStyle name="Normal 5 4 3 6 2" xfId="8462"/>
    <cellStyle name="Normal 5 4 3 6 3" xfId="13557"/>
    <cellStyle name="Normal 5 4 3 7" xfId="4316"/>
    <cellStyle name="Normal 5 4 3 7 2" xfId="9484"/>
    <cellStyle name="Normal 5 4 3 7 3" xfId="14577"/>
    <cellStyle name="Normal 5 4 3 8" xfId="5362"/>
    <cellStyle name="Normal 5 4 3 9" xfId="10478"/>
    <cellStyle name="Normal 5 4 4" xfId="315"/>
    <cellStyle name="Normal 5 4 4 2" xfId="829"/>
    <cellStyle name="Normal 5 4 4 2 2" xfId="1861"/>
    <cellStyle name="Normal 5 4 4 2 2 2" xfId="7036"/>
    <cellStyle name="Normal 5 4 4 2 2 3" xfId="12143"/>
    <cellStyle name="Normal 5 4 4 2 3" xfId="2895"/>
    <cellStyle name="Normal 5 4 4 2 3 2" xfId="8068"/>
    <cellStyle name="Normal 5 4 4 2 3 3" xfId="13167"/>
    <cellStyle name="Normal 5 4 4 2 4" xfId="3935"/>
    <cellStyle name="Normal 5 4 4 2 4 2" xfId="9104"/>
    <cellStyle name="Normal 5 4 4 2 4 3" xfId="14198"/>
    <cellStyle name="Normal 5 4 4 2 5" xfId="4956"/>
    <cellStyle name="Normal 5 4 4 2 5 2" xfId="10124"/>
    <cellStyle name="Normal 5 4 4 2 5 3" xfId="15217"/>
    <cellStyle name="Normal 5 4 4 2 6" xfId="6006"/>
    <cellStyle name="Normal 5 4 4 2 7" xfId="11118"/>
    <cellStyle name="Normal 5 4 4 3" xfId="1349"/>
    <cellStyle name="Normal 5 4 4 3 2" xfId="6524"/>
    <cellStyle name="Normal 5 4 4 3 3" xfId="11631"/>
    <cellStyle name="Normal 5 4 4 4" xfId="2383"/>
    <cellStyle name="Normal 5 4 4 4 2" xfId="7556"/>
    <cellStyle name="Normal 5 4 4 4 3" xfId="12655"/>
    <cellStyle name="Normal 5 4 4 5" xfId="3422"/>
    <cellStyle name="Normal 5 4 4 5 2" xfId="8591"/>
    <cellStyle name="Normal 5 4 4 5 3" xfId="13685"/>
    <cellStyle name="Normal 5 4 4 6" xfId="4444"/>
    <cellStyle name="Normal 5 4 4 6 2" xfId="9612"/>
    <cellStyle name="Normal 5 4 4 6 3" xfId="14705"/>
    <cellStyle name="Normal 5 4 4 7" xfId="5492"/>
    <cellStyle name="Normal 5 4 4 8" xfId="10606"/>
    <cellStyle name="Normal 5 4 5" xfId="573"/>
    <cellStyle name="Normal 5 4 5 2" xfId="1605"/>
    <cellStyle name="Normal 5 4 5 2 2" xfId="6780"/>
    <cellStyle name="Normal 5 4 5 2 3" xfId="11887"/>
    <cellStyle name="Normal 5 4 5 3" xfId="2639"/>
    <cellStyle name="Normal 5 4 5 3 2" xfId="7812"/>
    <cellStyle name="Normal 5 4 5 3 3" xfId="12911"/>
    <cellStyle name="Normal 5 4 5 4" xfId="3679"/>
    <cellStyle name="Normal 5 4 5 4 2" xfId="8848"/>
    <cellStyle name="Normal 5 4 5 4 3" xfId="13942"/>
    <cellStyle name="Normal 5 4 5 5" xfId="4700"/>
    <cellStyle name="Normal 5 4 5 5 2" xfId="9868"/>
    <cellStyle name="Normal 5 4 5 5 3" xfId="14961"/>
    <cellStyle name="Normal 5 4 5 6" xfId="5750"/>
    <cellStyle name="Normal 5 4 5 7" xfId="10862"/>
    <cellStyle name="Normal 5 4 6" xfId="1092"/>
    <cellStyle name="Normal 5 4 6 2" xfId="6267"/>
    <cellStyle name="Normal 5 4 6 3" xfId="11375"/>
    <cellStyle name="Normal 5 4 7" xfId="2127"/>
    <cellStyle name="Normal 5 4 7 2" xfId="7300"/>
    <cellStyle name="Normal 5 4 7 3" xfId="12399"/>
    <cellStyle name="Normal 5 4 8" xfId="3161"/>
    <cellStyle name="Normal 5 4 8 2" xfId="8330"/>
    <cellStyle name="Normal 5 4 8 3" xfId="13426"/>
    <cellStyle name="Normal 5 4 9" xfId="4188"/>
    <cellStyle name="Normal 5 4 9 2" xfId="9356"/>
    <cellStyle name="Normal 5 4 9 3" xfId="14449"/>
    <cellStyle name="Normal 5 5" xfId="87"/>
    <cellStyle name="Normal 5 5 10" xfId="10382"/>
    <cellStyle name="Normal 5 5 2" xfId="217"/>
    <cellStyle name="Normal 5 5 2 2" xfId="475"/>
    <cellStyle name="Normal 5 5 2 2 2" xfId="989"/>
    <cellStyle name="Normal 5 5 2 2 2 2" xfId="2021"/>
    <cellStyle name="Normal 5 5 2 2 2 2 2" xfId="7196"/>
    <cellStyle name="Normal 5 5 2 2 2 2 3" xfId="12303"/>
    <cellStyle name="Normal 5 5 2 2 2 3" xfId="3055"/>
    <cellStyle name="Normal 5 5 2 2 2 3 2" xfId="8228"/>
    <cellStyle name="Normal 5 5 2 2 2 3 3" xfId="13327"/>
    <cellStyle name="Normal 5 5 2 2 2 4" xfId="4095"/>
    <cellStyle name="Normal 5 5 2 2 2 4 2" xfId="9264"/>
    <cellStyle name="Normal 5 5 2 2 2 4 3" xfId="14358"/>
    <cellStyle name="Normal 5 5 2 2 2 5" xfId="5116"/>
    <cellStyle name="Normal 5 5 2 2 2 5 2" xfId="10284"/>
    <cellStyle name="Normal 5 5 2 2 2 5 3" xfId="15377"/>
    <cellStyle name="Normal 5 5 2 2 2 6" xfId="6166"/>
    <cellStyle name="Normal 5 5 2 2 2 7" xfId="11278"/>
    <cellStyle name="Normal 5 5 2 2 3" xfId="1509"/>
    <cellStyle name="Normal 5 5 2 2 3 2" xfId="6684"/>
    <cellStyle name="Normal 5 5 2 2 3 3" xfId="11791"/>
    <cellStyle name="Normal 5 5 2 2 4" xfId="2543"/>
    <cellStyle name="Normal 5 5 2 2 4 2" xfId="7716"/>
    <cellStyle name="Normal 5 5 2 2 4 3" xfId="12815"/>
    <cellStyle name="Normal 5 5 2 2 5" xfId="3582"/>
    <cellStyle name="Normal 5 5 2 2 5 2" xfId="8751"/>
    <cellStyle name="Normal 5 5 2 2 5 3" xfId="13845"/>
    <cellStyle name="Normal 5 5 2 2 6" xfId="4604"/>
    <cellStyle name="Normal 5 5 2 2 6 2" xfId="9772"/>
    <cellStyle name="Normal 5 5 2 2 6 3" xfId="14865"/>
    <cellStyle name="Normal 5 5 2 2 7" xfId="5652"/>
    <cellStyle name="Normal 5 5 2 2 8" xfId="10766"/>
    <cellStyle name="Normal 5 5 2 3" xfId="733"/>
    <cellStyle name="Normal 5 5 2 3 2" xfId="1765"/>
    <cellStyle name="Normal 5 5 2 3 2 2" xfId="6940"/>
    <cellStyle name="Normal 5 5 2 3 2 3" xfId="12047"/>
    <cellStyle name="Normal 5 5 2 3 3" xfId="2799"/>
    <cellStyle name="Normal 5 5 2 3 3 2" xfId="7972"/>
    <cellStyle name="Normal 5 5 2 3 3 3" xfId="13071"/>
    <cellStyle name="Normal 5 5 2 3 4" xfId="3839"/>
    <cellStyle name="Normal 5 5 2 3 4 2" xfId="9008"/>
    <cellStyle name="Normal 5 5 2 3 4 3" xfId="14102"/>
    <cellStyle name="Normal 5 5 2 3 5" xfId="4860"/>
    <cellStyle name="Normal 5 5 2 3 5 2" xfId="10028"/>
    <cellStyle name="Normal 5 5 2 3 5 3" xfId="15121"/>
    <cellStyle name="Normal 5 5 2 3 6" xfId="5910"/>
    <cellStyle name="Normal 5 5 2 3 7" xfId="11022"/>
    <cellStyle name="Normal 5 5 2 4" xfId="1253"/>
    <cellStyle name="Normal 5 5 2 4 2" xfId="6428"/>
    <cellStyle name="Normal 5 5 2 4 3" xfId="11535"/>
    <cellStyle name="Normal 5 5 2 5" xfId="2287"/>
    <cellStyle name="Normal 5 5 2 5 2" xfId="7460"/>
    <cellStyle name="Normal 5 5 2 5 3" xfId="12559"/>
    <cellStyle name="Normal 5 5 2 6" xfId="3325"/>
    <cellStyle name="Normal 5 5 2 6 2" xfId="8494"/>
    <cellStyle name="Normal 5 5 2 6 3" xfId="13589"/>
    <cellStyle name="Normal 5 5 2 7" xfId="4348"/>
    <cellStyle name="Normal 5 5 2 7 2" xfId="9516"/>
    <cellStyle name="Normal 5 5 2 7 3" xfId="14609"/>
    <cellStyle name="Normal 5 5 2 8" xfId="5394"/>
    <cellStyle name="Normal 5 5 2 9" xfId="10510"/>
    <cellStyle name="Normal 5 5 3" xfId="347"/>
    <cellStyle name="Normal 5 5 3 2" xfId="861"/>
    <cellStyle name="Normal 5 5 3 2 2" xfId="1893"/>
    <cellStyle name="Normal 5 5 3 2 2 2" xfId="7068"/>
    <cellStyle name="Normal 5 5 3 2 2 3" xfId="12175"/>
    <cellStyle name="Normal 5 5 3 2 3" xfId="2927"/>
    <cellStyle name="Normal 5 5 3 2 3 2" xfId="8100"/>
    <cellStyle name="Normal 5 5 3 2 3 3" xfId="13199"/>
    <cellStyle name="Normal 5 5 3 2 4" xfId="3967"/>
    <cellStyle name="Normal 5 5 3 2 4 2" xfId="9136"/>
    <cellStyle name="Normal 5 5 3 2 4 3" xfId="14230"/>
    <cellStyle name="Normal 5 5 3 2 5" xfId="4988"/>
    <cellStyle name="Normal 5 5 3 2 5 2" xfId="10156"/>
    <cellStyle name="Normal 5 5 3 2 5 3" xfId="15249"/>
    <cellStyle name="Normal 5 5 3 2 6" xfId="6038"/>
    <cellStyle name="Normal 5 5 3 2 7" xfId="11150"/>
    <cellStyle name="Normal 5 5 3 3" xfId="1381"/>
    <cellStyle name="Normal 5 5 3 3 2" xfId="6556"/>
    <cellStyle name="Normal 5 5 3 3 3" xfId="11663"/>
    <cellStyle name="Normal 5 5 3 4" xfId="2415"/>
    <cellStyle name="Normal 5 5 3 4 2" xfId="7588"/>
    <cellStyle name="Normal 5 5 3 4 3" xfId="12687"/>
    <cellStyle name="Normal 5 5 3 5" xfId="3454"/>
    <cellStyle name="Normal 5 5 3 5 2" xfId="8623"/>
    <cellStyle name="Normal 5 5 3 5 3" xfId="13717"/>
    <cellStyle name="Normal 5 5 3 6" xfId="4476"/>
    <cellStyle name="Normal 5 5 3 6 2" xfId="9644"/>
    <cellStyle name="Normal 5 5 3 6 3" xfId="14737"/>
    <cellStyle name="Normal 5 5 3 7" xfId="5524"/>
    <cellStyle name="Normal 5 5 3 8" xfId="10638"/>
    <cellStyle name="Normal 5 5 4" xfId="605"/>
    <cellStyle name="Normal 5 5 4 2" xfId="1637"/>
    <cellStyle name="Normal 5 5 4 2 2" xfId="6812"/>
    <cellStyle name="Normal 5 5 4 2 3" xfId="11919"/>
    <cellStyle name="Normal 5 5 4 3" xfId="2671"/>
    <cellStyle name="Normal 5 5 4 3 2" xfId="7844"/>
    <cellStyle name="Normal 5 5 4 3 3" xfId="12943"/>
    <cellStyle name="Normal 5 5 4 4" xfId="3711"/>
    <cellStyle name="Normal 5 5 4 4 2" xfId="8880"/>
    <cellStyle name="Normal 5 5 4 4 3" xfId="13974"/>
    <cellStyle name="Normal 5 5 4 5" xfId="4732"/>
    <cellStyle name="Normal 5 5 4 5 2" xfId="9900"/>
    <cellStyle name="Normal 5 5 4 5 3" xfId="14993"/>
    <cellStyle name="Normal 5 5 4 6" xfId="5782"/>
    <cellStyle name="Normal 5 5 4 7" xfId="10894"/>
    <cellStyle name="Normal 5 5 5" xfId="1125"/>
    <cellStyle name="Normal 5 5 5 2" xfId="6300"/>
    <cellStyle name="Normal 5 5 5 3" xfId="11407"/>
    <cellStyle name="Normal 5 5 6" xfId="2159"/>
    <cellStyle name="Normal 5 5 6 2" xfId="7332"/>
    <cellStyle name="Normal 5 5 6 3" xfId="12431"/>
    <cellStyle name="Normal 5 5 7" xfId="3195"/>
    <cellStyle name="Normal 5 5 7 2" xfId="8364"/>
    <cellStyle name="Normal 5 5 7 3" xfId="13460"/>
    <cellStyle name="Normal 5 5 8" xfId="4220"/>
    <cellStyle name="Normal 5 5 8 2" xfId="9388"/>
    <cellStyle name="Normal 5 5 8 3" xfId="14481"/>
    <cellStyle name="Normal 5 5 9" xfId="5264"/>
    <cellStyle name="Normal 5 6" xfId="153"/>
    <cellStyle name="Normal 5 6 2" xfId="411"/>
    <cellStyle name="Normal 5 6 2 2" xfId="925"/>
    <cellStyle name="Normal 5 6 2 2 2" xfId="1957"/>
    <cellStyle name="Normal 5 6 2 2 2 2" xfId="7132"/>
    <cellStyle name="Normal 5 6 2 2 2 3" xfId="12239"/>
    <cellStyle name="Normal 5 6 2 2 3" xfId="2991"/>
    <cellStyle name="Normal 5 6 2 2 3 2" xfId="8164"/>
    <cellStyle name="Normal 5 6 2 2 3 3" xfId="13263"/>
    <cellStyle name="Normal 5 6 2 2 4" xfId="4031"/>
    <cellStyle name="Normal 5 6 2 2 4 2" xfId="9200"/>
    <cellStyle name="Normal 5 6 2 2 4 3" xfId="14294"/>
    <cellStyle name="Normal 5 6 2 2 5" xfId="5052"/>
    <cellStyle name="Normal 5 6 2 2 5 2" xfId="10220"/>
    <cellStyle name="Normal 5 6 2 2 5 3" xfId="15313"/>
    <cellStyle name="Normal 5 6 2 2 6" xfId="6102"/>
    <cellStyle name="Normal 5 6 2 2 7" xfId="11214"/>
    <cellStyle name="Normal 5 6 2 3" xfId="1445"/>
    <cellStyle name="Normal 5 6 2 3 2" xfId="6620"/>
    <cellStyle name="Normal 5 6 2 3 3" xfId="11727"/>
    <cellStyle name="Normal 5 6 2 4" xfId="2479"/>
    <cellStyle name="Normal 5 6 2 4 2" xfId="7652"/>
    <cellStyle name="Normal 5 6 2 4 3" xfId="12751"/>
    <cellStyle name="Normal 5 6 2 5" xfId="3518"/>
    <cellStyle name="Normal 5 6 2 5 2" xfId="8687"/>
    <cellStyle name="Normal 5 6 2 5 3" xfId="13781"/>
    <cellStyle name="Normal 5 6 2 6" xfId="4540"/>
    <cellStyle name="Normal 5 6 2 6 2" xfId="9708"/>
    <cellStyle name="Normal 5 6 2 6 3" xfId="14801"/>
    <cellStyle name="Normal 5 6 2 7" xfId="5588"/>
    <cellStyle name="Normal 5 6 2 8" xfId="10702"/>
    <cellStyle name="Normal 5 6 3" xfId="669"/>
    <cellStyle name="Normal 5 6 3 2" xfId="1701"/>
    <cellStyle name="Normal 5 6 3 2 2" xfId="6876"/>
    <cellStyle name="Normal 5 6 3 2 3" xfId="11983"/>
    <cellStyle name="Normal 5 6 3 3" xfId="2735"/>
    <cellStyle name="Normal 5 6 3 3 2" xfId="7908"/>
    <cellStyle name="Normal 5 6 3 3 3" xfId="13007"/>
    <cellStyle name="Normal 5 6 3 4" xfId="3775"/>
    <cellStyle name="Normal 5 6 3 4 2" xfId="8944"/>
    <cellStyle name="Normal 5 6 3 4 3" xfId="14038"/>
    <cellStyle name="Normal 5 6 3 5" xfId="4796"/>
    <cellStyle name="Normal 5 6 3 5 2" xfId="9964"/>
    <cellStyle name="Normal 5 6 3 5 3" xfId="15057"/>
    <cellStyle name="Normal 5 6 3 6" xfId="5846"/>
    <cellStyle name="Normal 5 6 3 7" xfId="10958"/>
    <cellStyle name="Normal 5 6 4" xfId="1189"/>
    <cellStyle name="Normal 5 6 4 2" xfId="6364"/>
    <cellStyle name="Normal 5 6 4 3" xfId="11471"/>
    <cellStyle name="Normal 5 6 5" xfId="2223"/>
    <cellStyle name="Normal 5 6 5 2" xfId="7396"/>
    <cellStyle name="Normal 5 6 5 3" xfId="12495"/>
    <cellStyle name="Normal 5 6 6" xfId="3261"/>
    <cellStyle name="Normal 5 6 6 2" xfId="8430"/>
    <cellStyle name="Normal 5 6 6 3" xfId="13525"/>
    <cellStyle name="Normal 5 6 7" xfId="4284"/>
    <cellStyle name="Normal 5 6 7 2" xfId="9452"/>
    <cellStyle name="Normal 5 6 7 3" xfId="14545"/>
    <cellStyle name="Normal 5 6 8" xfId="5330"/>
    <cellStyle name="Normal 5 6 9" xfId="10446"/>
    <cellStyle name="Normal 5 7" xfId="283"/>
    <cellStyle name="Normal 5 7 2" xfId="797"/>
    <cellStyle name="Normal 5 7 2 2" xfId="1829"/>
    <cellStyle name="Normal 5 7 2 2 2" xfId="7004"/>
    <cellStyle name="Normal 5 7 2 2 3" xfId="12111"/>
    <cellStyle name="Normal 5 7 2 3" xfId="2863"/>
    <cellStyle name="Normal 5 7 2 3 2" xfId="8036"/>
    <cellStyle name="Normal 5 7 2 3 3" xfId="13135"/>
    <cellStyle name="Normal 5 7 2 4" xfId="3903"/>
    <cellStyle name="Normal 5 7 2 4 2" xfId="9072"/>
    <cellStyle name="Normal 5 7 2 4 3" xfId="14166"/>
    <cellStyle name="Normal 5 7 2 5" xfId="4924"/>
    <cellStyle name="Normal 5 7 2 5 2" xfId="10092"/>
    <cellStyle name="Normal 5 7 2 5 3" xfId="15185"/>
    <cellStyle name="Normal 5 7 2 6" xfId="5974"/>
    <cellStyle name="Normal 5 7 2 7" xfId="11086"/>
    <cellStyle name="Normal 5 7 3" xfId="1317"/>
    <cellStyle name="Normal 5 7 3 2" xfId="6492"/>
    <cellStyle name="Normal 5 7 3 3" xfId="11599"/>
    <cellStyle name="Normal 5 7 4" xfId="2351"/>
    <cellStyle name="Normal 5 7 4 2" xfId="7524"/>
    <cellStyle name="Normal 5 7 4 3" xfId="12623"/>
    <cellStyle name="Normal 5 7 5" xfId="3390"/>
    <cellStyle name="Normal 5 7 5 2" xfId="8559"/>
    <cellStyle name="Normal 5 7 5 3" xfId="13653"/>
    <cellStyle name="Normal 5 7 6" xfId="4412"/>
    <cellStyle name="Normal 5 7 6 2" xfId="9580"/>
    <cellStyle name="Normal 5 7 6 3" xfId="14673"/>
    <cellStyle name="Normal 5 7 7" xfId="5460"/>
    <cellStyle name="Normal 5 7 8" xfId="10574"/>
    <cellStyle name="Normal 5 8" xfId="541"/>
    <cellStyle name="Normal 5 8 2" xfId="1573"/>
    <cellStyle name="Normal 5 8 2 2" xfId="6748"/>
    <cellStyle name="Normal 5 8 2 3" xfId="11855"/>
    <cellStyle name="Normal 5 8 3" xfId="2607"/>
    <cellStyle name="Normal 5 8 3 2" xfId="7780"/>
    <cellStyle name="Normal 5 8 3 3" xfId="12879"/>
    <cellStyle name="Normal 5 8 4" xfId="3647"/>
    <cellStyle name="Normal 5 8 4 2" xfId="8816"/>
    <cellStyle name="Normal 5 8 4 3" xfId="13910"/>
    <cellStyle name="Normal 5 8 5" xfId="4668"/>
    <cellStyle name="Normal 5 8 5 2" xfId="9836"/>
    <cellStyle name="Normal 5 8 5 3" xfId="14929"/>
    <cellStyle name="Normal 5 8 6" xfId="5718"/>
    <cellStyle name="Normal 5 8 7" xfId="10830"/>
    <cellStyle name="Normal 5 9" xfId="1056"/>
    <cellStyle name="Normal 5 9 2" xfId="6232"/>
    <cellStyle name="Normal 5 9 3" xfId="11342"/>
    <cellStyle name="Normal 6" xfId="20"/>
    <cellStyle name="Normal 7" xfId="19"/>
    <cellStyle name="Normal 7 10" xfId="3131"/>
    <cellStyle name="Normal 7 10 2" xfId="8300"/>
    <cellStyle name="Normal 7 10 3" xfId="13397"/>
    <cellStyle name="Normal 7 11" xfId="4160"/>
    <cellStyle name="Normal 7 11 2" xfId="9328"/>
    <cellStyle name="Normal 7 11 3" xfId="14421"/>
    <cellStyle name="Normal 7 12" xfId="5196"/>
    <cellStyle name="Normal 7 13" xfId="9324"/>
    <cellStyle name="Normal 7 2" xfId="39"/>
    <cellStyle name="Normal 7 2 10" xfId="4176"/>
    <cellStyle name="Normal 7 2 10 2" xfId="9344"/>
    <cellStyle name="Normal 7 2 10 3" xfId="14437"/>
    <cellStyle name="Normal 7 2 11" xfId="5216"/>
    <cellStyle name="Normal 7 2 12" xfId="5225"/>
    <cellStyle name="Normal 7 2 2" xfId="73"/>
    <cellStyle name="Normal 7 2 2 10" xfId="5250"/>
    <cellStyle name="Normal 7 2 2 11" xfId="10370"/>
    <cellStyle name="Normal 7 2 2 2" xfId="139"/>
    <cellStyle name="Normal 7 2 2 2 10" xfId="10434"/>
    <cellStyle name="Normal 7 2 2 2 2" xfId="269"/>
    <cellStyle name="Normal 7 2 2 2 2 2" xfId="527"/>
    <cellStyle name="Normal 7 2 2 2 2 2 2" xfId="1041"/>
    <cellStyle name="Normal 7 2 2 2 2 2 2 2" xfId="2073"/>
    <cellStyle name="Normal 7 2 2 2 2 2 2 2 2" xfId="7248"/>
    <cellStyle name="Normal 7 2 2 2 2 2 2 2 3" xfId="12355"/>
    <cellStyle name="Normal 7 2 2 2 2 2 2 3" xfId="3107"/>
    <cellStyle name="Normal 7 2 2 2 2 2 2 3 2" xfId="8280"/>
    <cellStyle name="Normal 7 2 2 2 2 2 2 3 3" xfId="13379"/>
    <cellStyle name="Normal 7 2 2 2 2 2 2 4" xfId="4147"/>
    <cellStyle name="Normal 7 2 2 2 2 2 2 4 2" xfId="9316"/>
    <cellStyle name="Normal 7 2 2 2 2 2 2 4 3" xfId="14410"/>
    <cellStyle name="Normal 7 2 2 2 2 2 2 5" xfId="5168"/>
    <cellStyle name="Normal 7 2 2 2 2 2 2 5 2" xfId="10336"/>
    <cellStyle name="Normal 7 2 2 2 2 2 2 5 3" xfId="15429"/>
    <cellStyle name="Normal 7 2 2 2 2 2 2 6" xfId="6218"/>
    <cellStyle name="Normal 7 2 2 2 2 2 2 7" xfId="11330"/>
    <cellStyle name="Normal 7 2 2 2 2 2 3" xfId="1561"/>
    <cellStyle name="Normal 7 2 2 2 2 2 3 2" xfId="6736"/>
    <cellStyle name="Normal 7 2 2 2 2 2 3 3" xfId="11843"/>
    <cellStyle name="Normal 7 2 2 2 2 2 4" xfId="2595"/>
    <cellStyle name="Normal 7 2 2 2 2 2 4 2" xfId="7768"/>
    <cellStyle name="Normal 7 2 2 2 2 2 4 3" xfId="12867"/>
    <cellStyle name="Normal 7 2 2 2 2 2 5" xfId="3634"/>
    <cellStyle name="Normal 7 2 2 2 2 2 5 2" xfId="8803"/>
    <cellStyle name="Normal 7 2 2 2 2 2 5 3" xfId="13897"/>
    <cellStyle name="Normal 7 2 2 2 2 2 6" xfId="4656"/>
    <cellStyle name="Normal 7 2 2 2 2 2 6 2" xfId="9824"/>
    <cellStyle name="Normal 7 2 2 2 2 2 6 3" xfId="14917"/>
    <cellStyle name="Normal 7 2 2 2 2 2 7" xfId="5704"/>
    <cellStyle name="Normal 7 2 2 2 2 2 8" xfId="10818"/>
    <cellStyle name="Normal 7 2 2 2 2 3" xfId="785"/>
    <cellStyle name="Normal 7 2 2 2 2 3 2" xfId="1817"/>
    <cellStyle name="Normal 7 2 2 2 2 3 2 2" xfId="6992"/>
    <cellStyle name="Normal 7 2 2 2 2 3 2 3" xfId="12099"/>
    <cellStyle name="Normal 7 2 2 2 2 3 3" xfId="2851"/>
    <cellStyle name="Normal 7 2 2 2 2 3 3 2" xfId="8024"/>
    <cellStyle name="Normal 7 2 2 2 2 3 3 3" xfId="13123"/>
    <cellStyle name="Normal 7 2 2 2 2 3 4" xfId="3891"/>
    <cellStyle name="Normal 7 2 2 2 2 3 4 2" xfId="9060"/>
    <cellStyle name="Normal 7 2 2 2 2 3 4 3" xfId="14154"/>
    <cellStyle name="Normal 7 2 2 2 2 3 5" xfId="4912"/>
    <cellStyle name="Normal 7 2 2 2 2 3 5 2" xfId="10080"/>
    <cellStyle name="Normal 7 2 2 2 2 3 5 3" xfId="15173"/>
    <cellStyle name="Normal 7 2 2 2 2 3 6" xfId="5962"/>
    <cellStyle name="Normal 7 2 2 2 2 3 7" xfId="11074"/>
    <cellStyle name="Normal 7 2 2 2 2 4" xfId="1305"/>
    <cellStyle name="Normal 7 2 2 2 2 4 2" xfId="6480"/>
    <cellStyle name="Normal 7 2 2 2 2 4 3" xfId="11587"/>
    <cellStyle name="Normal 7 2 2 2 2 5" xfId="2339"/>
    <cellStyle name="Normal 7 2 2 2 2 5 2" xfId="7512"/>
    <cellStyle name="Normal 7 2 2 2 2 5 3" xfId="12611"/>
    <cellStyle name="Normal 7 2 2 2 2 6" xfId="3377"/>
    <cellStyle name="Normal 7 2 2 2 2 6 2" xfId="8546"/>
    <cellStyle name="Normal 7 2 2 2 2 6 3" xfId="13641"/>
    <cellStyle name="Normal 7 2 2 2 2 7" xfId="4400"/>
    <cellStyle name="Normal 7 2 2 2 2 7 2" xfId="9568"/>
    <cellStyle name="Normal 7 2 2 2 2 7 3" xfId="14661"/>
    <cellStyle name="Normal 7 2 2 2 2 8" xfId="5446"/>
    <cellStyle name="Normal 7 2 2 2 2 9" xfId="10562"/>
    <cellStyle name="Normal 7 2 2 2 3" xfId="399"/>
    <cellStyle name="Normal 7 2 2 2 3 2" xfId="913"/>
    <cellStyle name="Normal 7 2 2 2 3 2 2" xfId="1945"/>
    <cellStyle name="Normal 7 2 2 2 3 2 2 2" xfId="7120"/>
    <cellStyle name="Normal 7 2 2 2 3 2 2 3" xfId="12227"/>
    <cellStyle name="Normal 7 2 2 2 3 2 3" xfId="2979"/>
    <cellStyle name="Normal 7 2 2 2 3 2 3 2" xfId="8152"/>
    <cellStyle name="Normal 7 2 2 2 3 2 3 3" xfId="13251"/>
    <cellStyle name="Normal 7 2 2 2 3 2 4" xfId="4019"/>
    <cellStyle name="Normal 7 2 2 2 3 2 4 2" xfId="9188"/>
    <cellStyle name="Normal 7 2 2 2 3 2 4 3" xfId="14282"/>
    <cellStyle name="Normal 7 2 2 2 3 2 5" xfId="5040"/>
    <cellStyle name="Normal 7 2 2 2 3 2 5 2" xfId="10208"/>
    <cellStyle name="Normal 7 2 2 2 3 2 5 3" xfId="15301"/>
    <cellStyle name="Normal 7 2 2 2 3 2 6" xfId="6090"/>
    <cellStyle name="Normal 7 2 2 2 3 2 7" xfId="11202"/>
    <cellStyle name="Normal 7 2 2 2 3 3" xfId="1433"/>
    <cellStyle name="Normal 7 2 2 2 3 3 2" xfId="6608"/>
    <cellStyle name="Normal 7 2 2 2 3 3 3" xfId="11715"/>
    <cellStyle name="Normal 7 2 2 2 3 4" xfId="2467"/>
    <cellStyle name="Normal 7 2 2 2 3 4 2" xfId="7640"/>
    <cellStyle name="Normal 7 2 2 2 3 4 3" xfId="12739"/>
    <cellStyle name="Normal 7 2 2 2 3 5" xfId="3506"/>
    <cellStyle name="Normal 7 2 2 2 3 5 2" xfId="8675"/>
    <cellStyle name="Normal 7 2 2 2 3 5 3" xfId="13769"/>
    <cellStyle name="Normal 7 2 2 2 3 6" xfId="4528"/>
    <cellStyle name="Normal 7 2 2 2 3 6 2" xfId="9696"/>
    <cellStyle name="Normal 7 2 2 2 3 6 3" xfId="14789"/>
    <cellStyle name="Normal 7 2 2 2 3 7" xfId="5576"/>
    <cellStyle name="Normal 7 2 2 2 3 8" xfId="10690"/>
    <cellStyle name="Normal 7 2 2 2 4" xfId="657"/>
    <cellStyle name="Normal 7 2 2 2 4 2" xfId="1689"/>
    <cellStyle name="Normal 7 2 2 2 4 2 2" xfId="6864"/>
    <cellStyle name="Normal 7 2 2 2 4 2 3" xfId="11971"/>
    <cellStyle name="Normal 7 2 2 2 4 3" xfId="2723"/>
    <cellStyle name="Normal 7 2 2 2 4 3 2" xfId="7896"/>
    <cellStyle name="Normal 7 2 2 2 4 3 3" xfId="12995"/>
    <cellStyle name="Normal 7 2 2 2 4 4" xfId="3763"/>
    <cellStyle name="Normal 7 2 2 2 4 4 2" xfId="8932"/>
    <cellStyle name="Normal 7 2 2 2 4 4 3" xfId="14026"/>
    <cellStyle name="Normal 7 2 2 2 4 5" xfId="4784"/>
    <cellStyle name="Normal 7 2 2 2 4 5 2" xfId="9952"/>
    <cellStyle name="Normal 7 2 2 2 4 5 3" xfId="15045"/>
    <cellStyle name="Normal 7 2 2 2 4 6" xfId="5834"/>
    <cellStyle name="Normal 7 2 2 2 4 7" xfId="10946"/>
    <cellStyle name="Normal 7 2 2 2 5" xfId="1177"/>
    <cellStyle name="Normal 7 2 2 2 5 2" xfId="6352"/>
    <cellStyle name="Normal 7 2 2 2 5 3" xfId="11459"/>
    <cellStyle name="Normal 7 2 2 2 6" xfId="2211"/>
    <cellStyle name="Normal 7 2 2 2 6 2" xfId="7384"/>
    <cellStyle name="Normal 7 2 2 2 6 3" xfId="12483"/>
    <cellStyle name="Normal 7 2 2 2 7" xfId="3247"/>
    <cellStyle name="Normal 7 2 2 2 7 2" xfId="8416"/>
    <cellStyle name="Normal 7 2 2 2 7 3" xfId="13512"/>
    <cellStyle name="Normal 7 2 2 2 8" xfId="4272"/>
    <cellStyle name="Normal 7 2 2 2 8 2" xfId="9440"/>
    <cellStyle name="Normal 7 2 2 2 8 3" xfId="14533"/>
    <cellStyle name="Normal 7 2 2 2 9" xfId="5316"/>
    <cellStyle name="Normal 7 2 2 3" xfId="205"/>
    <cellStyle name="Normal 7 2 2 3 2" xfId="463"/>
    <cellStyle name="Normal 7 2 2 3 2 2" xfId="977"/>
    <cellStyle name="Normal 7 2 2 3 2 2 2" xfId="2009"/>
    <cellStyle name="Normal 7 2 2 3 2 2 2 2" xfId="7184"/>
    <cellStyle name="Normal 7 2 2 3 2 2 2 3" xfId="12291"/>
    <cellStyle name="Normal 7 2 2 3 2 2 3" xfId="3043"/>
    <cellStyle name="Normal 7 2 2 3 2 2 3 2" xfId="8216"/>
    <cellStyle name="Normal 7 2 2 3 2 2 3 3" xfId="13315"/>
    <cellStyle name="Normal 7 2 2 3 2 2 4" xfId="4083"/>
    <cellStyle name="Normal 7 2 2 3 2 2 4 2" xfId="9252"/>
    <cellStyle name="Normal 7 2 2 3 2 2 4 3" xfId="14346"/>
    <cellStyle name="Normal 7 2 2 3 2 2 5" xfId="5104"/>
    <cellStyle name="Normal 7 2 2 3 2 2 5 2" xfId="10272"/>
    <cellStyle name="Normal 7 2 2 3 2 2 5 3" xfId="15365"/>
    <cellStyle name="Normal 7 2 2 3 2 2 6" xfId="6154"/>
    <cellStyle name="Normal 7 2 2 3 2 2 7" xfId="11266"/>
    <cellStyle name="Normal 7 2 2 3 2 3" xfId="1497"/>
    <cellStyle name="Normal 7 2 2 3 2 3 2" xfId="6672"/>
    <cellStyle name="Normal 7 2 2 3 2 3 3" xfId="11779"/>
    <cellStyle name="Normal 7 2 2 3 2 4" xfId="2531"/>
    <cellStyle name="Normal 7 2 2 3 2 4 2" xfId="7704"/>
    <cellStyle name="Normal 7 2 2 3 2 4 3" xfId="12803"/>
    <cellStyle name="Normal 7 2 2 3 2 5" xfId="3570"/>
    <cellStyle name="Normal 7 2 2 3 2 5 2" xfId="8739"/>
    <cellStyle name="Normal 7 2 2 3 2 5 3" xfId="13833"/>
    <cellStyle name="Normal 7 2 2 3 2 6" xfId="4592"/>
    <cellStyle name="Normal 7 2 2 3 2 6 2" xfId="9760"/>
    <cellStyle name="Normal 7 2 2 3 2 6 3" xfId="14853"/>
    <cellStyle name="Normal 7 2 2 3 2 7" xfId="5640"/>
    <cellStyle name="Normal 7 2 2 3 2 8" xfId="10754"/>
    <cellStyle name="Normal 7 2 2 3 3" xfId="721"/>
    <cellStyle name="Normal 7 2 2 3 3 2" xfId="1753"/>
    <cellStyle name="Normal 7 2 2 3 3 2 2" xfId="6928"/>
    <cellStyle name="Normal 7 2 2 3 3 2 3" xfId="12035"/>
    <cellStyle name="Normal 7 2 2 3 3 3" xfId="2787"/>
    <cellStyle name="Normal 7 2 2 3 3 3 2" xfId="7960"/>
    <cellStyle name="Normal 7 2 2 3 3 3 3" xfId="13059"/>
    <cellStyle name="Normal 7 2 2 3 3 4" xfId="3827"/>
    <cellStyle name="Normal 7 2 2 3 3 4 2" xfId="8996"/>
    <cellStyle name="Normal 7 2 2 3 3 4 3" xfId="14090"/>
    <cellStyle name="Normal 7 2 2 3 3 5" xfId="4848"/>
    <cellStyle name="Normal 7 2 2 3 3 5 2" xfId="10016"/>
    <cellStyle name="Normal 7 2 2 3 3 5 3" xfId="15109"/>
    <cellStyle name="Normal 7 2 2 3 3 6" xfId="5898"/>
    <cellStyle name="Normal 7 2 2 3 3 7" xfId="11010"/>
    <cellStyle name="Normal 7 2 2 3 4" xfId="1241"/>
    <cellStyle name="Normal 7 2 2 3 4 2" xfId="6416"/>
    <cellStyle name="Normal 7 2 2 3 4 3" xfId="11523"/>
    <cellStyle name="Normal 7 2 2 3 5" xfId="2275"/>
    <cellStyle name="Normal 7 2 2 3 5 2" xfId="7448"/>
    <cellStyle name="Normal 7 2 2 3 5 3" xfId="12547"/>
    <cellStyle name="Normal 7 2 2 3 6" xfId="3313"/>
    <cellStyle name="Normal 7 2 2 3 6 2" xfId="8482"/>
    <cellStyle name="Normal 7 2 2 3 6 3" xfId="13577"/>
    <cellStyle name="Normal 7 2 2 3 7" xfId="4336"/>
    <cellStyle name="Normal 7 2 2 3 7 2" xfId="9504"/>
    <cellStyle name="Normal 7 2 2 3 7 3" xfId="14597"/>
    <cellStyle name="Normal 7 2 2 3 8" xfId="5382"/>
    <cellStyle name="Normal 7 2 2 3 9" xfId="10498"/>
    <cellStyle name="Normal 7 2 2 4" xfId="335"/>
    <cellStyle name="Normal 7 2 2 4 2" xfId="849"/>
    <cellStyle name="Normal 7 2 2 4 2 2" xfId="1881"/>
    <cellStyle name="Normal 7 2 2 4 2 2 2" xfId="7056"/>
    <cellStyle name="Normal 7 2 2 4 2 2 3" xfId="12163"/>
    <cellStyle name="Normal 7 2 2 4 2 3" xfId="2915"/>
    <cellStyle name="Normal 7 2 2 4 2 3 2" xfId="8088"/>
    <cellStyle name="Normal 7 2 2 4 2 3 3" xfId="13187"/>
    <cellStyle name="Normal 7 2 2 4 2 4" xfId="3955"/>
    <cellStyle name="Normal 7 2 2 4 2 4 2" xfId="9124"/>
    <cellStyle name="Normal 7 2 2 4 2 4 3" xfId="14218"/>
    <cellStyle name="Normal 7 2 2 4 2 5" xfId="4976"/>
    <cellStyle name="Normal 7 2 2 4 2 5 2" xfId="10144"/>
    <cellStyle name="Normal 7 2 2 4 2 5 3" xfId="15237"/>
    <cellStyle name="Normal 7 2 2 4 2 6" xfId="6026"/>
    <cellStyle name="Normal 7 2 2 4 2 7" xfId="11138"/>
    <cellStyle name="Normal 7 2 2 4 3" xfId="1369"/>
    <cellStyle name="Normal 7 2 2 4 3 2" xfId="6544"/>
    <cellStyle name="Normal 7 2 2 4 3 3" xfId="11651"/>
    <cellStyle name="Normal 7 2 2 4 4" xfId="2403"/>
    <cellStyle name="Normal 7 2 2 4 4 2" xfId="7576"/>
    <cellStyle name="Normal 7 2 2 4 4 3" xfId="12675"/>
    <cellStyle name="Normal 7 2 2 4 5" xfId="3442"/>
    <cellStyle name="Normal 7 2 2 4 5 2" xfId="8611"/>
    <cellStyle name="Normal 7 2 2 4 5 3" xfId="13705"/>
    <cellStyle name="Normal 7 2 2 4 6" xfId="4464"/>
    <cellStyle name="Normal 7 2 2 4 6 2" xfId="9632"/>
    <cellStyle name="Normal 7 2 2 4 6 3" xfId="14725"/>
    <cellStyle name="Normal 7 2 2 4 7" xfId="5512"/>
    <cellStyle name="Normal 7 2 2 4 8" xfId="10626"/>
    <cellStyle name="Normal 7 2 2 5" xfId="593"/>
    <cellStyle name="Normal 7 2 2 5 2" xfId="1625"/>
    <cellStyle name="Normal 7 2 2 5 2 2" xfId="6800"/>
    <cellStyle name="Normal 7 2 2 5 2 3" xfId="11907"/>
    <cellStyle name="Normal 7 2 2 5 3" xfId="2659"/>
    <cellStyle name="Normal 7 2 2 5 3 2" xfId="7832"/>
    <cellStyle name="Normal 7 2 2 5 3 3" xfId="12931"/>
    <cellStyle name="Normal 7 2 2 5 4" xfId="3699"/>
    <cellStyle name="Normal 7 2 2 5 4 2" xfId="8868"/>
    <cellStyle name="Normal 7 2 2 5 4 3" xfId="13962"/>
    <cellStyle name="Normal 7 2 2 5 5" xfId="4720"/>
    <cellStyle name="Normal 7 2 2 5 5 2" xfId="9888"/>
    <cellStyle name="Normal 7 2 2 5 5 3" xfId="14981"/>
    <cellStyle name="Normal 7 2 2 5 6" xfId="5770"/>
    <cellStyle name="Normal 7 2 2 5 7" xfId="10882"/>
    <cellStyle name="Normal 7 2 2 6" xfId="1112"/>
    <cellStyle name="Normal 7 2 2 6 2" xfId="6287"/>
    <cellStyle name="Normal 7 2 2 6 3" xfId="11395"/>
    <cellStyle name="Normal 7 2 2 7" xfId="2147"/>
    <cellStyle name="Normal 7 2 2 7 2" xfId="7320"/>
    <cellStyle name="Normal 7 2 2 7 3" xfId="12419"/>
    <cellStyle name="Normal 7 2 2 8" xfId="3181"/>
    <cellStyle name="Normal 7 2 2 8 2" xfId="8350"/>
    <cellStyle name="Normal 7 2 2 8 3" xfId="13446"/>
    <cellStyle name="Normal 7 2 2 9" xfId="4208"/>
    <cellStyle name="Normal 7 2 2 9 2" xfId="9376"/>
    <cellStyle name="Normal 7 2 2 9 3" xfId="14469"/>
    <cellStyle name="Normal 7 2 3" xfId="107"/>
    <cellStyle name="Normal 7 2 3 10" xfId="10402"/>
    <cellStyle name="Normal 7 2 3 2" xfId="237"/>
    <cellStyle name="Normal 7 2 3 2 2" xfId="495"/>
    <cellStyle name="Normal 7 2 3 2 2 2" xfId="1009"/>
    <cellStyle name="Normal 7 2 3 2 2 2 2" xfId="2041"/>
    <cellStyle name="Normal 7 2 3 2 2 2 2 2" xfId="7216"/>
    <cellStyle name="Normal 7 2 3 2 2 2 2 3" xfId="12323"/>
    <cellStyle name="Normal 7 2 3 2 2 2 3" xfId="3075"/>
    <cellStyle name="Normal 7 2 3 2 2 2 3 2" xfId="8248"/>
    <cellStyle name="Normal 7 2 3 2 2 2 3 3" xfId="13347"/>
    <cellStyle name="Normal 7 2 3 2 2 2 4" xfId="4115"/>
    <cellStyle name="Normal 7 2 3 2 2 2 4 2" xfId="9284"/>
    <cellStyle name="Normal 7 2 3 2 2 2 4 3" xfId="14378"/>
    <cellStyle name="Normal 7 2 3 2 2 2 5" xfId="5136"/>
    <cellStyle name="Normal 7 2 3 2 2 2 5 2" xfId="10304"/>
    <cellStyle name="Normal 7 2 3 2 2 2 5 3" xfId="15397"/>
    <cellStyle name="Normal 7 2 3 2 2 2 6" xfId="6186"/>
    <cellStyle name="Normal 7 2 3 2 2 2 7" xfId="11298"/>
    <cellStyle name="Normal 7 2 3 2 2 3" xfId="1529"/>
    <cellStyle name="Normal 7 2 3 2 2 3 2" xfId="6704"/>
    <cellStyle name="Normal 7 2 3 2 2 3 3" xfId="11811"/>
    <cellStyle name="Normal 7 2 3 2 2 4" xfId="2563"/>
    <cellStyle name="Normal 7 2 3 2 2 4 2" xfId="7736"/>
    <cellStyle name="Normal 7 2 3 2 2 4 3" xfId="12835"/>
    <cellStyle name="Normal 7 2 3 2 2 5" xfId="3602"/>
    <cellStyle name="Normal 7 2 3 2 2 5 2" xfId="8771"/>
    <cellStyle name="Normal 7 2 3 2 2 5 3" xfId="13865"/>
    <cellStyle name="Normal 7 2 3 2 2 6" xfId="4624"/>
    <cellStyle name="Normal 7 2 3 2 2 6 2" xfId="9792"/>
    <cellStyle name="Normal 7 2 3 2 2 6 3" xfId="14885"/>
    <cellStyle name="Normal 7 2 3 2 2 7" xfId="5672"/>
    <cellStyle name="Normal 7 2 3 2 2 8" xfId="10786"/>
    <cellStyle name="Normal 7 2 3 2 3" xfId="753"/>
    <cellStyle name="Normal 7 2 3 2 3 2" xfId="1785"/>
    <cellStyle name="Normal 7 2 3 2 3 2 2" xfId="6960"/>
    <cellStyle name="Normal 7 2 3 2 3 2 3" xfId="12067"/>
    <cellStyle name="Normal 7 2 3 2 3 3" xfId="2819"/>
    <cellStyle name="Normal 7 2 3 2 3 3 2" xfId="7992"/>
    <cellStyle name="Normal 7 2 3 2 3 3 3" xfId="13091"/>
    <cellStyle name="Normal 7 2 3 2 3 4" xfId="3859"/>
    <cellStyle name="Normal 7 2 3 2 3 4 2" xfId="9028"/>
    <cellStyle name="Normal 7 2 3 2 3 4 3" xfId="14122"/>
    <cellStyle name="Normal 7 2 3 2 3 5" xfId="4880"/>
    <cellStyle name="Normal 7 2 3 2 3 5 2" xfId="10048"/>
    <cellStyle name="Normal 7 2 3 2 3 5 3" xfId="15141"/>
    <cellStyle name="Normal 7 2 3 2 3 6" xfId="5930"/>
    <cellStyle name="Normal 7 2 3 2 3 7" xfId="11042"/>
    <cellStyle name="Normal 7 2 3 2 4" xfId="1273"/>
    <cellStyle name="Normal 7 2 3 2 4 2" xfId="6448"/>
    <cellStyle name="Normal 7 2 3 2 4 3" xfId="11555"/>
    <cellStyle name="Normal 7 2 3 2 5" xfId="2307"/>
    <cellStyle name="Normal 7 2 3 2 5 2" xfId="7480"/>
    <cellStyle name="Normal 7 2 3 2 5 3" xfId="12579"/>
    <cellStyle name="Normal 7 2 3 2 6" xfId="3345"/>
    <cellStyle name="Normal 7 2 3 2 6 2" xfId="8514"/>
    <cellStyle name="Normal 7 2 3 2 6 3" xfId="13609"/>
    <cellStyle name="Normal 7 2 3 2 7" xfId="4368"/>
    <cellStyle name="Normal 7 2 3 2 7 2" xfId="9536"/>
    <cellStyle name="Normal 7 2 3 2 7 3" xfId="14629"/>
    <cellStyle name="Normal 7 2 3 2 8" xfId="5414"/>
    <cellStyle name="Normal 7 2 3 2 9" xfId="10530"/>
    <cellStyle name="Normal 7 2 3 3" xfId="367"/>
    <cellStyle name="Normal 7 2 3 3 2" xfId="881"/>
    <cellStyle name="Normal 7 2 3 3 2 2" xfId="1913"/>
    <cellStyle name="Normal 7 2 3 3 2 2 2" xfId="7088"/>
    <cellStyle name="Normal 7 2 3 3 2 2 3" xfId="12195"/>
    <cellStyle name="Normal 7 2 3 3 2 3" xfId="2947"/>
    <cellStyle name="Normal 7 2 3 3 2 3 2" xfId="8120"/>
    <cellStyle name="Normal 7 2 3 3 2 3 3" xfId="13219"/>
    <cellStyle name="Normal 7 2 3 3 2 4" xfId="3987"/>
    <cellStyle name="Normal 7 2 3 3 2 4 2" xfId="9156"/>
    <cellStyle name="Normal 7 2 3 3 2 4 3" xfId="14250"/>
    <cellStyle name="Normal 7 2 3 3 2 5" xfId="5008"/>
    <cellStyle name="Normal 7 2 3 3 2 5 2" xfId="10176"/>
    <cellStyle name="Normal 7 2 3 3 2 5 3" xfId="15269"/>
    <cellStyle name="Normal 7 2 3 3 2 6" xfId="6058"/>
    <cellStyle name="Normal 7 2 3 3 2 7" xfId="11170"/>
    <cellStyle name="Normal 7 2 3 3 3" xfId="1401"/>
    <cellStyle name="Normal 7 2 3 3 3 2" xfId="6576"/>
    <cellStyle name="Normal 7 2 3 3 3 3" xfId="11683"/>
    <cellStyle name="Normal 7 2 3 3 4" xfId="2435"/>
    <cellStyle name="Normal 7 2 3 3 4 2" xfId="7608"/>
    <cellStyle name="Normal 7 2 3 3 4 3" xfId="12707"/>
    <cellStyle name="Normal 7 2 3 3 5" xfId="3474"/>
    <cellStyle name="Normal 7 2 3 3 5 2" xfId="8643"/>
    <cellStyle name="Normal 7 2 3 3 5 3" xfId="13737"/>
    <cellStyle name="Normal 7 2 3 3 6" xfId="4496"/>
    <cellStyle name="Normal 7 2 3 3 6 2" xfId="9664"/>
    <cellStyle name="Normal 7 2 3 3 6 3" xfId="14757"/>
    <cellStyle name="Normal 7 2 3 3 7" xfId="5544"/>
    <cellStyle name="Normal 7 2 3 3 8" xfId="10658"/>
    <cellStyle name="Normal 7 2 3 4" xfId="625"/>
    <cellStyle name="Normal 7 2 3 4 2" xfId="1657"/>
    <cellStyle name="Normal 7 2 3 4 2 2" xfId="6832"/>
    <cellStyle name="Normal 7 2 3 4 2 3" xfId="11939"/>
    <cellStyle name="Normal 7 2 3 4 3" xfId="2691"/>
    <cellStyle name="Normal 7 2 3 4 3 2" xfId="7864"/>
    <cellStyle name="Normal 7 2 3 4 3 3" xfId="12963"/>
    <cellStyle name="Normal 7 2 3 4 4" xfId="3731"/>
    <cellStyle name="Normal 7 2 3 4 4 2" xfId="8900"/>
    <cellStyle name="Normal 7 2 3 4 4 3" xfId="13994"/>
    <cellStyle name="Normal 7 2 3 4 5" xfId="4752"/>
    <cellStyle name="Normal 7 2 3 4 5 2" xfId="9920"/>
    <cellStyle name="Normal 7 2 3 4 5 3" xfId="15013"/>
    <cellStyle name="Normal 7 2 3 4 6" xfId="5802"/>
    <cellStyle name="Normal 7 2 3 4 7" xfId="10914"/>
    <cellStyle name="Normal 7 2 3 5" xfId="1145"/>
    <cellStyle name="Normal 7 2 3 5 2" xfId="6320"/>
    <cellStyle name="Normal 7 2 3 5 3" xfId="11427"/>
    <cellStyle name="Normal 7 2 3 6" xfId="2179"/>
    <cellStyle name="Normal 7 2 3 6 2" xfId="7352"/>
    <cellStyle name="Normal 7 2 3 6 3" xfId="12451"/>
    <cellStyle name="Normal 7 2 3 7" xfId="3215"/>
    <cellStyle name="Normal 7 2 3 7 2" xfId="8384"/>
    <cellStyle name="Normal 7 2 3 7 3" xfId="13480"/>
    <cellStyle name="Normal 7 2 3 8" xfId="4240"/>
    <cellStyle name="Normal 7 2 3 8 2" xfId="9408"/>
    <cellStyle name="Normal 7 2 3 8 3" xfId="14501"/>
    <cellStyle name="Normal 7 2 3 9" xfId="5284"/>
    <cellStyle name="Normal 7 2 4" xfId="173"/>
    <cellStyle name="Normal 7 2 4 2" xfId="431"/>
    <cellStyle name="Normal 7 2 4 2 2" xfId="945"/>
    <cellStyle name="Normal 7 2 4 2 2 2" xfId="1977"/>
    <cellStyle name="Normal 7 2 4 2 2 2 2" xfId="7152"/>
    <cellStyle name="Normal 7 2 4 2 2 2 3" xfId="12259"/>
    <cellStyle name="Normal 7 2 4 2 2 3" xfId="3011"/>
    <cellStyle name="Normal 7 2 4 2 2 3 2" xfId="8184"/>
    <cellStyle name="Normal 7 2 4 2 2 3 3" xfId="13283"/>
    <cellStyle name="Normal 7 2 4 2 2 4" xfId="4051"/>
    <cellStyle name="Normal 7 2 4 2 2 4 2" xfId="9220"/>
    <cellStyle name="Normal 7 2 4 2 2 4 3" xfId="14314"/>
    <cellStyle name="Normal 7 2 4 2 2 5" xfId="5072"/>
    <cellStyle name="Normal 7 2 4 2 2 5 2" xfId="10240"/>
    <cellStyle name="Normal 7 2 4 2 2 5 3" xfId="15333"/>
    <cellStyle name="Normal 7 2 4 2 2 6" xfId="6122"/>
    <cellStyle name="Normal 7 2 4 2 2 7" xfId="11234"/>
    <cellStyle name="Normal 7 2 4 2 3" xfId="1465"/>
    <cellStyle name="Normal 7 2 4 2 3 2" xfId="6640"/>
    <cellStyle name="Normal 7 2 4 2 3 3" xfId="11747"/>
    <cellStyle name="Normal 7 2 4 2 4" xfId="2499"/>
    <cellStyle name="Normal 7 2 4 2 4 2" xfId="7672"/>
    <cellStyle name="Normal 7 2 4 2 4 3" xfId="12771"/>
    <cellStyle name="Normal 7 2 4 2 5" xfId="3538"/>
    <cellStyle name="Normal 7 2 4 2 5 2" xfId="8707"/>
    <cellStyle name="Normal 7 2 4 2 5 3" xfId="13801"/>
    <cellStyle name="Normal 7 2 4 2 6" xfId="4560"/>
    <cellStyle name="Normal 7 2 4 2 6 2" xfId="9728"/>
    <cellStyle name="Normal 7 2 4 2 6 3" xfId="14821"/>
    <cellStyle name="Normal 7 2 4 2 7" xfId="5608"/>
    <cellStyle name="Normal 7 2 4 2 8" xfId="10722"/>
    <cellStyle name="Normal 7 2 4 3" xfId="689"/>
    <cellStyle name="Normal 7 2 4 3 2" xfId="1721"/>
    <cellStyle name="Normal 7 2 4 3 2 2" xfId="6896"/>
    <cellStyle name="Normal 7 2 4 3 2 3" xfId="12003"/>
    <cellStyle name="Normal 7 2 4 3 3" xfId="2755"/>
    <cellStyle name="Normal 7 2 4 3 3 2" xfId="7928"/>
    <cellStyle name="Normal 7 2 4 3 3 3" xfId="13027"/>
    <cellStyle name="Normal 7 2 4 3 4" xfId="3795"/>
    <cellStyle name="Normal 7 2 4 3 4 2" xfId="8964"/>
    <cellStyle name="Normal 7 2 4 3 4 3" xfId="14058"/>
    <cellStyle name="Normal 7 2 4 3 5" xfId="4816"/>
    <cellStyle name="Normal 7 2 4 3 5 2" xfId="9984"/>
    <cellStyle name="Normal 7 2 4 3 5 3" xfId="15077"/>
    <cellStyle name="Normal 7 2 4 3 6" xfId="5866"/>
    <cellStyle name="Normal 7 2 4 3 7" xfId="10978"/>
    <cellStyle name="Normal 7 2 4 4" xfId="1209"/>
    <cellStyle name="Normal 7 2 4 4 2" xfId="6384"/>
    <cellStyle name="Normal 7 2 4 4 3" xfId="11491"/>
    <cellStyle name="Normal 7 2 4 5" xfId="2243"/>
    <cellStyle name="Normal 7 2 4 5 2" xfId="7416"/>
    <cellStyle name="Normal 7 2 4 5 3" xfId="12515"/>
    <cellStyle name="Normal 7 2 4 6" xfId="3281"/>
    <cellStyle name="Normal 7 2 4 6 2" xfId="8450"/>
    <cellStyle name="Normal 7 2 4 6 3" xfId="13545"/>
    <cellStyle name="Normal 7 2 4 7" xfId="4304"/>
    <cellStyle name="Normal 7 2 4 7 2" xfId="9472"/>
    <cellStyle name="Normal 7 2 4 7 3" xfId="14565"/>
    <cellStyle name="Normal 7 2 4 8" xfId="5350"/>
    <cellStyle name="Normal 7 2 4 9" xfId="10466"/>
    <cellStyle name="Normal 7 2 5" xfId="303"/>
    <cellStyle name="Normal 7 2 5 2" xfId="817"/>
    <cellStyle name="Normal 7 2 5 2 2" xfId="1849"/>
    <cellStyle name="Normal 7 2 5 2 2 2" xfId="7024"/>
    <cellStyle name="Normal 7 2 5 2 2 3" xfId="12131"/>
    <cellStyle name="Normal 7 2 5 2 3" xfId="2883"/>
    <cellStyle name="Normal 7 2 5 2 3 2" xfId="8056"/>
    <cellStyle name="Normal 7 2 5 2 3 3" xfId="13155"/>
    <cellStyle name="Normal 7 2 5 2 4" xfId="3923"/>
    <cellStyle name="Normal 7 2 5 2 4 2" xfId="9092"/>
    <cellStyle name="Normal 7 2 5 2 4 3" xfId="14186"/>
    <cellStyle name="Normal 7 2 5 2 5" xfId="4944"/>
    <cellStyle name="Normal 7 2 5 2 5 2" xfId="10112"/>
    <cellStyle name="Normal 7 2 5 2 5 3" xfId="15205"/>
    <cellStyle name="Normal 7 2 5 2 6" xfId="5994"/>
    <cellStyle name="Normal 7 2 5 2 7" xfId="11106"/>
    <cellStyle name="Normal 7 2 5 3" xfId="1337"/>
    <cellStyle name="Normal 7 2 5 3 2" xfId="6512"/>
    <cellStyle name="Normal 7 2 5 3 3" xfId="11619"/>
    <cellStyle name="Normal 7 2 5 4" xfId="2371"/>
    <cellStyle name="Normal 7 2 5 4 2" xfId="7544"/>
    <cellStyle name="Normal 7 2 5 4 3" xfId="12643"/>
    <cellStyle name="Normal 7 2 5 5" xfId="3410"/>
    <cellStyle name="Normal 7 2 5 5 2" xfId="8579"/>
    <cellStyle name="Normal 7 2 5 5 3" xfId="13673"/>
    <cellStyle name="Normal 7 2 5 6" xfId="4432"/>
    <cellStyle name="Normal 7 2 5 6 2" xfId="9600"/>
    <cellStyle name="Normal 7 2 5 6 3" xfId="14693"/>
    <cellStyle name="Normal 7 2 5 7" xfId="5480"/>
    <cellStyle name="Normal 7 2 5 8" xfId="10594"/>
    <cellStyle name="Normal 7 2 6" xfId="561"/>
    <cellStyle name="Normal 7 2 6 2" xfId="1593"/>
    <cellStyle name="Normal 7 2 6 2 2" xfId="6768"/>
    <cellStyle name="Normal 7 2 6 2 3" xfId="11875"/>
    <cellStyle name="Normal 7 2 6 3" xfId="2627"/>
    <cellStyle name="Normal 7 2 6 3 2" xfId="7800"/>
    <cellStyle name="Normal 7 2 6 3 3" xfId="12899"/>
    <cellStyle name="Normal 7 2 6 4" xfId="3667"/>
    <cellStyle name="Normal 7 2 6 4 2" xfId="8836"/>
    <cellStyle name="Normal 7 2 6 4 3" xfId="13930"/>
    <cellStyle name="Normal 7 2 6 5" xfId="4688"/>
    <cellStyle name="Normal 7 2 6 5 2" xfId="9856"/>
    <cellStyle name="Normal 7 2 6 5 3" xfId="14949"/>
    <cellStyle name="Normal 7 2 6 6" xfId="5738"/>
    <cellStyle name="Normal 7 2 6 7" xfId="10850"/>
    <cellStyle name="Normal 7 2 7" xfId="1079"/>
    <cellStyle name="Normal 7 2 7 2" xfId="6254"/>
    <cellStyle name="Normal 7 2 7 3" xfId="11363"/>
    <cellStyle name="Normal 7 2 8" xfId="2114"/>
    <cellStyle name="Normal 7 2 8 2" xfId="7287"/>
    <cellStyle name="Normal 7 2 8 3" xfId="12387"/>
    <cellStyle name="Normal 7 2 9" xfId="3148"/>
    <cellStyle name="Normal 7 2 9 2" xfId="8317"/>
    <cellStyle name="Normal 7 2 9 3" xfId="13414"/>
    <cellStyle name="Normal 7 3" xfId="57"/>
    <cellStyle name="Normal 7 3 10" xfId="5234"/>
    <cellStyle name="Normal 7 3 11" xfId="10354"/>
    <cellStyle name="Normal 7 3 2" xfId="123"/>
    <cellStyle name="Normal 7 3 2 10" xfId="10418"/>
    <cellStyle name="Normal 7 3 2 2" xfId="253"/>
    <cellStyle name="Normal 7 3 2 2 2" xfId="511"/>
    <cellStyle name="Normal 7 3 2 2 2 2" xfId="1025"/>
    <cellStyle name="Normal 7 3 2 2 2 2 2" xfId="2057"/>
    <cellStyle name="Normal 7 3 2 2 2 2 2 2" xfId="7232"/>
    <cellStyle name="Normal 7 3 2 2 2 2 2 3" xfId="12339"/>
    <cellStyle name="Normal 7 3 2 2 2 2 3" xfId="3091"/>
    <cellStyle name="Normal 7 3 2 2 2 2 3 2" xfId="8264"/>
    <cellStyle name="Normal 7 3 2 2 2 2 3 3" xfId="13363"/>
    <cellStyle name="Normal 7 3 2 2 2 2 4" xfId="4131"/>
    <cellStyle name="Normal 7 3 2 2 2 2 4 2" xfId="9300"/>
    <cellStyle name="Normal 7 3 2 2 2 2 4 3" xfId="14394"/>
    <cellStyle name="Normal 7 3 2 2 2 2 5" xfId="5152"/>
    <cellStyle name="Normal 7 3 2 2 2 2 5 2" xfId="10320"/>
    <cellStyle name="Normal 7 3 2 2 2 2 5 3" xfId="15413"/>
    <cellStyle name="Normal 7 3 2 2 2 2 6" xfId="6202"/>
    <cellStyle name="Normal 7 3 2 2 2 2 7" xfId="11314"/>
    <cellStyle name="Normal 7 3 2 2 2 3" xfId="1545"/>
    <cellStyle name="Normal 7 3 2 2 2 3 2" xfId="6720"/>
    <cellStyle name="Normal 7 3 2 2 2 3 3" xfId="11827"/>
    <cellStyle name="Normal 7 3 2 2 2 4" xfId="2579"/>
    <cellStyle name="Normal 7 3 2 2 2 4 2" xfId="7752"/>
    <cellStyle name="Normal 7 3 2 2 2 4 3" xfId="12851"/>
    <cellStyle name="Normal 7 3 2 2 2 5" xfId="3618"/>
    <cellStyle name="Normal 7 3 2 2 2 5 2" xfId="8787"/>
    <cellStyle name="Normal 7 3 2 2 2 5 3" xfId="13881"/>
    <cellStyle name="Normal 7 3 2 2 2 6" xfId="4640"/>
    <cellStyle name="Normal 7 3 2 2 2 6 2" xfId="9808"/>
    <cellStyle name="Normal 7 3 2 2 2 6 3" xfId="14901"/>
    <cellStyle name="Normal 7 3 2 2 2 7" xfId="5688"/>
    <cellStyle name="Normal 7 3 2 2 2 8" xfId="10802"/>
    <cellStyle name="Normal 7 3 2 2 3" xfId="769"/>
    <cellStyle name="Normal 7 3 2 2 3 2" xfId="1801"/>
    <cellStyle name="Normal 7 3 2 2 3 2 2" xfId="6976"/>
    <cellStyle name="Normal 7 3 2 2 3 2 3" xfId="12083"/>
    <cellStyle name="Normal 7 3 2 2 3 3" xfId="2835"/>
    <cellStyle name="Normal 7 3 2 2 3 3 2" xfId="8008"/>
    <cellStyle name="Normal 7 3 2 2 3 3 3" xfId="13107"/>
    <cellStyle name="Normal 7 3 2 2 3 4" xfId="3875"/>
    <cellStyle name="Normal 7 3 2 2 3 4 2" xfId="9044"/>
    <cellStyle name="Normal 7 3 2 2 3 4 3" xfId="14138"/>
    <cellStyle name="Normal 7 3 2 2 3 5" xfId="4896"/>
    <cellStyle name="Normal 7 3 2 2 3 5 2" xfId="10064"/>
    <cellStyle name="Normal 7 3 2 2 3 5 3" xfId="15157"/>
    <cellStyle name="Normal 7 3 2 2 3 6" xfId="5946"/>
    <cellStyle name="Normal 7 3 2 2 3 7" xfId="11058"/>
    <cellStyle name="Normal 7 3 2 2 4" xfId="1289"/>
    <cellStyle name="Normal 7 3 2 2 4 2" xfId="6464"/>
    <cellStyle name="Normal 7 3 2 2 4 3" xfId="11571"/>
    <cellStyle name="Normal 7 3 2 2 5" xfId="2323"/>
    <cellStyle name="Normal 7 3 2 2 5 2" xfId="7496"/>
    <cellStyle name="Normal 7 3 2 2 5 3" xfId="12595"/>
    <cellStyle name="Normal 7 3 2 2 6" xfId="3361"/>
    <cellStyle name="Normal 7 3 2 2 6 2" xfId="8530"/>
    <cellStyle name="Normal 7 3 2 2 6 3" xfId="13625"/>
    <cellStyle name="Normal 7 3 2 2 7" xfId="4384"/>
    <cellStyle name="Normal 7 3 2 2 7 2" xfId="9552"/>
    <cellStyle name="Normal 7 3 2 2 7 3" xfId="14645"/>
    <cellStyle name="Normal 7 3 2 2 8" xfId="5430"/>
    <cellStyle name="Normal 7 3 2 2 9" xfId="10546"/>
    <cellStyle name="Normal 7 3 2 3" xfId="383"/>
    <cellStyle name="Normal 7 3 2 3 2" xfId="897"/>
    <cellStyle name="Normal 7 3 2 3 2 2" xfId="1929"/>
    <cellStyle name="Normal 7 3 2 3 2 2 2" xfId="7104"/>
    <cellStyle name="Normal 7 3 2 3 2 2 3" xfId="12211"/>
    <cellStyle name="Normal 7 3 2 3 2 3" xfId="2963"/>
    <cellStyle name="Normal 7 3 2 3 2 3 2" xfId="8136"/>
    <cellStyle name="Normal 7 3 2 3 2 3 3" xfId="13235"/>
    <cellStyle name="Normal 7 3 2 3 2 4" xfId="4003"/>
    <cellStyle name="Normal 7 3 2 3 2 4 2" xfId="9172"/>
    <cellStyle name="Normal 7 3 2 3 2 4 3" xfId="14266"/>
    <cellStyle name="Normal 7 3 2 3 2 5" xfId="5024"/>
    <cellStyle name="Normal 7 3 2 3 2 5 2" xfId="10192"/>
    <cellStyle name="Normal 7 3 2 3 2 5 3" xfId="15285"/>
    <cellStyle name="Normal 7 3 2 3 2 6" xfId="6074"/>
    <cellStyle name="Normal 7 3 2 3 2 7" xfId="11186"/>
    <cellStyle name="Normal 7 3 2 3 3" xfId="1417"/>
    <cellStyle name="Normal 7 3 2 3 3 2" xfId="6592"/>
    <cellStyle name="Normal 7 3 2 3 3 3" xfId="11699"/>
    <cellStyle name="Normal 7 3 2 3 4" xfId="2451"/>
    <cellStyle name="Normal 7 3 2 3 4 2" xfId="7624"/>
    <cellStyle name="Normal 7 3 2 3 4 3" xfId="12723"/>
    <cellStyle name="Normal 7 3 2 3 5" xfId="3490"/>
    <cellStyle name="Normal 7 3 2 3 5 2" xfId="8659"/>
    <cellStyle name="Normal 7 3 2 3 5 3" xfId="13753"/>
    <cellStyle name="Normal 7 3 2 3 6" xfId="4512"/>
    <cellStyle name="Normal 7 3 2 3 6 2" xfId="9680"/>
    <cellStyle name="Normal 7 3 2 3 6 3" xfId="14773"/>
    <cellStyle name="Normal 7 3 2 3 7" xfId="5560"/>
    <cellStyle name="Normal 7 3 2 3 8" xfId="10674"/>
    <cellStyle name="Normal 7 3 2 4" xfId="641"/>
    <cellStyle name="Normal 7 3 2 4 2" xfId="1673"/>
    <cellStyle name="Normal 7 3 2 4 2 2" xfId="6848"/>
    <cellStyle name="Normal 7 3 2 4 2 3" xfId="11955"/>
    <cellStyle name="Normal 7 3 2 4 3" xfId="2707"/>
    <cellStyle name="Normal 7 3 2 4 3 2" xfId="7880"/>
    <cellStyle name="Normal 7 3 2 4 3 3" xfId="12979"/>
    <cellStyle name="Normal 7 3 2 4 4" xfId="3747"/>
    <cellStyle name="Normal 7 3 2 4 4 2" xfId="8916"/>
    <cellStyle name="Normal 7 3 2 4 4 3" xfId="14010"/>
    <cellStyle name="Normal 7 3 2 4 5" xfId="4768"/>
    <cellStyle name="Normal 7 3 2 4 5 2" xfId="9936"/>
    <cellStyle name="Normal 7 3 2 4 5 3" xfId="15029"/>
    <cellStyle name="Normal 7 3 2 4 6" xfId="5818"/>
    <cellStyle name="Normal 7 3 2 4 7" xfId="10930"/>
    <cellStyle name="Normal 7 3 2 5" xfId="1161"/>
    <cellStyle name="Normal 7 3 2 5 2" xfId="6336"/>
    <cellStyle name="Normal 7 3 2 5 3" xfId="11443"/>
    <cellStyle name="Normal 7 3 2 6" xfId="2195"/>
    <cellStyle name="Normal 7 3 2 6 2" xfId="7368"/>
    <cellStyle name="Normal 7 3 2 6 3" xfId="12467"/>
    <cellStyle name="Normal 7 3 2 7" xfId="3231"/>
    <cellStyle name="Normal 7 3 2 7 2" xfId="8400"/>
    <cellStyle name="Normal 7 3 2 7 3" xfId="13496"/>
    <cellStyle name="Normal 7 3 2 8" xfId="4256"/>
    <cellStyle name="Normal 7 3 2 8 2" xfId="9424"/>
    <cellStyle name="Normal 7 3 2 8 3" xfId="14517"/>
    <cellStyle name="Normal 7 3 2 9" xfId="5300"/>
    <cellStyle name="Normal 7 3 3" xfId="189"/>
    <cellStyle name="Normal 7 3 3 2" xfId="447"/>
    <cellStyle name="Normal 7 3 3 2 2" xfId="961"/>
    <cellStyle name="Normal 7 3 3 2 2 2" xfId="1993"/>
    <cellStyle name="Normal 7 3 3 2 2 2 2" xfId="7168"/>
    <cellStyle name="Normal 7 3 3 2 2 2 3" xfId="12275"/>
    <cellStyle name="Normal 7 3 3 2 2 3" xfId="3027"/>
    <cellStyle name="Normal 7 3 3 2 2 3 2" xfId="8200"/>
    <cellStyle name="Normal 7 3 3 2 2 3 3" xfId="13299"/>
    <cellStyle name="Normal 7 3 3 2 2 4" xfId="4067"/>
    <cellStyle name="Normal 7 3 3 2 2 4 2" xfId="9236"/>
    <cellStyle name="Normal 7 3 3 2 2 4 3" xfId="14330"/>
    <cellStyle name="Normal 7 3 3 2 2 5" xfId="5088"/>
    <cellStyle name="Normal 7 3 3 2 2 5 2" xfId="10256"/>
    <cellStyle name="Normal 7 3 3 2 2 5 3" xfId="15349"/>
    <cellStyle name="Normal 7 3 3 2 2 6" xfId="6138"/>
    <cellStyle name="Normal 7 3 3 2 2 7" xfId="11250"/>
    <cellStyle name="Normal 7 3 3 2 3" xfId="1481"/>
    <cellStyle name="Normal 7 3 3 2 3 2" xfId="6656"/>
    <cellStyle name="Normal 7 3 3 2 3 3" xfId="11763"/>
    <cellStyle name="Normal 7 3 3 2 4" xfId="2515"/>
    <cellStyle name="Normal 7 3 3 2 4 2" xfId="7688"/>
    <cellStyle name="Normal 7 3 3 2 4 3" xfId="12787"/>
    <cellStyle name="Normal 7 3 3 2 5" xfId="3554"/>
    <cellStyle name="Normal 7 3 3 2 5 2" xfId="8723"/>
    <cellStyle name="Normal 7 3 3 2 5 3" xfId="13817"/>
    <cellStyle name="Normal 7 3 3 2 6" xfId="4576"/>
    <cellStyle name="Normal 7 3 3 2 6 2" xfId="9744"/>
    <cellStyle name="Normal 7 3 3 2 6 3" xfId="14837"/>
    <cellStyle name="Normal 7 3 3 2 7" xfId="5624"/>
    <cellStyle name="Normal 7 3 3 2 8" xfId="10738"/>
    <cellStyle name="Normal 7 3 3 3" xfId="705"/>
    <cellStyle name="Normal 7 3 3 3 2" xfId="1737"/>
    <cellStyle name="Normal 7 3 3 3 2 2" xfId="6912"/>
    <cellStyle name="Normal 7 3 3 3 2 3" xfId="12019"/>
    <cellStyle name="Normal 7 3 3 3 3" xfId="2771"/>
    <cellStyle name="Normal 7 3 3 3 3 2" xfId="7944"/>
    <cellStyle name="Normal 7 3 3 3 3 3" xfId="13043"/>
    <cellStyle name="Normal 7 3 3 3 4" xfId="3811"/>
    <cellStyle name="Normal 7 3 3 3 4 2" xfId="8980"/>
    <cellStyle name="Normal 7 3 3 3 4 3" xfId="14074"/>
    <cellStyle name="Normal 7 3 3 3 5" xfId="4832"/>
    <cellStyle name="Normal 7 3 3 3 5 2" xfId="10000"/>
    <cellStyle name="Normal 7 3 3 3 5 3" xfId="15093"/>
    <cellStyle name="Normal 7 3 3 3 6" xfId="5882"/>
    <cellStyle name="Normal 7 3 3 3 7" xfId="10994"/>
    <cellStyle name="Normal 7 3 3 4" xfId="1225"/>
    <cellStyle name="Normal 7 3 3 4 2" xfId="6400"/>
    <cellStyle name="Normal 7 3 3 4 3" xfId="11507"/>
    <cellStyle name="Normal 7 3 3 5" xfId="2259"/>
    <cellStyle name="Normal 7 3 3 5 2" xfId="7432"/>
    <cellStyle name="Normal 7 3 3 5 3" xfId="12531"/>
    <cellStyle name="Normal 7 3 3 6" xfId="3297"/>
    <cellStyle name="Normal 7 3 3 6 2" xfId="8466"/>
    <cellStyle name="Normal 7 3 3 6 3" xfId="13561"/>
    <cellStyle name="Normal 7 3 3 7" xfId="4320"/>
    <cellStyle name="Normal 7 3 3 7 2" xfId="9488"/>
    <cellStyle name="Normal 7 3 3 7 3" xfId="14581"/>
    <cellStyle name="Normal 7 3 3 8" xfId="5366"/>
    <cellStyle name="Normal 7 3 3 9" xfId="10482"/>
    <cellStyle name="Normal 7 3 4" xfId="319"/>
    <cellStyle name="Normal 7 3 4 2" xfId="833"/>
    <cellStyle name="Normal 7 3 4 2 2" xfId="1865"/>
    <cellStyle name="Normal 7 3 4 2 2 2" xfId="7040"/>
    <cellStyle name="Normal 7 3 4 2 2 3" xfId="12147"/>
    <cellStyle name="Normal 7 3 4 2 3" xfId="2899"/>
    <cellStyle name="Normal 7 3 4 2 3 2" xfId="8072"/>
    <cellStyle name="Normal 7 3 4 2 3 3" xfId="13171"/>
    <cellStyle name="Normal 7 3 4 2 4" xfId="3939"/>
    <cellStyle name="Normal 7 3 4 2 4 2" xfId="9108"/>
    <cellStyle name="Normal 7 3 4 2 4 3" xfId="14202"/>
    <cellStyle name="Normal 7 3 4 2 5" xfId="4960"/>
    <cellStyle name="Normal 7 3 4 2 5 2" xfId="10128"/>
    <cellStyle name="Normal 7 3 4 2 5 3" xfId="15221"/>
    <cellStyle name="Normal 7 3 4 2 6" xfId="6010"/>
    <cellStyle name="Normal 7 3 4 2 7" xfId="11122"/>
    <cellStyle name="Normal 7 3 4 3" xfId="1353"/>
    <cellStyle name="Normal 7 3 4 3 2" xfId="6528"/>
    <cellStyle name="Normal 7 3 4 3 3" xfId="11635"/>
    <cellStyle name="Normal 7 3 4 4" xfId="2387"/>
    <cellStyle name="Normal 7 3 4 4 2" xfId="7560"/>
    <cellStyle name="Normal 7 3 4 4 3" xfId="12659"/>
    <cellStyle name="Normal 7 3 4 5" xfId="3426"/>
    <cellStyle name="Normal 7 3 4 5 2" xfId="8595"/>
    <cellStyle name="Normal 7 3 4 5 3" xfId="13689"/>
    <cellStyle name="Normal 7 3 4 6" xfId="4448"/>
    <cellStyle name="Normal 7 3 4 6 2" xfId="9616"/>
    <cellStyle name="Normal 7 3 4 6 3" xfId="14709"/>
    <cellStyle name="Normal 7 3 4 7" xfId="5496"/>
    <cellStyle name="Normal 7 3 4 8" xfId="10610"/>
    <cellStyle name="Normal 7 3 5" xfId="577"/>
    <cellStyle name="Normal 7 3 5 2" xfId="1609"/>
    <cellStyle name="Normal 7 3 5 2 2" xfId="6784"/>
    <cellStyle name="Normal 7 3 5 2 3" xfId="11891"/>
    <cellStyle name="Normal 7 3 5 3" xfId="2643"/>
    <cellStyle name="Normal 7 3 5 3 2" xfId="7816"/>
    <cellStyle name="Normal 7 3 5 3 3" xfId="12915"/>
    <cellStyle name="Normal 7 3 5 4" xfId="3683"/>
    <cellStyle name="Normal 7 3 5 4 2" xfId="8852"/>
    <cellStyle name="Normal 7 3 5 4 3" xfId="13946"/>
    <cellStyle name="Normal 7 3 5 5" xfId="4704"/>
    <cellStyle name="Normal 7 3 5 5 2" xfId="9872"/>
    <cellStyle name="Normal 7 3 5 5 3" xfId="14965"/>
    <cellStyle name="Normal 7 3 5 6" xfId="5754"/>
    <cellStyle name="Normal 7 3 5 7" xfId="10866"/>
    <cellStyle name="Normal 7 3 6" xfId="1096"/>
    <cellStyle name="Normal 7 3 6 2" xfId="6271"/>
    <cellStyle name="Normal 7 3 6 3" xfId="11379"/>
    <cellStyle name="Normal 7 3 7" xfId="2131"/>
    <cellStyle name="Normal 7 3 7 2" xfId="7304"/>
    <cellStyle name="Normal 7 3 7 3" xfId="12403"/>
    <cellStyle name="Normal 7 3 8" xfId="3165"/>
    <cellStyle name="Normal 7 3 8 2" xfId="8334"/>
    <cellStyle name="Normal 7 3 8 3" xfId="13430"/>
    <cellStyle name="Normal 7 3 9" xfId="4192"/>
    <cellStyle name="Normal 7 3 9 2" xfId="9360"/>
    <cellStyle name="Normal 7 3 9 3" xfId="14453"/>
    <cellStyle name="Normal 7 4" xfId="91"/>
    <cellStyle name="Normal 7 4 10" xfId="10386"/>
    <cellStyle name="Normal 7 4 2" xfId="221"/>
    <cellStyle name="Normal 7 4 2 2" xfId="479"/>
    <cellStyle name="Normal 7 4 2 2 2" xfId="993"/>
    <cellStyle name="Normal 7 4 2 2 2 2" xfId="2025"/>
    <cellStyle name="Normal 7 4 2 2 2 2 2" xfId="7200"/>
    <cellStyle name="Normal 7 4 2 2 2 2 3" xfId="12307"/>
    <cellStyle name="Normal 7 4 2 2 2 3" xfId="3059"/>
    <cellStyle name="Normal 7 4 2 2 2 3 2" xfId="8232"/>
    <cellStyle name="Normal 7 4 2 2 2 3 3" xfId="13331"/>
    <cellStyle name="Normal 7 4 2 2 2 4" xfId="4099"/>
    <cellStyle name="Normal 7 4 2 2 2 4 2" xfId="9268"/>
    <cellStyle name="Normal 7 4 2 2 2 4 3" xfId="14362"/>
    <cellStyle name="Normal 7 4 2 2 2 5" xfId="5120"/>
    <cellStyle name="Normal 7 4 2 2 2 5 2" xfId="10288"/>
    <cellStyle name="Normal 7 4 2 2 2 5 3" xfId="15381"/>
    <cellStyle name="Normal 7 4 2 2 2 6" xfId="6170"/>
    <cellStyle name="Normal 7 4 2 2 2 7" xfId="11282"/>
    <cellStyle name="Normal 7 4 2 2 3" xfId="1513"/>
    <cellStyle name="Normal 7 4 2 2 3 2" xfId="6688"/>
    <cellStyle name="Normal 7 4 2 2 3 3" xfId="11795"/>
    <cellStyle name="Normal 7 4 2 2 4" xfId="2547"/>
    <cellStyle name="Normal 7 4 2 2 4 2" xfId="7720"/>
    <cellStyle name="Normal 7 4 2 2 4 3" xfId="12819"/>
    <cellStyle name="Normal 7 4 2 2 5" xfId="3586"/>
    <cellStyle name="Normal 7 4 2 2 5 2" xfId="8755"/>
    <cellStyle name="Normal 7 4 2 2 5 3" xfId="13849"/>
    <cellStyle name="Normal 7 4 2 2 6" xfId="4608"/>
    <cellStyle name="Normal 7 4 2 2 6 2" xfId="9776"/>
    <cellStyle name="Normal 7 4 2 2 6 3" xfId="14869"/>
    <cellStyle name="Normal 7 4 2 2 7" xfId="5656"/>
    <cellStyle name="Normal 7 4 2 2 8" xfId="10770"/>
    <cellStyle name="Normal 7 4 2 3" xfId="737"/>
    <cellStyle name="Normal 7 4 2 3 2" xfId="1769"/>
    <cellStyle name="Normal 7 4 2 3 2 2" xfId="6944"/>
    <cellStyle name="Normal 7 4 2 3 2 3" xfId="12051"/>
    <cellStyle name="Normal 7 4 2 3 3" xfId="2803"/>
    <cellStyle name="Normal 7 4 2 3 3 2" xfId="7976"/>
    <cellStyle name="Normal 7 4 2 3 3 3" xfId="13075"/>
    <cellStyle name="Normal 7 4 2 3 4" xfId="3843"/>
    <cellStyle name="Normal 7 4 2 3 4 2" xfId="9012"/>
    <cellStyle name="Normal 7 4 2 3 4 3" xfId="14106"/>
    <cellStyle name="Normal 7 4 2 3 5" xfId="4864"/>
    <cellStyle name="Normal 7 4 2 3 5 2" xfId="10032"/>
    <cellStyle name="Normal 7 4 2 3 5 3" xfId="15125"/>
    <cellStyle name="Normal 7 4 2 3 6" xfId="5914"/>
    <cellStyle name="Normal 7 4 2 3 7" xfId="11026"/>
    <cellStyle name="Normal 7 4 2 4" xfId="1257"/>
    <cellStyle name="Normal 7 4 2 4 2" xfId="6432"/>
    <cellStyle name="Normal 7 4 2 4 3" xfId="11539"/>
    <cellStyle name="Normal 7 4 2 5" xfId="2291"/>
    <cellStyle name="Normal 7 4 2 5 2" xfId="7464"/>
    <cellStyle name="Normal 7 4 2 5 3" xfId="12563"/>
    <cellStyle name="Normal 7 4 2 6" xfId="3329"/>
    <cellStyle name="Normal 7 4 2 6 2" xfId="8498"/>
    <cellStyle name="Normal 7 4 2 6 3" xfId="13593"/>
    <cellStyle name="Normal 7 4 2 7" xfId="4352"/>
    <cellStyle name="Normal 7 4 2 7 2" xfId="9520"/>
    <cellStyle name="Normal 7 4 2 7 3" xfId="14613"/>
    <cellStyle name="Normal 7 4 2 8" xfId="5398"/>
    <cellStyle name="Normal 7 4 2 9" xfId="10514"/>
    <cellStyle name="Normal 7 4 3" xfId="351"/>
    <cellStyle name="Normal 7 4 3 2" xfId="865"/>
    <cellStyle name="Normal 7 4 3 2 2" xfId="1897"/>
    <cellStyle name="Normal 7 4 3 2 2 2" xfId="7072"/>
    <cellStyle name="Normal 7 4 3 2 2 3" xfId="12179"/>
    <cellStyle name="Normal 7 4 3 2 3" xfId="2931"/>
    <cellStyle name="Normal 7 4 3 2 3 2" xfId="8104"/>
    <cellStyle name="Normal 7 4 3 2 3 3" xfId="13203"/>
    <cellStyle name="Normal 7 4 3 2 4" xfId="3971"/>
    <cellStyle name="Normal 7 4 3 2 4 2" xfId="9140"/>
    <cellStyle name="Normal 7 4 3 2 4 3" xfId="14234"/>
    <cellStyle name="Normal 7 4 3 2 5" xfId="4992"/>
    <cellStyle name="Normal 7 4 3 2 5 2" xfId="10160"/>
    <cellStyle name="Normal 7 4 3 2 5 3" xfId="15253"/>
    <cellStyle name="Normal 7 4 3 2 6" xfId="6042"/>
    <cellStyle name="Normal 7 4 3 2 7" xfId="11154"/>
    <cellStyle name="Normal 7 4 3 3" xfId="1385"/>
    <cellStyle name="Normal 7 4 3 3 2" xfId="6560"/>
    <cellStyle name="Normal 7 4 3 3 3" xfId="11667"/>
    <cellStyle name="Normal 7 4 3 4" xfId="2419"/>
    <cellStyle name="Normal 7 4 3 4 2" xfId="7592"/>
    <cellStyle name="Normal 7 4 3 4 3" xfId="12691"/>
    <cellStyle name="Normal 7 4 3 5" xfId="3458"/>
    <cellStyle name="Normal 7 4 3 5 2" xfId="8627"/>
    <cellStyle name="Normal 7 4 3 5 3" xfId="13721"/>
    <cellStyle name="Normal 7 4 3 6" xfId="4480"/>
    <cellStyle name="Normal 7 4 3 6 2" xfId="9648"/>
    <cellStyle name="Normal 7 4 3 6 3" xfId="14741"/>
    <cellStyle name="Normal 7 4 3 7" xfId="5528"/>
    <cellStyle name="Normal 7 4 3 8" xfId="10642"/>
    <cellStyle name="Normal 7 4 4" xfId="609"/>
    <cellStyle name="Normal 7 4 4 2" xfId="1641"/>
    <cellStyle name="Normal 7 4 4 2 2" xfId="6816"/>
    <cellStyle name="Normal 7 4 4 2 3" xfId="11923"/>
    <cellStyle name="Normal 7 4 4 3" xfId="2675"/>
    <cellStyle name="Normal 7 4 4 3 2" xfId="7848"/>
    <cellStyle name="Normal 7 4 4 3 3" xfId="12947"/>
    <cellStyle name="Normal 7 4 4 4" xfId="3715"/>
    <cellStyle name="Normal 7 4 4 4 2" xfId="8884"/>
    <cellStyle name="Normal 7 4 4 4 3" xfId="13978"/>
    <cellStyle name="Normal 7 4 4 5" xfId="4736"/>
    <cellStyle name="Normal 7 4 4 5 2" xfId="9904"/>
    <cellStyle name="Normal 7 4 4 5 3" xfId="14997"/>
    <cellStyle name="Normal 7 4 4 6" xfId="5786"/>
    <cellStyle name="Normal 7 4 4 7" xfId="10898"/>
    <cellStyle name="Normal 7 4 5" xfId="1129"/>
    <cellStyle name="Normal 7 4 5 2" xfId="6304"/>
    <cellStyle name="Normal 7 4 5 3" xfId="11411"/>
    <cellStyle name="Normal 7 4 6" xfId="2163"/>
    <cellStyle name="Normal 7 4 6 2" xfId="7336"/>
    <cellStyle name="Normal 7 4 6 3" xfId="12435"/>
    <cellStyle name="Normal 7 4 7" xfId="3199"/>
    <cellStyle name="Normal 7 4 7 2" xfId="8368"/>
    <cellStyle name="Normal 7 4 7 3" xfId="13464"/>
    <cellStyle name="Normal 7 4 8" xfId="4224"/>
    <cellStyle name="Normal 7 4 8 2" xfId="9392"/>
    <cellStyle name="Normal 7 4 8 3" xfId="14485"/>
    <cellStyle name="Normal 7 4 9" xfId="5268"/>
    <cellStyle name="Normal 7 5" xfId="157"/>
    <cellStyle name="Normal 7 5 2" xfId="415"/>
    <cellStyle name="Normal 7 5 2 2" xfId="929"/>
    <cellStyle name="Normal 7 5 2 2 2" xfId="1961"/>
    <cellStyle name="Normal 7 5 2 2 2 2" xfId="7136"/>
    <cellStyle name="Normal 7 5 2 2 2 3" xfId="12243"/>
    <cellStyle name="Normal 7 5 2 2 3" xfId="2995"/>
    <cellStyle name="Normal 7 5 2 2 3 2" xfId="8168"/>
    <cellStyle name="Normal 7 5 2 2 3 3" xfId="13267"/>
    <cellStyle name="Normal 7 5 2 2 4" xfId="4035"/>
    <cellStyle name="Normal 7 5 2 2 4 2" xfId="9204"/>
    <cellStyle name="Normal 7 5 2 2 4 3" xfId="14298"/>
    <cellStyle name="Normal 7 5 2 2 5" xfId="5056"/>
    <cellStyle name="Normal 7 5 2 2 5 2" xfId="10224"/>
    <cellStyle name="Normal 7 5 2 2 5 3" xfId="15317"/>
    <cellStyle name="Normal 7 5 2 2 6" xfId="6106"/>
    <cellStyle name="Normal 7 5 2 2 7" xfId="11218"/>
    <cellStyle name="Normal 7 5 2 3" xfId="1449"/>
    <cellStyle name="Normal 7 5 2 3 2" xfId="6624"/>
    <cellStyle name="Normal 7 5 2 3 3" xfId="11731"/>
    <cellStyle name="Normal 7 5 2 4" xfId="2483"/>
    <cellStyle name="Normal 7 5 2 4 2" xfId="7656"/>
    <cellStyle name="Normal 7 5 2 4 3" xfId="12755"/>
    <cellStyle name="Normal 7 5 2 5" xfId="3522"/>
    <cellStyle name="Normal 7 5 2 5 2" xfId="8691"/>
    <cellStyle name="Normal 7 5 2 5 3" xfId="13785"/>
    <cellStyle name="Normal 7 5 2 6" xfId="4544"/>
    <cellStyle name="Normal 7 5 2 6 2" xfId="9712"/>
    <cellStyle name="Normal 7 5 2 6 3" xfId="14805"/>
    <cellStyle name="Normal 7 5 2 7" xfId="5592"/>
    <cellStyle name="Normal 7 5 2 8" xfId="10706"/>
    <cellStyle name="Normal 7 5 3" xfId="673"/>
    <cellStyle name="Normal 7 5 3 2" xfId="1705"/>
    <cellStyle name="Normal 7 5 3 2 2" xfId="6880"/>
    <cellStyle name="Normal 7 5 3 2 3" xfId="11987"/>
    <cellStyle name="Normal 7 5 3 3" xfId="2739"/>
    <cellStyle name="Normal 7 5 3 3 2" xfId="7912"/>
    <cellStyle name="Normal 7 5 3 3 3" xfId="13011"/>
    <cellStyle name="Normal 7 5 3 4" xfId="3779"/>
    <cellStyle name="Normal 7 5 3 4 2" xfId="8948"/>
    <cellStyle name="Normal 7 5 3 4 3" xfId="14042"/>
    <cellStyle name="Normal 7 5 3 5" xfId="4800"/>
    <cellStyle name="Normal 7 5 3 5 2" xfId="9968"/>
    <cellStyle name="Normal 7 5 3 5 3" xfId="15061"/>
    <cellStyle name="Normal 7 5 3 6" xfId="5850"/>
    <cellStyle name="Normal 7 5 3 7" xfId="10962"/>
    <cellStyle name="Normal 7 5 4" xfId="1193"/>
    <cellStyle name="Normal 7 5 4 2" xfId="6368"/>
    <cellStyle name="Normal 7 5 4 3" xfId="11475"/>
    <cellStyle name="Normal 7 5 5" xfId="2227"/>
    <cellStyle name="Normal 7 5 5 2" xfId="7400"/>
    <cellStyle name="Normal 7 5 5 3" xfId="12499"/>
    <cellStyle name="Normal 7 5 6" xfId="3265"/>
    <cellStyle name="Normal 7 5 6 2" xfId="8434"/>
    <cellStyle name="Normal 7 5 6 3" xfId="13529"/>
    <cellStyle name="Normal 7 5 7" xfId="4288"/>
    <cellStyle name="Normal 7 5 7 2" xfId="9456"/>
    <cellStyle name="Normal 7 5 7 3" xfId="14549"/>
    <cellStyle name="Normal 7 5 8" xfId="5334"/>
    <cellStyle name="Normal 7 5 9" xfId="10450"/>
    <cellStyle name="Normal 7 6" xfId="287"/>
    <cellStyle name="Normal 7 6 2" xfId="801"/>
    <cellStyle name="Normal 7 6 2 2" xfId="1833"/>
    <cellStyle name="Normal 7 6 2 2 2" xfId="7008"/>
    <cellStyle name="Normal 7 6 2 2 3" xfId="12115"/>
    <cellStyle name="Normal 7 6 2 3" xfId="2867"/>
    <cellStyle name="Normal 7 6 2 3 2" xfId="8040"/>
    <cellStyle name="Normal 7 6 2 3 3" xfId="13139"/>
    <cellStyle name="Normal 7 6 2 4" xfId="3907"/>
    <cellStyle name="Normal 7 6 2 4 2" xfId="9076"/>
    <cellStyle name="Normal 7 6 2 4 3" xfId="14170"/>
    <cellStyle name="Normal 7 6 2 5" xfId="4928"/>
    <cellStyle name="Normal 7 6 2 5 2" xfId="10096"/>
    <cellStyle name="Normal 7 6 2 5 3" xfId="15189"/>
    <cellStyle name="Normal 7 6 2 6" xfId="5978"/>
    <cellStyle name="Normal 7 6 2 7" xfId="11090"/>
    <cellStyle name="Normal 7 6 3" xfId="1321"/>
    <cellStyle name="Normal 7 6 3 2" xfId="6496"/>
    <cellStyle name="Normal 7 6 3 3" xfId="11603"/>
    <cellStyle name="Normal 7 6 4" xfId="2355"/>
    <cellStyle name="Normal 7 6 4 2" xfId="7528"/>
    <cellStyle name="Normal 7 6 4 3" xfId="12627"/>
    <cellStyle name="Normal 7 6 5" xfId="3394"/>
    <cellStyle name="Normal 7 6 5 2" xfId="8563"/>
    <cellStyle name="Normal 7 6 5 3" xfId="13657"/>
    <cellStyle name="Normal 7 6 6" xfId="4416"/>
    <cellStyle name="Normal 7 6 6 2" xfId="9584"/>
    <cellStyle name="Normal 7 6 6 3" xfId="14677"/>
    <cellStyle name="Normal 7 6 7" xfId="5464"/>
    <cellStyle name="Normal 7 6 8" xfId="10578"/>
    <cellStyle name="Normal 7 7" xfId="545"/>
    <cellStyle name="Normal 7 7 2" xfId="1577"/>
    <cellStyle name="Normal 7 7 2 2" xfId="6752"/>
    <cellStyle name="Normal 7 7 2 3" xfId="11859"/>
    <cellStyle name="Normal 7 7 3" xfId="2611"/>
    <cellStyle name="Normal 7 7 3 2" xfId="7784"/>
    <cellStyle name="Normal 7 7 3 3" xfId="12883"/>
    <cellStyle name="Normal 7 7 4" xfId="3651"/>
    <cellStyle name="Normal 7 7 4 2" xfId="8820"/>
    <cellStyle name="Normal 7 7 4 3" xfId="13914"/>
    <cellStyle name="Normal 7 7 5" xfId="4672"/>
    <cellStyle name="Normal 7 7 5 2" xfId="9840"/>
    <cellStyle name="Normal 7 7 5 3" xfId="14933"/>
    <cellStyle name="Normal 7 7 6" xfId="5722"/>
    <cellStyle name="Normal 7 7 7" xfId="10834"/>
    <cellStyle name="Normal 7 8" xfId="1062"/>
    <cellStyle name="Normal 7 8 2" xfId="6237"/>
    <cellStyle name="Normal 7 8 3" xfId="11346"/>
    <cellStyle name="Normal 7 9" xfId="2097"/>
    <cellStyle name="Normal 7 9 2" xfId="7270"/>
    <cellStyle name="Normal 7 9 3" xfId="12371"/>
    <cellStyle name="Normal 8" xfId="30"/>
    <cellStyle name="Normal 9" xfId="29"/>
    <cellStyle name="Normal 9 10" xfId="4168"/>
    <cellStyle name="Normal 9 10 2" xfId="9336"/>
    <cellStyle name="Normal 9 10 3" xfId="14429"/>
    <cellStyle name="Normal 9 11" xfId="5206"/>
    <cellStyle name="Normal 9 12" xfId="6263"/>
    <cellStyle name="Normal 9 2" xfId="65"/>
    <cellStyle name="Normal 9 2 10" xfId="5242"/>
    <cellStyle name="Normal 9 2 11" xfId="10362"/>
    <cellStyle name="Normal 9 2 2" xfId="131"/>
    <cellStyle name="Normal 9 2 2 10" xfId="10426"/>
    <cellStyle name="Normal 9 2 2 2" xfId="261"/>
    <cellStyle name="Normal 9 2 2 2 2" xfId="519"/>
    <cellStyle name="Normal 9 2 2 2 2 2" xfId="1033"/>
    <cellStyle name="Normal 9 2 2 2 2 2 2" xfId="2065"/>
    <cellStyle name="Normal 9 2 2 2 2 2 2 2" xfId="7240"/>
    <cellStyle name="Normal 9 2 2 2 2 2 2 3" xfId="12347"/>
    <cellStyle name="Normal 9 2 2 2 2 2 3" xfId="3099"/>
    <cellStyle name="Normal 9 2 2 2 2 2 3 2" xfId="8272"/>
    <cellStyle name="Normal 9 2 2 2 2 2 3 3" xfId="13371"/>
    <cellStyle name="Normal 9 2 2 2 2 2 4" xfId="4139"/>
    <cellStyle name="Normal 9 2 2 2 2 2 4 2" xfId="9308"/>
    <cellStyle name="Normal 9 2 2 2 2 2 4 3" xfId="14402"/>
    <cellStyle name="Normal 9 2 2 2 2 2 5" xfId="5160"/>
    <cellStyle name="Normal 9 2 2 2 2 2 5 2" xfId="10328"/>
    <cellStyle name="Normal 9 2 2 2 2 2 5 3" xfId="15421"/>
    <cellStyle name="Normal 9 2 2 2 2 2 6" xfId="6210"/>
    <cellStyle name="Normal 9 2 2 2 2 2 7" xfId="11322"/>
    <cellStyle name="Normal 9 2 2 2 2 3" xfId="1553"/>
    <cellStyle name="Normal 9 2 2 2 2 3 2" xfId="6728"/>
    <cellStyle name="Normal 9 2 2 2 2 3 3" xfId="11835"/>
    <cellStyle name="Normal 9 2 2 2 2 4" xfId="2587"/>
    <cellStyle name="Normal 9 2 2 2 2 4 2" xfId="7760"/>
    <cellStyle name="Normal 9 2 2 2 2 4 3" xfId="12859"/>
    <cellStyle name="Normal 9 2 2 2 2 5" xfId="3626"/>
    <cellStyle name="Normal 9 2 2 2 2 5 2" xfId="8795"/>
    <cellStyle name="Normal 9 2 2 2 2 5 3" xfId="13889"/>
    <cellStyle name="Normal 9 2 2 2 2 6" xfId="4648"/>
    <cellStyle name="Normal 9 2 2 2 2 6 2" xfId="9816"/>
    <cellStyle name="Normal 9 2 2 2 2 6 3" xfId="14909"/>
    <cellStyle name="Normal 9 2 2 2 2 7" xfId="5696"/>
    <cellStyle name="Normal 9 2 2 2 2 8" xfId="10810"/>
    <cellStyle name="Normal 9 2 2 2 3" xfId="777"/>
    <cellStyle name="Normal 9 2 2 2 3 2" xfId="1809"/>
    <cellStyle name="Normal 9 2 2 2 3 2 2" xfId="6984"/>
    <cellStyle name="Normal 9 2 2 2 3 2 3" xfId="12091"/>
    <cellStyle name="Normal 9 2 2 2 3 3" xfId="2843"/>
    <cellStyle name="Normal 9 2 2 2 3 3 2" xfId="8016"/>
    <cellStyle name="Normal 9 2 2 2 3 3 3" xfId="13115"/>
    <cellStyle name="Normal 9 2 2 2 3 4" xfId="3883"/>
    <cellStyle name="Normal 9 2 2 2 3 4 2" xfId="9052"/>
    <cellStyle name="Normal 9 2 2 2 3 4 3" xfId="14146"/>
    <cellStyle name="Normal 9 2 2 2 3 5" xfId="4904"/>
    <cellStyle name="Normal 9 2 2 2 3 5 2" xfId="10072"/>
    <cellStyle name="Normal 9 2 2 2 3 5 3" xfId="15165"/>
    <cellStyle name="Normal 9 2 2 2 3 6" xfId="5954"/>
    <cellStyle name="Normal 9 2 2 2 3 7" xfId="11066"/>
    <cellStyle name="Normal 9 2 2 2 4" xfId="1297"/>
    <cellStyle name="Normal 9 2 2 2 4 2" xfId="6472"/>
    <cellStyle name="Normal 9 2 2 2 4 3" xfId="11579"/>
    <cellStyle name="Normal 9 2 2 2 5" xfId="2331"/>
    <cellStyle name="Normal 9 2 2 2 5 2" xfId="7504"/>
    <cellStyle name="Normal 9 2 2 2 5 3" xfId="12603"/>
    <cellStyle name="Normal 9 2 2 2 6" xfId="3369"/>
    <cellStyle name="Normal 9 2 2 2 6 2" xfId="8538"/>
    <cellStyle name="Normal 9 2 2 2 6 3" xfId="13633"/>
    <cellStyle name="Normal 9 2 2 2 7" xfId="4392"/>
    <cellStyle name="Normal 9 2 2 2 7 2" xfId="9560"/>
    <cellStyle name="Normal 9 2 2 2 7 3" xfId="14653"/>
    <cellStyle name="Normal 9 2 2 2 8" xfId="5438"/>
    <cellStyle name="Normal 9 2 2 2 9" xfId="10554"/>
    <cellStyle name="Normal 9 2 2 3" xfId="391"/>
    <cellStyle name="Normal 9 2 2 3 2" xfId="905"/>
    <cellStyle name="Normal 9 2 2 3 2 2" xfId="1937"/>
    <cellStyle name="Normal 9 2 2 3 2 2 2" xfId="7112"/>
    <cellStyle name="Normal 9 2 2 3 2 2 3" xfId="12219"/>
    <cellStyle name="Normal 9 2 2 3 2 3" xfId="2971"/>
    <cellStyle name="Normal 9 2 2 3 2 3 2" xfId="8144"/>
    <cellStyle name="Normal 9 2 2 3 2 3 3" xfId="13243"/>
    <cellStyle name="Normal 9 2 2 3 2 4" xfId="4011"/>
    <cellStyle name="Normal 9 2 2 3 2 4 2" xfId="9180"/>
    <cellStyle name="Normal 9 2 2 3 2 4 3" xfId="14274"/>
    <cellStyle name="Normal 9 2 2 3 2 5" xfId="5032"/>
    <cellStyle name="Normal 9 2 2 3 2 5 2" xfId="10200"/>
    <cellStyle name="Normal 9 2 2 3 2 5 3" xfId="15293"/>
    <cellStyle name="Normal 9 2 2 3 2 6" xfId="6082"/>
    <cellStyle name="Normal 9 2 2 3 2 7" xfId="11194"/>
    <cellStyle name="Normal 9 2 2 3 3" xfId="1425"/>
    <cellStyle name="Normal 9 2 2 3 3 2" xfId="6600"/>
    <cellStyle name="Normal 9 2 2 3 3 3" xfId="11707"/>
    <cellStyle name="Normal 9 2 2 3 4" xfId="2459"/>
    <cellStyle name="Normal 9 2 2 3 4 2" xfId="7632"/>
    <cellStyle name="Normal 9 2 2 3 4 3" xfId="12731"/>
    <cellStyle name="Normal 9 2 2 3 5" xfId="3498"/>
    <cellStyle name="Normal 9 2 2 3 5 2" xfId="8667"/>
    <cellStyle name="Normal 9 2 2 3 5 3" xfId="13761"/>
    <cellStyle name="Normal 9 2 2 3 6" xfId="4520"/>
    <cellStyle name="Normal 9 2 2 3 6 2" xfId="9688"/>
    <cellStyle name="Normal 9 2 2 3 6 3" xfId="14781"/>
    <cellStyle name="Normal 9 2 2 3 7" xfId="5568"/>
    <cellStyle name="Normal 9 2 2 3 8" xfId="10682"/>
    <cellStyle name="Normal 9 2 2 4" xfId="649"/>
    <cellStyle name="Normal 9 2 2 4 2" xfId="1681"/>
    <cellStyle name="Normal 9 2 2 4 2 2" xfId="6856"/>
    <cellStyle name="Normal 9 2 2 4 2 3" xfId="11963"/>
    <cellStyle name="Normal 9 2 2 4 3" xfId="2715"/>
    <cellStyle name="Normal 9 2 2 4 3 2" xfId="7888"/>
    <cellStyle name="Normal 9 2 2 4 3 3" xfId="12987"/>
    <cellStyle name="Normal 9 2 2 4 4" xfId="3755"/>
    <cellStyle name="Normal 9 2 2 4 4 2" xfId="8924"/>
    <cellStyle name="Normal 9 2 2 4 4 3" xfId="14018"/>
    <cellStyle name="Normal 9 2 2 4 5" xfId="4776"/>
    <cellStyle name="Normal 9 2 2 4 5 2" xfId="9944"/>
    <cellStyle name="Normal 9 2 2 4 5 3" xfId="15037"/>
    <cellStyle name="Normal 9 2 2 4 6" xfId="5826"/>
    <cellStyle name="Normal 9 2 2 4 7" xfId="10938"/>
    <cellStyle name="Normal 9 2 2 5" xfId="1169"/>
    <cellStyle name="Normal 9 2 2 5 2" xfId="6344"/>
    <cellStyle name="Normal 9 2 2 5 3" xfId="11451"/>
    <cellStyle name="Normal 9 2 2 6" xfId="2203"/>
    <cellStyle name="Normal 9 2 2 6 2" xfId="7376"/>
    <cellStyle name="Normal 9 2 2 6 3" xfId="12475"/>
    <cellStyle name="Normal 9 2 2 7" xfId="3239"/>
    <cellStyle name="Normal 9 2 2 7 2" xfId="8408"/>
    <cellStyle name="Normal 9 2 2 7 3" xfId="13504"/>
    <cellStyle name="Normal 9 2 2 8" xfId="4264"/>
    <cellStyle name="Normal 9 2 2 8 2" xfId="9432"/>
    <cellStyle name="Normal 9 2 2 8 3" xfId="14525"/>
    <cellStyle name="Normal 9 2 2 9" xfId="5308"/>
    <cellStyle name="Normal 9 2 3" xfId="197"/>
    <cellStyle name="Normal 9 2 3 2" xfId="455"/>
    <cellStyle name="Normal 9 2 3 2 2" xfId="969"/>
    <cellStyle name="Normal 9 2 3 2 2 2" xfId="2001"/>
    <cellStyle name="Normal 9 2 3 2 2 2 2" xfId="7176"/>
    <cellStyle name="Normal 9 2 3 2 2 2 3" xfId="12283"/>
    <cellStyle name="Normal 9 2 3 2 2 3" xfId="3035"/>
    <cellStyle name="Normal 9 2 3 2 2 3 2" xfId="8208"/>
    <cellStyle name="Normal 9 2 3 2 2 3 3" xfId="13307"/>
    <cellStyle name="Normal 9 2 3 2 2 4" xfId="4075"/>
    <cellStyle name="Normal 9 2 3 2 2 4 2" xfId="9244"/>
    <cellStyle name="Normal 9 2 3 2 2 4 3" xfId="14338"/>
    <cellStyle name="Normal 9 2 3 2 2 5" xfId="5096"/>
    <cellStyle name="Normal 9 2 3 2 2 5 2" xfId="10264"/>
    <cellStyle name="Normal 9 2 3 2 2 5 3" xfId="15357"/>
    <cellStyle name="Normal 9 2 3 2 2 6" xfId="6146"/>
    <cellStyle name="Normal 9 2 3 2 2 7" xfId="11258"/>
    <cellStyle name="Normal 9 2 3 2 3" xfId="1489"/>
    <cellStyle name="Normal 9 2 3 2 3 2" xfId="6664"/>
    <cellStyle name="Normal 9 2 3 2 3 3" xfId="11771"/>
    <cellStyle name="Normal 9 2 3 2 4" xfId="2523"/>
    <cellStyle name="Normal 9 2 3 2 4 2" xfId="7696"/>
    <cellStyle name="Normal 9 2 3 2 4 3" xfId="12795"/>
    <cellStyle name="Normal 9 2 3 2 5" xfId="3562"/>
    <cellStyle name="Normal 9 2 3 2 5 2" xfId="8731"/>
    <cellStyle name="Normal 9 2 3 2 5 3" xfId="13825"/>
    <cellStyle name="Normal 9 2 3 2 6" xfId="4584"/>
    <cellStyle name="Normal 9 2 3 2 6 2" xfId="9752"/>
    <cellStyle name="Normal 9 2 3 2 6 3" xfId="14845"/>
    <cellStyle name="Normal 9 2 3 2 7" xfId="5632"/>
    <cellStyle name="Normal 9 2 3 2 8" xfId="10746"/>
    <cellStyle name="Normal 9 2 3 3" xfId="713"/>
    <cellStyle name="Normal 9 2 3 3 2" xfId="1745"/>
    <cellStyle name="Normal 9 2 3 3 2 2" xfId="6920"/>
    <cellStyle name="Normal 9 2 3 3 2 3" xfId="12027"/>
    <cellStyle name="Normal 9 2 3 3 3" xfId="2779"/>
    <cellStyle name="Normal 9 2 3 3 3 2" xfId="7952"/>
    <cellStyle name="Normal 9 2 3 3 3 3" xfId="13051"/>
    <cellStyle name="Normal 9 2 3 3 4" xfId="3819"/>
    <cellStyle name="Normal 9 2 3 3 4 2" xfId="8988"/>
    <cellStyle name="Normal 9 2 3 3 4 3" xfId="14082"/>
    <cellStyle name="Normal 9 2 3 3 5" xfId="4840"/>
    <cellStyle name="Normal 9 2 3 3 5 2" xfId="10008"/>
    <cellStyle name="Normal 9 2 3 3 5 3" xfId="15101"/>
    <cellStyle name="Normal 9 2 3 3 6" xfId="5890"/>
    <cellStyle name="Normal 9 2 3 3 7" xfId="11002"/>
    <cellStyle name="Normal 9 2 3 4" xfId="1233"/>
    <cellStyle name="Normal 9 2 3 4 2" xfId="6408"/>
    <cellStyle name="Normal 9 2 3 4 3" xfId="11515"/>
    <cellStyle name="Normal 9 2 3 5" xfId="2267"/>
    <cellStyle name="Normal 9 2 3 5 2" xfId="7440"/>
    <cellStyle name="Normal 9 2 3 5 3" xfId="12539"/>
    <cellStyle name="Normal 9 2 3 6" xfId="3305"/>
    <cellStyle name="Normal 9 2 3 6 2" xfId="8474"/>
    <cellStyle name="Normal 9 2 3 6 3" xfId="13569"/>
    <cellStyle name="Normal 9 2 3 7" xfId="4328"/>
    <cellStyle name="Normal 9 2 3 7 2" xfId="9496"/>
    <cellStyle name="Normal 9 2 3 7 3" xfId="14589"/>
    <cellStyle name="Normal 9 2 3 8" xfId="5374"/>
    <cellStyle name="Normal 9 2 3 9" xfId="10490"/>
    <cellStyle name="Normal 9 2 4" xfId="327"/>
    <cellStyle name="Normal 9 2 4 2" xfId="841"/>
    <cellStyle name="Normal 9 2 4 2 2" xfId="1873"/>
    <cellStyle name="Normal 9 2 4 2 2 2" xfId="7048"/>
    <cellStyle name="Normal 9 2 4 2 2 3" xfId="12155"/>
    <cellStyle name="Normal 9 2 4 2 3" xfId="2907"/>
    <cellStyle name="Normal 9 2 4 2 3 2" xfId="8080"/>
    <cellStyle name="Normal 9 2 4 2 3 3" xfId="13179"/>
    <cellStyle name="Normal 9 2 4 2 4" xfId="3947"/>
    <cellStyle name="Normal 9 2 4 2 4 2" xfId="9116"/>
    <cellStyle name="Normal 9 2 4 2 4 3" xfId="14210"/>
    <cellStyle name="Normal 9 2 4 2 5" xfId="4968"/>
    <cellStyle name="Normal 9 2 4 2 5 2" xfId="10136"/>
    <cellStyle name="Normal 9 2 4 2 5 3" xfId="15229"/>
    <cellStyle name="Normal 9 2 4 2 6" xfId="6018"/>
    <cellStyle name="Normal 9 2 4 2 7" xfId="11130"/>
    <cellStyle name="Normal 9 2 4 3" xfId="1361"/>
    <cellStyle name="Normal 9 2 4 3 2" xfId="6536"/>
    <cellStyle name="Normal 9 2 4 3 3" xfId="11643"/>
    <cellStyle name="Normal 9 2 4 4" xfId="2395"/>
    <cellStyle name="Normal 9 2 4 4 2" xfId="7568"/>
    <cellStyle name="Normal 9 2 4 4 3" xfId="12667"/>
    <cellStyle name="Normal 9 2 4 5" xfId="3434"/>
    <cellStyle name="Normal 9 2 4 5 2" xfId="8603"/>
    <cellStyle name="Normal 9 2 4 5 3" xfId="13697"/>
    <cellStyle name="Normal 9 2 4 6" xfId="4456"/>
    <cellStyle name="Normal 9 2 4 6 2" xfId="9624"/>
    <cellStyle name="Normal 9 2 4 6 3" xfId="14717"/>
    <cellStyle name="Normal 9 2 4 7" xfId="5504"/>
    <cellStyle name="Normal 9 2 4 8" xfId="10618"/>
    <cellStyle name="Normal 9 2 5" xfId="585"/>
    <cellStyle name="Normal 9 2 5 2" xfId="1617"/>
    <cellStyle name="Normal 9 2 5 2 2" xfId="6792"/>
    <cellStyle name="Normal 9 2 5 2 3" xfId="11899"/>
    <cellStyle name="Normal 9 2 5 3" xfId="2651"/>
    <cellStyle name="Normal 9 2 5 3 2" xfId="7824"/>
    <cellStyle name="Normal 9 2 5 3 3" xfId="12923"/>
    <cellStyle name="Normal 9 2 5 4" xfId="3691"/>
    <cellStyle name="Normal 9 2 5 4 2" xfId="8860"/>
    <cellStyle name="Normal 9 2 5 4 3" xfId="13954"/>
    <cellStyle name="Normal 9 2 5 5" xfId="4712"/>
    <cellStyle name="Normal 9 2 5 5 2" xfId="9880"/>
    <cellStyle name="Normal 9 2 5 5 3" xfId="14973"/>
    <cellStyle name="Normal 9 2 5 6" xfId="5762"/>
    <cellStyle name="Normal 9 2 5 7" xfId="10874"/>
    <cellStyle name="Normal 9 2 6" xfId="1104"/>
    <cellStyle name="Normal 9 2 6 2" xfId="6279"/>
    <cellStyle name="Normal 9 2 6 3" xfId="11387"/>
    <cellStyle name="Normal 9 2 7" xfId="2139"/>
    <cellStyle name="Normal 9 2 7 2" xfId="7312"/>
    <cellStyle name="Normal 9 2 7 3" xfId="12411"/>
    <cellStyle name="Normal 9 2 8" xfId="3173"/>
    <cellStyle name="Normal 9 2 8 2" xfId="8342"/>
    <cellStyle name="Normal 9 2 8 3" xfId="13438"/>
    <cellStyle name="Normal 9 2 9" xfId="4200"/>
    <cellStyle name="Normal 9 2 9 2" xfId="9368"/>
    <cellStyle name="Normal 9 2 9 3" xfId="14461"/>
    <cellStyle name="Normal 9 3" xfId="99"/>
    <cellStyle name="Normal 9 3 10" xfId="10394"/>
    <cellStyle name="Normal 9 3 2" xfId="229"/>
    <cellStyle name="Normal 9 3 2 2" xfId="487"/>
    <cellStyle name="Normal 9 3 2 2 2" xfId="1001"/>
    <cellStyle name="Normal 9 3 2 2 2 2" xfId="2033"/>
    <cellStyle name="Normal 9 3 2 2 2 2 2" xfId="7208"/>
    <cellStyle name="Normal 9 3 2 2 2 2 3" xfId="12315"/>
    <cellStyle name="Normal 9 3 2 2 2 3" xfId="3067"/>
    <cellStyle name="Normal 9 3 2 2 2 3 2" xfId="8240"/>
    <cellStyle name="Normal 9 3 2 2 2 3 3" xfId="13339"/>
    <cellStyle name="Normal 9 3 2 2 2 4" xfId="4107"/>
    <cellStyle name="Normal 9 3 2 2 2 4 2" xfId="9276"/>
    <cellStyle name="Normal 9 3 2 2 2 4 3" xfId="14370"/>
    <cellStyle name="Normal 9 3 2 2 2 5" xfId="5128"/>
    <cellStyle name="Normal 9 3 2 2 2 5 2" xfId="10296"/>
    <cellStyle name="Normal 9 3 2 2 2 5 3" xfId="15389"/>
    <cellStyle name="Normal 9 3 2 2 2 6" xfId="6178"/>
    <cellStyle name="Normal 9 3 2 2 2 7" xfId="11290"/>
    <cellStyle name="Normal 9 3 2 2 3" xfId="1521"/>
    <cellStyle name="Normal 9 3 2 2 3 2" xfId="6696"/>
    <cellStyle name="Normal 9 3 2 2 3 3" xfId="11803"/>
    <cellStyle name="Normal 9 3 2 2 4" xfId="2555"/>
    <cellStyle name="Normal 9 3 2 2 4 2" xfId="7728"/>
    <cellStyle name="Normal 9 3 2 2 4 3" xfId="12827"/>
    <cellStyle name="Normal 9 3 2 2 5" xfId="3594"/>
    <cellStyle name="Normal 9 3 2 2 5 2" xfId="8763"/>
    <cellStyle name="Normal 9 3 2 2 5 3" xfId="13857"/>
    <cellStyle name="Normal 9 3 2 2 6" xfId="4616"/>
    <cellStyle name="Normal 9 3 2 2 6 2" xfId="9784"/>
    <cellStyle name="Normal 9 3 2 2 6 3" xfId="14877"/>
    <cellStyle name="Normal 9 3 2 2 7" xfId="5664"/>
    <cellStyle name="Normal 9 3 2 2 8" xfId="10778"/>
    <cellStyle name="Normal 9 3 2 3" xfId="745"/>
    <cellStyle name="Normal 9 3 2 3 2" xfId="1777"/>
    <cellStyle name="Normal 9 3 2 3 2 2" xfId="6952"/>
    <cellStyle name="Normal 9 3 2 3 2 3" xfId="12059"/>
    <cellStyle name="Normal 9 3 2 3 3" xfId="2811"/>
    <cellStyle name="Normal 9 3 2 3 3 2" xfId="7984"/>
    <cellStyle name="Normal 9 3 2 3 3 3" xfId="13083"/>
    <cellStyle name="Normal 9 3 2 3 4" xfId="3851"/>
    <cellStyle name="Normal 9 3 2 3 4 2" xfId="9020"/>
    <cellStyle name="Normal 9 3 2 3 4 3" xfId="14114"/>
    <cellStyle name="Normal 9 3 2 3 5" xfId="4872"/>
    <cellStyle name="Normal 9 3 2 3 5 2" xfId="10040"/>
    <cellStyle name="Normal 9 3 2 3 5 3" xfId="15133"/>
    <cellStyle name="Normal 9 3 2 3 6" xfId="5922"/>
    <cellStyle name="Normal 9 3 2 3 7" xfId="11034"/>
    <cellStyle name="Normal 9 3 2 4" xfId="1265"/>
    <cellStyle name="Normal 9 3 2 4 2" xfId="6440"/>
    <cellStyle name="Normal 9 3 2 4 3" xfId="11547"/>
    <cellStyle name="Normal 9 3 2 5" xfId="2299"/>
    <cellStyle name="Normal 9 3 2 5 2" xfId="7472"/>
    <cellStyle name="Normal 9 3 2 5 3" xfId="12571"/>
    <cellStyle name="Normal 9 3 2 6" xfId="3337"/>
    <cellStyle name="Normal 9 3 2 6 2" xfId="8506"/>
    <cellStyle name="Normal 9 3 2 6 3" xfId="13601"/>
    <cellStyle name="Normal 9 3 2 7" xfId="4360"/>
    <cellStyle name="Normal 9 3 2 7 2" xfId="9528"/>
    <cellStyle name="Normal 9 3 2 7 3" xfId="14621"/>
    <cellStyle name="Normal 9 3 2 8" xfId="5406"/>
    <cellStyle name="Normal 9 3 2 9" xfId="10522"/>
    <cellStyle name="Normal 9 3 3" xfId="359"/>
    <cellStyle name="Normal 9 3 3 2" xfId="873"/>
    <cellStyle name="Normal 9 3 3 2 2" xfId="1905"/>
    <cellStyle name="Normal 9 3 3 2 2 2" xfId="7080"/>
    <cellStyle name="Normal 9 3 3 2 2 3" xfId="12187"/>
    <cellStyle name="Normal 9 3 3 2 3" xfId="2939"/>
    <cellStyle name="Normal 9 3 3 2 3 2" xfId="8112"/>
    <cellStyle name="Normal 9 3 3 2 3 3" xfId="13211"/>
    <cellStyle name="Normal 9 3 3 2 4" xfId="3979"/>
    <cellStyle name="Normal 9 3 3 2 4 2" xfId="9148"/>
    <cellStyle name="Normal 9 3 3 2 4 3" xfId="14242"/>
    <cellStyle name="Normal 9 3 3 2 5" xfId="5000"/>
    <cellStyle name="Normal 9 3 3 2 5 2" xfId="10168"/>
    <cellStyle name="Normal 9 3 3 2 5 3" xfId="15261"/>
    <cellStyle name="Normal 9 3 3 2 6" xfId="6050"/>
    <cellStyle name="Normal 9 3 3 2 7" xfId="11162"/>
    <cellStyle name="Normal 9 3 3 3" xfId="1393"/>
    <cellStyle name="Normal 9 3 3 3 2" xfId="6568"/>
    <cellStyle name="Normal 9 3 3 3 3" xfId="11675"/>
    <cellStyle name="Normal 9 3 3 4" xfId="2427"/>
    <cellStyle name="Normal 9 3 3 4 2" xfId="7600"/>
    <cellStyle name="Normal 9 3 3 4 3" xfId="12699"/>
    <cellStyle name="Normal 9 3 3 5" xfId="3466"/>
    <cellStyle name="Normal 9 3 3 5 2" xfId="8635"/>
    <cellStyle name="Normal 9 3 3 5 3" xfId="13729"/>
    <cellStyle name="Normal 9 3 3 6" xfId="4488"/>
    <cellStyle name="Normal 9 3 3 6 2" xfId="9656"/>
    <cellStyle name="Normal 9 3 3 6 3" xfId="14749"/>
    <cellStyle name="Normal 9 3 3 7" xfId="5536"/>
    <cellStyle name="Normal 9 3 3 8" xfId="10650"/>
    <cellStyle name="Normal 9 3 4" xfId="617"/>
    <cellStyle name="Normal 9 3 4 2" xfId="1649"/>
    <cellStyle name="Normal 9 3 4 2 2" xfId="6824"/>
    <cellStyle name="Normal 9 3 4 2 3" xfId="11931"/>
    <cellStyle name="Normal 9 3 4 3" xfId="2683"/>
    <cellStyle name="Normal 9 3 4 3 2" xfId="7856"/>
    <cellStyle name="Normal 9 3 4 3 3" xfId="12955"/>
    <cellStyle name="Normal 9 3 4 4" xfId="3723"/>
    <cellStyle name="Normal 9 3 4 4 2" xfId="8892"/>
    <cellStyle name="Normal 9 3 4 4 3" xfId="13986"/>
    <cellStyle name="Normal 9 3 4 5" xfId="4744"/>
    <cellStyle name="Normal 9 3 4 5 2" xfId="9912"/>
    <cellStyle name="Normal 9 3 4 5 3" xfId="15005"/>
    <cellStyle name="Normal 9 3 4 6" xfId="5794"/>
    <cellStyle name="Normal 9 3 4 7" xfId="10906"/>
    <cellStyle name="Normal 9 3 5" xfId="1137"/>
    <cellStyle name="Normal 9 3 5 2" xfId="6312"/>
    <cellStyle name="Normal 9 3 5 3" xfId="11419"/>
    <cellStyle name="Normal 9 3 6" xfId="2171"/>
    <cellStyle name="Normal 9 3 6 2" xfId="7344"/>
    <cellStyle name="Normal 9 3 6 3" xfId="12443"/>
    <cellStyle name="Normal 9 3 7" xfId="3207"/>
    <cellStyle name="Normal 9 3 7 2" xfId="8376"/>
    <cellStyle name="Normal 9 3 7 3" xfId="13472"/>
    <cellStyle name="Normal 9 3 8" xfId="4232"/>
    <cellStyle name="Normal 9 3 8 2" xfId="9400"/>
    <cellStyle name="Normal 9 3 8 3" xfId="14493"/>
    <cellStyle name="Normal 9 3 9" xfId="5276"/>
    <cellStyle name="Normal 9 4" xfId="165"/>
    <cellStyle name="Normal 9 4 2" xfId="423"/>
    <cellStyle name="Normal 9 4 2 2" xfId="937"/>
    <cellStyle name="Normal 9 4 2 2 2" xfId="1969"/>
    <cellStyle name="Normal 9 4 2 2 2 2" xfId="7144"/>
    <cellStyle name="Normal 9 4 2 2 2 3" xfId="12251"/>
    <cellStyle name="Normal 9 4 2 2 3" xfId="3003"/>
    <cellStyle name="Normal 9 4 2 2 3 2" xfId="8176"/>
    <cellStyle name="Normal 9 4 2 2 3 3" xfId="13275"/>
    <cellStyle name="Normal 9 4 2 2 4" xfId="4043"/>
    <cellStyle name="Normal 9 4 2 2 4 2" xfId="9212"/>
    <cellStyle name="Normal 9 4 2 2 4 3" xfId="14306"/>
    <cellStyle name="Normal 9 4 2 2 5" xfId="5064"/>
    <cellStyle name="Normal 9 4 2 2 5 2" xfId="10232"/>
    <cellStyle name="Normal 9 4 2 2 5 3" xfId="15325"/>
    <cellStyle name="Normal 9 4 2 2 6" xfId="6114"/>
    <cellStyle name="Normal 9 4 2 2 7" xfId="11226"/>
    <cellStyle name="Normal 9 4 2 3" xfId="1457"/>
    <cellStyle name="Normal 9 4 2 3 2" xfId="6632"/>
    <cellStyle name="Normal 9 4 2 3 3" xfId="11739"/>
    <cellStyle name="Normal 9 4 2 4" xfId="2491"/>
    <cellStyle name="Normal 9 4 2 4 2" xfId="7664"/>
    <cellStyle name="Normal 9 4 2 4 3" xfId="12763"/>
    <cellStyle name="Normal 9 4 2 5" xfId="3530"/>
    <cellStyle name="Normal 9 4 2 5 2" xfId="8699"/>
    <cellStyle name="Normal 9 4 2 5 3" xfId="13793"/>
    <cellStyle name="Normal 9 4 2 6" xfId="4552"/>
    <cellStyle name="Normal 9 4 2 6 2" xfId="9720"/>
    <cellStyle name="Normal 9 4 2 6 3" xfId="14813"/>
    <cellStyle name="Normal 9 4 2 7" xfId="5600"/>
    <cellStyle name="Normal 9 4 2 8" xfId="10714"/>
    <cellStyle name="Normal 9 4 3" xfId="681"/>
    <cellStyle name="Normal 9 4 3 2" xfId="1713"/>
    <cellStyle name="Normal 9 4 3 2 2" xfId="6888"/>
    <cellStyle name="Normal 9 4 3 2 3" xfId="11995"/>
    <cellStyle name="Normal 9 4 3 3" xfId="2747"/>
    <cellStyle name="Normal 9 4 3 3 2" xfId="7920"/>
    <cellStyle name="Normal 9 4 3 3 3" xfId="13019"/>
    <cellStyle name="Normal 9 4 3 4" xfId="3787"/>
    <cellStyle name="Normal 9 4 3 4 2" xfId="8956"/>
    <cellStyle name="Normal 9 4 3 4 3" xfId="14050"/>
    <cellStyle name="Normal 9 4 3 5" xfId="4808"/>
    <cellStyle name="Normal 9 4 3 5 2" xfId="9976"/>
    <cellStyle name="Normal 9 4 3 5 3" xfId="15069"/>
    <cellStyle name="Normal 9 4 3 6" xfId="5858"/>
    <cellStyle name="Normal 9 4 3 7" xfId="10970"/>
    <cellStyle name="Normal 9 4 4" xfId="1201"/>
    <cellStyle name="Normal 9 4 4 2" xfId="6376"/>
    <cellStyle name="Normal 9 4 4 3" xfId="11483"/>
    <cellStyle name="Normal 9 4 5" xfId="2235"/>
    <cellStyle name="Normal 9 4 5 2" xfId="7408"/>
    <cellStyle name="Normal 9 4 5 3" xfId="12507"/>
    <cellStyle name="Normal 9 4 6" xfId="3273"/>
    <cellStyle name="Normal 9 4 6 2" xfId="8442"/>
    <cellStyle name="Normal 9 4 6 3" xfId="13537"/>
    <cellStyle name="Normal 9 4 7" xfId="4296"/>
    <cellStyle name="Normal 9 4 7 2" xfId="9464"/>
    <cellStyle name="Normal 9 4 7 3" xfId="14557"/>
    <cellStyle name="Normal 9 4 8" xfId="5342"/>
    <cellStyle name="Normal 9 4 9" xfId="10458"/>
    <cellStyle name="Normal 9 5" xfId="295"/>
    <cellStyle name="Normal 9 5 2" xfId="809"/>
    <cellStyle name="Normal 9 5 2 2" xfId="1841"/>
    <cellStyle name="Normal 9 5 2 2 2" xfId="7016"/>
    <cellStyle name="Normal 9 5 2 2 3" xfId="12123"/>
    <cellStyle name="Normal 9 5 2 3" xfId="2875"/>
    <cellStyle name="Normal 9 5 2 3 2" xfId="8048"/>
    <cellStyle name="Normal 9 5 2 3 3" xfId="13147"/>
    <cellStyle name="Normal 9 5 2 4" xfId="3915"/>
    <cellStyle name="Normal 9 5 2 4 2" xfId="9084"/>
    <cellStyle name="Normal 9 5 2 4 3" xfId="14178"/>
    <cellStyle name="Normal 9 5 2 5" xfId="4936"/>
    <cellStyle name="Normal 9 5 2 5 2" xfId="10104"/>
    <cellStyle name="Normal 9 5 2 5 3" xfId="15197"/>
    <cellStyle name="Normal 9 5 2 6" xfId="5986"/>
    <cellStyle name="Normal 9 5 2 7" xfId="11098"/>
    <cellStyle name="Normal 9 5 3" xfId="1329"/>
    <cellStyle name="Normal 9 5 3 2" xfId="6504"/>
    <cellStyle name="Normal 9 5 3 3" xfId="11611"/>
    <cellStyle name="Normal 9 5 4" xfId="2363"/>
    <cellStyle name="Normal 9 5 4 2" xfId="7536"/>
    <cellStyle name="Normal 9 5 4 3" xfId="12635"/>
    <cellStyle name="Normal 9 5 5" xfId="3402"/>
    <cellStyle name="Normal 9 5 5 2" xfId="8571"/>
    <cellStyle name="Normal 9 5 5 3" xfId="13665"/>
    <cellStyle name="Normal 9 5 6" xfId="4424"/>
    <cellStyle name="Normal 9 5 6 2" xfId="9592"/>
    <cellStyle name="Normal 9 5 6 3" xfId="14685"/>
    <cellStyle name="Normal 9 5 7" xfId="5472"/>
    <cellStyle name="Normal 9 5 8" xfId="10586"/>
    <cellStyle name="Normal 9 6" xfId="553"/>
    <cellStyle name="Normal 9 6 2" xfId="1585"/>
    <cellStyle name="Normal 9 6 2 2" xfId="6760"/>
    <cellStyle name="Normal 9 6 2 3" xfId="11867"/>
    <cellStyle name="Normal 9 6 3" xfId="2619"/>
    <cellStyle name="Normal 9 6 3 2" xfId="7792"/>
    <cellStyle name="Normal 9 6 3 3" xfId="12891"/>
    <cellStyle name="Normal 9 6 4" xfId="3659"/>
    <cellStyle name="Normal 9 6 4 2" xfId="8828"/>
    <cellStyle name="Normal 9 6 4 3" xfId="13922"/>
    <cellStyle name="Normal 9 6 5" xfId="4680"/>
    <cellStyle name="Normal 9 6 5 2" xfId="9848"/>
    <cellStyle name="Normal 9 6 5 3" xfId="14941"/>
    <cellStyle name="Normal 9 6 6" xfId="5730"/>
    <cellStyle name="Normal 9 6 7" xfId="10842"/>
    <cellStyle name="Normal 9 7" xfId="1071"/>
    <cellStyle name="Normal 9 7 2" xfId="6246"/>
    <cellStyle name="Normal 9 7 3" xfId="11355"/>
    <cellStyle name="Normal 9 8" xfId="2105"/>
    <cellStyle name="Normal 9 8 2" xfId="7278"/>
    <cellStyle name="Normal 9 8 3" xfId="12379"/>
    <cellStyle name="Normal 9 9" xfId="3140"/>
    <cellStyle name="Normal 9 9 2" xfId="8309"/>
    <cellStyle name="Normal 9 9 3" xfId="13406"/>
  </cellStyles>
  <dxfs count="0"/>
  <tableStyles count="0" defaultTableStyle="TableStyleMedium9" defaultPivotStyle="PivotStyleLight16"/>
  <colors>
    <mruColors>
      <color rgb="FFFFFF99"/>
      <color rgb="FFFF9900"/>
      <color rgb="FF00FF00"/>
      <color rgb="FF0000FF"/>
      <color rgb="FF6666FF"/>
      <color rgb="FF9966FF"/>
      <color rgb="FF99CCFF"/>
      <color rgb="FF808000"/>
      <color rgb="FF993300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9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0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Population'!$H$3:$H$22</c:f>
              <c:numCache>
                <c:formatCode>#,##0</c:formatCode>
                <c:ptCount val="20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Population'!$I$3:$I$22</c:f>
              <c:numCache>
                <c:formatCode>#,##0</c:formatCode>
                <c:ptCount val="20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hape val="cylinder"/>
        </c:ser>
        <c:shape val="box"/>
        <c:axId val="163628160"/>
        <c:axId val="163629696"/>
        <c:axId val="0"/>
      </c:bar3DChart>
      <c:catAx>
        <c:axId val="1636281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29696"/>
        <c:crosses val="autoZero"/>
        <c:auto val="1"/>
        <c:lblAlgn val="ctr"/>
        <c:lblOffset val="100"/>
        <c:tickLblSkip val="1"/>
        <c:tickMarkSkip val="1"/>
      </c:catAx>
      <c:valAx>
        <c:axId val="16362969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281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Manufacturing!$A$225:$A$236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Manufacturing!$C$225:$C$236</c:f>
              <c:numCache>
                <c:formatCode>0.00</c:formatCode>
                <c:ptCount val="12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-13.221969644009546</c:v>
                </c:pt>
                <c:pt idx="11">
                  <c:v>5.9238407182469643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Manufacturing!$A$225:$A$236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Manufacturing!$B$225:$B$236</c:f>
              <c:numCache>
                <c:formatCode>0.00</c:formatCode>
                <c:ptCount val="12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</c:numCache>
            </c:numRef>
          </c:val>
        </c:ser>
        <c:marker val="1"/>
        <c:axId val="163482240"/>
        <c:axId val="163496320"/>
      </c:lineChart>
      <c:catAx>
        <c:axId val="163482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496320"/>
        <c:crossesAt val="5"/>
        <c:auto val="1"/>
        <c:lblAlgn val="ctr"/>
        <c:lblOffset val="100"/>
        <c:tickLblSkip val="1"/>
        <c:tickMarkSkip val="1"/>
      </c:catAx>
      <c:valAx>
        <c:axId val="163496320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48224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Manufacturing!$A$225:$A$236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Retail!$B$225:$B$236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Manufacturing!$A$225:$A$236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Retail!$C$225:$C$236</c:f>
              <c:numCache>
                <c:formatCode>0.00</c:formatCode>
                <c:ptCount val="12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-6.8279937927329115</c:v>
                </c:pt>
                <c:pt idx="11">
                  <c:v>15.193293348671521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Manufacturing!$A$225:$A$236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Retail!$D$225:$D$236</c:f>
              <c:numCache>
                <c:formatCode>0.00</c:formatCode>
                <c:ptCount val="12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-8.9053624113351493</c:v>
                </c:pt>
                <c:pt idx="11">
                  <c:v>2.7441769902889046</c:v>
                </c:pt>
              </c:numCache>
            </c:numRef>
          </c:val>
        </c:ser>
        <c:marker val="1"/>
        <c:axId val="168121472"/>
        <c:axId val="168123008"/>
      </c:lineChart>
      <c:catAx>
        <c:axId val="168121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123008"/>
        <c:crossesAt val="5"/>
        <c:auto val="1"/>
        <c:lblAlgn val="ctr"/>
        <c:lblOffset val="100"/>
        <c:tickLblSkip val="1"/>
        <c:tickMarkSkip val="1"/>
      </c:catAx>
      <c:valAx>
        <c:axId val="16812300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12147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8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Monetary!$A$208:$A$220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Monetary!$B$208:$B$220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Monetary!$A$208:$A$220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Monetary!$C$208:$C$220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Monetary!$A$208:$A$220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Monetary!$D$208:$D$220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</c:numCache>
            </c:numRef>
          </c:val>
        </c:ser>
        <c:marker val="1"/>
        <c:axId val="168152448"/>
        <c:axId val="168158336"/>
      </c:lineChart>
      <c:catAx>
        <c:axId val="168152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158336"/>
        <c:crossesAt val="3"/>
        <c:auto val="1"/>
        <c:lblAlgn val="ctr"/>
        <c:lblOffset val="100"/>
        <c:tickLblSkip val="1"/>
        <c:tickMarkSkip val="1"/>
      </c:catAx>
      <c:valAx>
        <c:axId val="16815833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15244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6008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8367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Employment!$B$82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Employment!$A$83:$A$88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Employment!$B$83:$B$88</c:f>
              <c:numCache>
                <c:formatCode>0.00</c:formatCode>
                <c:ptCount val="6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Employment!$F$82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Employment!$F$83:$F$88</c:f>
              <c:numCache>
                <c:formatCode>0.00</c:formatCode>
                <c:ptCount val="6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</c:numCache>
            </c:numRef>
          </c:val>
          <c:shape val="cylinder"/>
        </c:ser>
        <c:shape val="box"/>
        <c:axId val="168084992"/>
        <c:axId val="168086528"/>
        <c:axId val="0"/>
      </c:bar3DChart>
      <c:catAx>
        <c:axId val="1680849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086528"/>
        <c:crosses val="autoZero"/>
        <c:auto val="1"/>
        <c:lblAlgn val="ctr"/>
        <c:lblOffset val="100"/>
        <c:tickLblSkip val="1"/>
        <c:tickMarkSkip val="1"/>
      </c:catAx>
      <c:valAx>
        <c:axId val="168086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0849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Yearly'!$A$290:$A$309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Yearly'!$D$290:$D$309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</c:numCache>
            </c:numRef>
          </c:val>
        </c:ser>
        <c:marker val="1"/>
        <c:axId val="168168832"/>
        <c:axId val="168195200"/>
      </c:lineChart>
      <c:catAx>
        <c:axId val="168168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195200"/>
        <c:crosses val="autoZero"/>
        <c:auto val="1"/>
        <c:lblAlgn val="ctr"/>
        <c:lblOffset val="100"/>
        <c:tickLblSkip val="1"/>
        <c:tickMarkSkip val="1"/>
      </c:catAx>
      <c:valAx>
        <c:axId val="168195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1688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7052E-2"/>
          <c:w val="0.32616518173323888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Debt'!$A$329:$A$348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Debt'!$I$329:$I$348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Debt'!$A$329:$A$348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Debt'!$J$329:$J$348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Debt'!$A$329:$A$348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Debt'!$I$329:$I$348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Debt'!$A$329:$A$348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Debt'!$J$329:$J$348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marker val="1"/>
        <c:axId val="168239488"/>
        <c:axId val="168241024"/>
      </c:lineChart>
      <c:catAx>
        <c:axId val="168239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241024"/>
        <c:crosses val="autoZero"/>
        <c:auto val="1"/>
        <c:lblAlgn val="ctr"/>
        <c:lblOffset val="100"/>
        <c:tickLblSkip val="1"/>
        <c:tickMarkSkip val="1"/>
      </c:catAx>
      <c:valAx>
        <c:axId val="168241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23948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1693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Electricity!$A$172:$A$179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Electricity!$E$172:$E$179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Electricity!$A$172:$A$179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Electricity!$K$172:$K$179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</c:numCache>
            </c:numRef>
          </c:val>
        </c:ser>
        <c:marker val="1"/>
        <c:axId val="168283136"/>
        <c:axId val="168284928"/>
      </c:lineChart>
      <c:catAx>
        <c:axId val="1682831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284928"/>
        <c:crosses val="autoZero"/>
        <c:auto val="1"/>
        <c:lblAlgn val="ctr"/>
        <c:lblOffset val="100"/>
        <c:tickLblSkip val="1"/>
        <c:tickMarkSkip val="1"/>
      </c:catAx>
      <c:valAx>
        <c:axId val="16828492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28313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Approved'!$C$266:$C$283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Approved'!$F$266:$F$283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Approved'!$I$266:$I$283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Approved'!$K$266:$K$283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</c:numCache>
            </c:numRef>
          </c:val>
        </c:ser>
        <c:marker val="1"/>
        <c:axId val="177280512"/>
        <c:axId val="177282048"/>
      </c:lineChart>
      <c:catAx>
        <c:axId val="177280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282048"/>
        <c:crosses val="autoZero"/>
        <c:auto val="1"/>
        <c:lblAlgn val="ctr"/>
        <c:lblOffset val="100"/>
        <c:tickLblSkip val="1"/>
        <c:tickMarkSkip val="1"/>
      </c:catAx>
      <c:valAx>
        <c:axId val="1772820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2805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70538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8088"/>
          <c:h val="0.7991266375546216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Approved1'!$B$266:$B$283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Approved1'!$D$266:$D$283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Approved1'!$F$266:$F$283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Approved1'!$H$266:$H$283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</c:numCache>
            </c:numRef>
          </c:val>
        </c:ser>
        <c:marker val="1"/>
        <c:axId val="177375104"/>
        <c:axId val="177376640"/>
      </c:lineChart>
      <c:catAx>
        <c:axId val="177375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376640"/>
        <c:crosses val="autoZero"/>
        <c:auto val="1"/>
        <c:lblAlgn val="ctr"/>
        <c:lblOffset val="100"/>
        <c:tickLblSkip val="1"/>
        <c:tickMarkSkip val="1"/>
      </c:catAx>
      <c:valAx>
        <c:axId val="17737664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37510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8351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4321E-3"/>
          <c:w val="0.93683234908130808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Inflation!$A$105</c:f>
              <c:strCache>
                <c:ptCount val="1"/>
                <c:pt idx="0">
                  <c:v>Nov-10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</c:strCache>
            </c:strRef>
          </c:cat>
          <c:val>
            <c:numRef>
              <c:f>Inflation!$B$105:$BB$105</c:f>
              <c:numCache>
                <c:formatCode>0.00</c:formatCode>
                <c:ptCount val="53"/>
                <c:pt idx="0">
                  <c:v>2.9002320185614847</c:v>
                </c:pt>
                <c:pt idx="1">
                  <c:v>1.445783132530124</c:v>
                </c:pt>
                <c:pt idx="2">
                  <c:v>1.4492753623188441</c:v>
                </c:pt>
                <c:pt idx="3">
                  <c:v>2.0910209102091057</c:v>
                </c:pt>
                <c:pt idx="4">
                  <c:v>1.4652014652014511</c:v>
                </c:pt>
                <c:pt idx="5">
                  <c:v>-1.1363636363636365</c:v>
                </c:pt>
                <c:pt idx="6">
                  <c:v>-1.997780244173138</c:v>
                </c:pt>
                <c:pt idx="7">
                  <c:v>3.3738191632928474</c:v>
                </c:pt>
                <c:pt idx="8">
                  <c:v>6.2015503875969085</c:v>
                </c:pt>
                <c:pt idx="9">
                  <c:v>-1.0452961672473771</c:v>
                </c:pt>
                <c:pt idx="10">
                  <c:v>7.3976221928665709</c:v>
                </c:pt>
                <c:pt idx="11">
                  <c:v>1.1778563015312131</c:v>
                </c:pt>
                <c:pt idx="12">
                  <c:v>2.1914648212225969</c:v>
                </c:pt>
                <c:pt idx="13">
                  <c:v>-1.7084282460136675</c:v>
                </c:pt>
                <c:pt idx="14">
                  <c:v>3.5921205098493725</c:v>
                </c:pt>
                <c:pt idx="15">
                  <c:v>7.1256038647343063</c:v>
                </c:pt>
                <c:pt idx="16">
                  <c:v>6.4634146341463374</c:v>
                </c:pt>
                <c:pt idx="17">
                  <c:v>4.1618497109826524</c:v>
                </c:pt>
                <c:pt idx="18">
                  <c:v>5.1825677267373278</c:v>
                </c:pt>
                <c:pt idx="19">
                  <c:v>8.2382762991127994</c:v>
                </c:pt>
                <c:pt idx="20">
                  <c:v>8.2240762812872354</c:v>
                </c:pt>
                <c:pt idx="21">
                  <c:v>0.53134962805526043</c:v>
                </c:pt>
                <c:pt idx="22">
                  <c:v>0.42689434364993756</c:v>
                </c:pt>
                <c:pt idx="23">
                  <c:v>0.94736842105263752</c:v>
                </c:pt>
                <c:pt idx="24">
                  <c:v>3.9145907473309571</c:v>
                </c:pt>
                <c:pt idx="25">
                  <c:v>2.8344671201814058</c:v>
                </c:pt>
                <c:pt idx="26">
                  <c:v>1.1098779134295229</c:v>
                </c:pt>
                <c:pt idx="27">
                  <c:v>5.2567237163814147</c:v>
                </c:pt>
                <c:pt idx="28">
                  <c:v>5.7499999999999929</c:v>
                </c:pt>
                <c:pt idx="29">
                  <c:v>10.97222222222223</c:v>
                </c:pt>
                <c:pt idx="30">
                  <c:v>0.7399577167019058</c:v>
                </c:pt>
                <c:pt idx="31">
                  <c:v>-2.5616698292220139</c:v>
                </c:pt>
                <c:pt idx="32">
                  <c:v>-1.9920318725099602</c:v>
                </c:pt>
                <c:pt idx="33">
                  <c:v>4.4496487119437909</c:v>
                </c:pt>
                <c:pt idx="34">
                  <c:v>7.389749702026208</c:v>
                </c:pt>
                <c:pt idx="35">
                  <c:v>2.3696682464454977</c:v>
                </c:pt>
                <c:pt idx="36">
                  <c:v>0.10020040080161176</c:v>
                </c:pt>
                <c:pt idx="37">
                  <c:v>6.8473609129814719</c:v>
                </c:pt>
                <c:pt idx="38">
                  <c:v>8.9622641509433887</c:v>
                </c:pt>
                <c:pt idx="39">
                  <c:v>3.2805429864253299</c:v>
                </c:pt>
                <c:pt idx="40">
                  <c:v>1.8445322793148766</c:v>
                </c:pt>
                <c:pt idx="41">
                  <c:v>-2.759276879162694</c:v>
                </c:pt>
                <c:pt idx="42">
                  <c:v>0</c:v>
                </c:pt>
                <c:pt idx="43">
                  <c:v>-28.790882061446986</c:v>
                </c:pt>
                <c:pt idx="44">
                  <c:v>-2.2727272727272698</c:v>
                </c:pt>
                <c:pt idx="45">
                  <c:v>-7.5342465753424639</c:v>
                </c:pt>
                <c:pt idx="46">
                  <c:v>5.6192660550458617</c:v>
                </c:pt>
                <c:pt idx="47">
                  <c:v>1.3636363636363669</c:v>
                </c:pt>
                <c:pt idx="48">
                  <c:v>0</c:v>
                </c:pt>
                <c:pt idx="49">
                  <c:v>9.5607235142118743</c:v>
                </c:pt>
                <c:pt idx="50">
                  <c:v>5.3775743707093691</c:v>
                </c:pt>
                <c:pt idx="51">
                  <c:v>7.0114942528735567</c:v>
                </c:pt>
                <c:pt idx="52">
                  <c:v>3.8768529076396709</c:v>
                </c:pt>
              </c:numCache>
            </c:numRef>
          </c:val>
        </c:ser>
        <c:axId val="177422720"/>
        <c:axId val="177424256"/>
      </c:barChart>
      <c:catAx>
        <c:axId val="17742272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424256"/>
        <c:crosses val="autoZero"/>
        <c:auto val="1"/>
        <c:lblAlgn val="ctr"/>
        <c:lblOffset val="100"/>
        <c:tickLblSkip val="2"/>
        <c:tickMarkSkip val="1"/>
      </c:catAx>
      <c:valAx>
        <c:axId val="177424256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422720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</c:ser>
        <c:marker val="1"/>
        <c:axId val="177465600"/>
        <c:axId val="177471488"/>
      </c:lineChart>
      <c:catAx>
        <c:axId val="177465600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471488"/>
        <c:crosses val="autoZero"/>
        <c:auto val="1"/>
        <c:lblAlgn val="ctr"/>
        <c:lblOffset val="100"/>
        <c:tickLblSkip val="3"/>
        <c:tickMarkSkip val="1"/>
      </c:catAx>
      <c:valAx>
        <c:axId val="177471488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4656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hape val="cylinder"/>
        </c:ser>
        <c:shape val="box"/>
        <c:axId val="177586944"/>
        <c:axId val="177588480"/>
        <c:axId val="0"/>
      </c:bar3DChart>
      <c:catAx>
        <c:axId val="177586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588480"/>
        <c:crosses val="autoZero"/>
        <c:auto val="1"/>
        <c:lblAlgn val="ctr"/>
        <c:lblOffset val="100"/>
        <c:tickLblSkip val="1"/>
        <c:tickMarkSkip val="1"/>
      </c:catAx>
      <c:valAx>
        <c:axId val="17758848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58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9437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60011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mooth val="1"/>
        </c:ser>
        <c:marker val="1"/>
        <c:axId val="177608960"/>
        <c:axId val="177635328"/>
      </c:lineChart>
      <c:catAx>
        <c:axId val="177608960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635328"/>
        <c:crosses val="autoZero"/>
        <c:lblAlgn val="ctr"/>
        <c:lblOffset val="100"/>
        <c:tickLblSkip val="1"/>
        <c:tickMarkSkip val="1"/>
      </c:catAx>
      <c:valAx>
        <c:axId val="177635328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608960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5346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'KZN Population'!$A$5:$A$16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'KZN Population'!$C$5:$C$16</c:f>
              <c:numCache>
                <c:formatCode>0.00</c:formatCode>
                <c:ptCount val="12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  <c:pt idx="9">
                  <c:v>-5.1005025357861493</c:v>
                </c:pt>
                <c:pt idx="10">
                  <c:v>1.8466393306906395</c:v>
                </c:pt>
                <c:pt idx="11">
                  <c:v>2.2712276104772928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'KZN Population'!$A$5:$A$15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'KZN Population'!$D$5:$D$15</c:f>
              <c:numCache>
                <c:formatCode>0.00</c:formatCode>
                <c:ptCount val="11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  <c:pt idx="9">
                  <c:v>-6.732475030948379</c:v>
                </c:pt>
                <c:pt idx="10">
                  <c:v>6.9471418664767892</c:v>
                </c:pt>
              </c:numCache>
            </c:numRef>
          </c:val>
          <c:shape val="cylinder"/>
        </c:ser>
        <c:shape val="box"/>
        <c:axId val="177873280"/>
        <c:axId val="177874816"/>
        <c:axId val="0"/>
      </c:bar3DChart>
      <c:catAx>
        <c:axId val="1778732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74816"/>
        <c:crosses val="autoZero"/>
        <c:auto val="1"/>
        <c:lblAlgn val="ctr"/>
        <c:lblOffset val="100"/>
        <c:tickLblSkip val="1"/>
        <c:tickMarkSkip val="1"/>
      </c:catAx>
      <c:valAx>
        <c:axId val="17787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732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625"/>
          <c:y val="4.8710601719199123E-2"/>
          <c:w val="0.28739513443170345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4764129483814589"/>
          <c:y val="2.8252405949256338E-2"/>
          <c:w val="0.83569203849519391"/>
          <c:h val="0.82690909604041818"/>
        </c:manualLayout>
      </c:layout>
      <c:lineChart>
        <c:grouping val="stacked"/>
        <c:ser>
          <c:idx val="0"/>
          <c:order val="0"/>
          <c:tx>
            <c:strRef>
              <c:f>'KZN Population'!$L$1</c:f>
              <c:strCache>
                <c:ptCount val="1"/>
                <c:pt idx="0">
                  <c:v>Gap as a %</c:v>
                </c:pt>
              </c:strCache>
            </c:strRef>
          </c:tx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Population'!$L$3:$L$19</c:f>
              <c:numCache>
                <c:formatCode>0.00</c:formatCode>
                <c:ptCount val="17"/>
                <c:pt idx="0">
                  <c:v>11.909126716879765</c:v>
                </c:pt>
                <c:pt idx="1">
                  <c:v>5.6952416184790442</c:v>
                </c:pt>
                <c:pt idx="2">
                  <c:v>5.2762953296265112</c:v>
                </c:pt>
                <c:pt idx="3">
                  <c:v>8.5700988962843034</c:v>
                </c:pt>
                <c:pt idx="4">
                  <c:v>19.413645417422696</c:v>
                </c:pt>
                <c:pt idx="5">
                  <c:v>17.181202997125446</c:v>
                </c:pt>
                <c:pt idx="6">
                  <c:v>16.68258026163889</c:v>
                </c:pt>
                <c:pt idx="7">
                  <c:v>12.700442546080366</c:v>
                </c:pt>
                <c:pt idx="8">
                  <c:v>10.125558941721062</c:v>
                </c:pt>
                <c:pt idx="9">
                  <c:v>18.088172886815059</c:v>
                </c:pt>
                <c:pt idx="10">
                  <c:v>22.021362761902701</c:v>
                </c:pt>
                <c:pt idx="11">
                  <c:v>30.708586457354826</c:v>
                </c:pt>
                <c:pt idx="12">
                  <c:v>39.683760652883265</c:v>
                </c:pt>
                <c:pt idx="13">
                  <c:v>41.123554774209239</c:v>
                </c:pt>
                <c:pt idx="14">
                  <c:v>41.079260712914902</c:v>
                </c:pt>
                <c:pt idx="15">
                  <c:v>59.729420219203533</c:v>
                </c:pt>
                <c:pt idx="16">
                  <c:v>94.092465385471684</c:v>
                </c:pt>
              </c:numCache>
            </c:numRef>
          </c:val>
        </c:ser>
        <c:marker val="1"/>
        <c:axId val="177898624"/>
        <c:axId val="177900160"/>
      </c:lineChart>
      <c:catAx>
        <c:axId val="177898624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7900160"/>
        <c:crosses val="autoZero"/>
        <c:auto val="1"/>
        <c:lblAlgn val="ctr"/>
        <c:lblOffset val="100"/>
      </c:catAx>
      <c:valAx>
        <c:axId val="177900160"/>
        <c:scaling>
          <c:orientation val="minMax"/>
        </c:scaling>
        <c:axPos val="l"/>
        <c:numFmt formatCode="0.00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ZA"/>
            </a:pPr>
            <a:endParaRPr lang="en-US"/>
          </a:p>
        </c:txPr>
        <c:crossAx val="177898624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1600"/>
            </a:pPr>
            <a:endParaRPr lang="en-US"/>
          </a:p>
        </c:txPr>
      </c:legendEntry>
      <c:layout>
        <c:manualLayout>
          <c:xMode val="edge"/>
          <c:yMode val="edge"/>
          <c:x val="0.21759711286089381"/>
          <c:y val="7.369021580635754E-2"/>
          <c:w val="0.2545921099964028"/>
          <c:h val="9.0805181610363189E-2"/>
        </c:manualLayout>
      </c:layout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65752104471208184"/>
          <c:y val="2.2408963585434937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0634474098914819"/>
          <c:y val="1.5267100192861201E-2"/>
          <c:w val="0.87450466052452758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Government'!$C$296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Government'!$A$297:$B$456</c:f>
              <c:strCache>
                <c:ptCount val="122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Jan-05</c:v>
                </c:pt>
                <c:pt idx="24">
                  <c:v>Feb-05</c:v>
                </c:pt>
                <c:pt idx="25">
                  <c:v>Mar-05</c:v>
                </c:pt>
                <c:pt idx="26">
                  <c:v>Apr-05</c:v>
                </c:pt>
                <c:pt idx="27">
                  <c:v>May-05</c:v>
                </c:pt>
                <c:pt idx="28">
                  <c:v>Jun-05</c:v>
                </c:pt>
                <c:pt idx="29">
                  <c:v>Jul-05</c:v>
                </c:pt>
                <c:pt idx="30">
                  <c:v>Aug-05</c:v>
                </c:pt>
                <c:pt idx="31">
                  <c:v>Sep-05</c:v>
                </c:pt>
                <c:pt idx="32">
                  <c:v>Oct-05</c:v>
                </c:pt>
                <c:pt idx="33">
                  <c:v>Nov-05</c:v>
                </c:pt>
                <c:pt idx="34">
                  <c:v>Dec-05</c:v>
                </c:pt>
                <c:pt idx="35">
                  <c:v>Jan-06</c:v>
                </c:pt>
                <c:pt idx="36">
                  <c:v>Feb-06</c:v>
                </c:pt>
                <c:pt idx="37">
                  <c:v>Mar-06</c:v>
                </c:pt>
                <c:pt idx="38">
                  <c:v>Apr-06</c:v>
                </c:pt>
                <c:pt idx="39">
                  <c:v>May-06</c:v>
                </c:pt>
                <c:pt idx="40">
                  <c:v>Jun-06</c:v>
                </c:pt>
                <c:pt idx="41">
                  <c:v>Jul-06</c:v>
                </c:pt>
                <c:pt idx="42">
                  <c:v>Aug-06</c:v>
                </c:pt>
                <c:pt idx="43">
                  <c:v>Sep-06</c:v>
                </c:pt>
                <c:pt idx="44">
                  <c:v>Oct-06</c:v>
                </c:pt>
                <c:pt idx="45">
                  <c:v>Nov-06</c:v>
                </c:pt>
                <c:pt idx="46">
                  <c:v>Dec-06</c:v>
                </c:pt>
                <c:pt idx="47">
                  <c:v>Jan-07</c:v>
                </c:pt>
                <c:pt idx="48">
                  <c:v>Feb-07</c:v>
                </c:pt>
                <c:pt idx="49">
                  <c:v>Mar-07</c:v>
                </c:pt>
                <c:pt idx="50">
                  <c:v>Apr-07</c:v>
                </c:pt>
                <c:pt idx="51">
                  <c:v>May-07</c:v>
                </c:pt>
                <c:pt idx="52">
                  <c:v>Jun-07</c:v>
                </c:pt>
                <c:pt idx="53">
                  <c:v>Jul-07</c:v>
                </c:pt>
                <c:pt idx="54">
                  <c:v>Aug-07</c:v>
                </c:pt>
                <c:pt idx="55">
                  <c:v>Sep-07</c:v>
                </c:pt>
                <c:pt idx="56">
                  <c:v>Oct-07</c:v>
                </c:pt>
                <c:pt idx="57">
                  <c:v>Nov-07</c:v>
                </c:pt>
                <c:pt idx="58">
                  <c:v>Dec-07</c:v>
                </c:pt>
                <c:pt idx="59">
                  <c:v>Jan-08</c:v>
                </c:pt>
                <c:pt idx="60">
                  <c:v>Feb-08</c:v>
                </c:pt>
                <c:pt idx="61">
                  <c:v>Mar-08</c:v>
                </c:pt>
                <c:pt idx="62">
                  <c:v>Apr-08</c:v>
                </c:pt>
                <c:pt idx="63">
                  <c:v>May-08</c:v>
                </c:pt>
                <c:pt idx="64">
                  <c:v>Jun-08</c:v>
                </c:pt>
                <c:pt idx="65">
                  <c:v>Jul-08</c:v>
                </c:pt>
                <c:pt idx="66">
                  <c:v>Aug-08</c:v>
                </c:pt>
                <c:pt idx="67">
                  <c:v>Sep-08</c:v>
                </c:pt>
                <c:pt idx="68">
                  <c:v>Oct-08</c:v>
                </c:pt>
                <c:pt idx="69">
                  <c:v>Nov-08</c:v>
                </c:pt>
                <c:pt idx="70">
                  <c:v>Dec-08</c:v>
                </c:pt>
                <c:pt idx="71">
                  <c:v>Jan-09</c:v>
                </c:pt>
                <c:pt idx="72">
                  <c:v>Feb-09</c:v>
                </c:pt>
                <c:pt idx="73">
                  <c:v>Mar-09</c:v>
                </c:pt>
                <c:pt idx="74">
                  <c:v>Apr-09</c:v>
                </c:pt>
                <c:pt idx="75">
                  <c:v>May-09</c:v>
                </c:pt>
                <c:pt idx="76">
                  <c:v>Jun-09</c:v>
                </c:pt>
                <c:pt idx="77">
                  <c:v>Jul-09</c:v>
                </c:pt>
                <c:pt idx="78">
                  <c:v>Aug-09</c:v>
                </c:pt>
                <c:pt idx="79">
                  <c:v>Sep-09</c:v>
                </c:pt>
                <c:pt idx="80">
                  <c:v>Oct-09</c:v>
                </c:pt>
                <c:pt idx="81">
                  <c:v>Nov-09</c:v>
                </c:pt>
                <c:pt idx="82">
                  <c:v>Dec-09</c:v>
                </c:pt>
                <c:pt idx="83">
                  <c:v>Jan-10</c:v>
                </c:pt>
                <c:pt idx="84">
                  <c:v>Feb-10</c:v>
                </c:pt>
                <c:pt idx="85">
                  <c:v>Mar-10</c:v>
                </c:pt>
                <c:pt idx="86">
                  <c:v>Apr-10</c:v>
                </c:pt>
                <c:pt idx="87">
                  <c:v>May-10</c:v>
                </c:pt>
                <c:pt idx="88">
                  <c:v>Jun-10</c:v>
                </c:pt>
                <c:pt idx="89">
                  <c:v>Jul-10</c:v>
                </c:pt>
                <c:pt idx="90">
                  <c:v>Aug-10</c:v>
                </c:pt>
                <c:pt idx="91">
                  <c:v>Sep-10</c:v>
                </c:pt>
                <c:pt idx="92">
                  <c:v>Oct-10</c:v>
                </c:pt>
                <c:pt idx="93">
                  <c:v>Nov-10</c:v>
                </c:pt>
                <c:pt idx="94">
                  <c:v>Dec-10</c:v>
                </c:pt>
                <c:pt idx="95">
                  <c:v>Jan-11</c:v>
                </c:pt>
                <c:pt idx="96">
                  <c:v>Feb-11</c:v>
                </c:pt>
                <c:pt idx="97">
                  <c:v>Mar-11</c:v>
                </c:pt>
                <c:pt idx="98">
                  <c:v>Apr-11</c:v>
                </c:pt>
                <c:pt idx="99">
                  <c:v>May-11</c:v>
                </c:pt>
                <c:pt idx="100">
                  <c:v>Jun-11</c:v>
                </c:pt>
                <c:pt idx="101">
                  <c:v>Jul-11</c:v>
                </c:pt>
                <c:pt idx="102">
                  <c:v>Aug-11</c:v>
                </c:pt>
                <c:pt idx="103">
                  <c:v>Sep-11</c:v>
                </c:pt>
                <c:pt idx="104">
                  <c:v>Oct-11</c:v>
                </c:pt>
                <c:pt idx="105">
                  <c:v>Nov-11</c:v>
                </c:pt>
                <c:pt idx="106">
                  <c:v>Dec-11</c:v>
                </c:pt>
                <c:pt idx="107">
                  <c:v>Jan-12</c:v>
                </c:pt>
                <c:pt idx="108">
                  <c:v>Feb-12</c:v>
                </c:pt>
                <c:pt idx="109">
                  <c:v>Mar-12</c:v>
                </c:pt>
                <c:pt idx="110">
                  <c:v>Apr-12</c:v>
                </c:pt>
                <c:pt idx="111">
                  <c:v>May-12</c:v>
                </c:pt>
                <c:pt idx="112">
                  <c:v>Jun-12</c:v>
                </c:pt>
                <c:pt idx="113">
                  <c:v>Jul-12</c:v>
                </c:pt>
                <c:pt idx="114">
                  <c:v>Aug-12</c:v>
                </c:pt>
                <c:pt idx="115">
                  <c:v>Sep-12</c:v>
                </c:pt>
                <c:pt idx="116">
                  <c:v>Oct-12</c:v>
                </c:pt>
                <c:pt idx="117">
                  <c:v>Nov-12</c:v>
                </c:pt>
                <c:pt idx="118">
                  <c:v>Dec-12</c:v>
                </c:pt>
                <c:pt idx="119">
                  <c:v>Jan-13</c:v>
                </c:pt>
                <c:pt idx="120">
                  <c:v>Feb-13</c:v>
                </c:pt>
                <c:pt idx="121">
                  <c:v>Mar-13</c:v>
                </c:pt>
              </c:strCache>
            </c:strRef>
          </c:cat>
          <c:val>
            <c:numRef>
              <c:f>'National Government'!$C$297:$C$456</c:f>
              <c:numCache>
                <c:formatCode>#,##0</c:formatCode>
                <c:ptCount val="122"/>
                <c:pt idx="0">
                  <c:v>371099</c:v>
                </c:pt>
                <c:pt idx="1">
                  <c:v>369157</c:v>
                </c:pt>
                <c:pt idx="2">
                  <c:v>374898</c:v>
                </c:pt>
                <c:pt idx="3">
                  <c:v>373952</c:v>
                </c:pt>
                <c:pt idx="4">
                  <c:v>384464</c:v>
                </c:pt>
                <c:pt idx="5">
                  <c:v>387718</c:v>
                </c:pt>
                <c:pt idx="6">
                  <c:v>388191</c:v>
                </c:pt>
                <c:pt idx="7">
                  <c:v>386828</c:v>
                </c:pt>
                <c:pt idx="8">
                  <c:v>395343</c:v>
                </c:pt>
                <c:pt idx="9">
                  <c:v>395960</c:v>
                </c:pt>
                <c:pt idx="10">
                  <c:v>396527</c:v>
                </c:pt>
                <c:pt idx="11">
                  <c:v>392456</c:v>
                </c:pt>
                <c:pt idx="12">
                  <c:v>392914</c:v>
                </c:pt>
                <c:pt idx="13">
                  <c:v>390874</c:v>
                </c:pt>
                <c:pt idx="14">
                  <c:v>399943</c:v>
                </c:pt>
                <c:pt idx="15">
                  <c:v>396633</c:v>
                </c:pt>
                <c:pt idx="16">
                  <c:v>404309</c:v>
                </c:pt>
                <c:pt idx="17">
                  <c:v>407787</c:v>
                </c:pt>
                <c:pt idx="18">
                  <c:v>406934</c:v>
                </c:pt>
                <c:pt idx="19">
                  <c:v>405953</c:v>
                </c:pt>
                <c:pt idx="20">
                  <c:v>419926</c:v>
                </c:pt>
                <c:pt idx="21">
                  <c:v>420562</c:v>
                </c:pt>
                <c:pt idx="22">
                  <c:v>422313</c:v>
                </c:pt>
                <c:pt idx="23">
                  <c:v>462432</c:v>
                </c:pt>
                <c:pt idx="24">
                  <c:v>477630</c:v>
                </c:pt>
                <c:pt idx="25">
                  <c:v>470836</c:v>
                </c:pt>
                <c:pt idx="26">
                  <c:v>484923</c:v>
                </c:pt>
                <c:pt idx="27">
                  <c:v>495826</c:v>
                </c:pt>
                <c:pt idx="28">
                  <c:v>485593</c:v>
                </c:pt>
                <c:pt idx="29">
                  <c:v>483988</c:v>
                </c:pt>
                <c:pt idx="30">
                  <c:v>496681</c:v>
                </c:pt>
                <c:pt idx="31">
                  <c:v>486980</c:v>
                </c:pt>
                <c:pt idx="32">
                  <c:v>489139</c:v>
                </c:pt>
                <c:pt idx="33">
                  <c:v>485833</c:v>
                </c:pt>
                <c:pt idx="34">
                  <c:v>474499</c:v>
                </c:pt>
                <c:pt idx="35">
                  <c:v>469467</c:v>
                </c:pt>
                <c:pt idx="36">
                  <c:v>477122</c:v>
                </c:pt>
                <c:pt idx="37">
                  <c:v>470373</c:v>
                </c:pt>
                <c:pt idx="38">
                  <c:v>484253</c:v>
                </c:pt>
                <c:pt idx="39">
                  <c:v>495811</c:v>
                </c:pt>
                <c:pt idx="40">
                  <c:v>488608</c:v>
                </c:pt>
                <c:pt idx="41">
                  <c:v>492200</c:v>
                </c:pt>
                <c:pt idx="42">
                  <c:v>499788</c:v>
                </c:pt>
                <c:pt idx="43">
                  <c:v>495949</c:v>
                </c:pt>
                <c:pt idx="44">
                  <c:v>496502</c:v>
                </c:pt>
                <c:pt idx="45">
                  <c:v>500443</c:v>
                </c:pt>
                <c:pt idx="46">
                  <c:v>476911</c:v>
                </c:pt>
                <c:pt idx="47">
                  <c:v>481070</c:v>
                </c:pt>
                <c:pt idx="48">
                  <c:v>491735</c:v>
                </c:pt>
                <c:pt idx="49">
                  <c:v>476749</c:v>
                </c:pt>
                <c:pt idx="50">
                  <c:v>489380</c:v>
                </c:pt>
                <c:pt idx="51">
                  <c:v>499074</c:v>
                </c:pt>
                <c:pt idx="52">
                  <c:v>480550</c:v>
                </c:pt>
                <c:pt idx="53">
                  <c:v>493710</c:v>
                </c:pt>
                <c:pt idx="54">
                  <c:v>499507</c:v>
                </c:pt>
                <c:pt idx="55">
                  <c:v>480744</c:v>
                </c:pt>
                <c:pt idx="56">
                  <c:v>483340</c:v>
                </c:pt>
                <c:pt idx="57">
                  <c:v>494210</c:v>
                </c:pt>
                <c:pt idx="58">
                  <c:v>467450</c:v>
                </c:pt>
                <c:pt idx="59">
                  <c:v>476073</c:v>
                </c:pt>
                <c:pt idx="60">
                  <c:v>494581</c:v>
                </c:pt>
                <c:pt idx="61">
                  <c:v>478067</c:v>
                </c:pt>
                <c:pt idx="62">
                  <c:v>495590</c:v>
                </c:pt>
                <c:pt idx="63">
                  <c:v>507235</c:v>
                </c:pt>
                <c:pt idx="64">
                  <c:v>485872</c:v>
                </c:pt>
                <c:pt idx="65">
                  <c:v>499815</c:v>
                </c:pt>
                <c:pt idx="66">
                  <c:v>501838</c:v>
                </c:pt>
                <c:pt idx="67">
                  <c:v>503184</c:v>
                </c:pt>
                <c:pt idx="68">
                  <c:v>531475</c:v>
                </c:pt>
                <c:pt idx="69">
                  <c:v>543117</c:v>
                </c:pt>
                <c:pt idx="70">
                  <c:v>525896</c:v>
                </c:pt>
                <c:pt idx="71">
                  <c:v>538632</c:v>
                </c:pt>
                <c:pt idx="72">
                  <c:v>544638</c:v>
                </c:pt>
                <c:pt idx="73">
                  <c:v>525610</c:v>
                </c:pt>
                <c:pt idx="74">
                  <c:v>553347</c:v>
                </c:pt>
                <c:pt idx="75">
                  <c:v>573211</c:v>
                </c:pt>
                <c:pt idx="76">
                  <c:v>570469</c:v>
                </c:pt>
                <c:pt idx="77">
                  <c:v>599213</c:v>
                </c:pt>
                <c:pt idx="78">
                  <c:v>608690</c:v>
                </c:pt>
                <c:pt idx="79">
                  <c:v>616764</c:v>
                </c:pt>
                <c:pt idx="80">
                  <c:v>642360</c:v>
                </c:pt>
                <c:pt idx="81">
                  <c:v>658865</c:v>
                </c:pt>
                <c:pt idx="82">
                  <c:v>655794</c:v>
                </c:pt>
                <c:pt idx="83">
                  <c:v>667975</c:v>
                </c:pt>
                <c:pt idx="84">
                  <c:v>661746</c:v>
                </c:pt>
                <c:pt idx="85">
                  <c:v>673372</c:v>
                </c:pt>
                <c:pt idx="86">
                  <c:v>697583</c:v>
                </c:pt>
                <c:pt idx="87">
                  <c:v>721546</c:v>
                </c:pt>
                <c:pt idx="88">
                  <c:v>716672</c:v>
                </c:pt>
                <c:pt idx="89">
                  <c:v>746122</c:v>
                </c:pt>
                <c:pt idx="90">
                  <c:v>757547</c:v>
                </c:pt>
                <c:pt idx="91">
                  <c:v>768490</c:v>
                </c:pt>
                <c:pt idx="92">
                  <c:v>786941</c:v>
                </c:pt>
                <c:pt idx="93">
                  <c:v>812217</c:v>
                </c:pt>
                <c:pt idx="94">
                  <c:v>806893</c:v>
                </c:pt>
                <c:pt idx="95">
                  <c:v>823877</c:v>
                </c:pt>
                <c:pt idx="96">
                  <c:v>815623</c:v>
                </c:pt>
                <c:pt idx="97">
                  <c:v>817278</c:v>
                </c:pt>
                <c:pt idx="98">
                  <c:v>848412</c:v>
                </c:pt>
                <c:pt idx="99">
                  <c:v>878191</c:v>
                </c:pt>
                <c:pt idx="100">
                  <c:v>865438</c:v>
                </c:pt>
                <c:pt idx="101">
                  <c:v>909937</c:v>
                </c:pt>
                <c:pt idx="102">
                  <c:v>921727</c:v>
                </c:pt>
                <c:pt idx="103">
                  <c:v>952404</c:v>
                </c:pt>
                <c:pt idx="104">
                  <c:v>968727</c:v>
                </c:pt>
                <c:pt idx="105">
                  <c:v>991755</c:v>
                </c:pt>
                <c:pt idx="106">
                  <c:v>966873</c:v>
                </c:pt>
                <c:pt idx="107">
                  <c:v>985501</c:v>
                </c:pt>
                <c:pt idx="108">
                  <c:v>975010</c:v>
                </c:pt>
                <c:pt idx="109">
                  <c:v>982778</c:v>
                </c:pt>
                <c:pt idx="110">
                  <c:v>1014671</c:v>
                </c:pt>
                <c:pt idx="111">
                  <c:v>1046762</c:v>
                </c:pt>
                <c:pt idx="112">
                  <c:v>1026073</c:v>
                </c:pt>
                <c:pt idx="113">
                  <c:v>1084117</c:v>
                </c:pt>
                <c:pt idx="114">
                  <c:v>1094054</c:v>
                </c:pt>
                <c:pt idx="115">
                  <c:v>1095013</c:v>
                </c:pt>
                <c:pt idx="116">
                  <c:v>1130321</c:v>
                </c:pt>
                <c:pt idx="117">
                  <c:v>1167299</c:v>
                </c:pt>
                <c:pt idx="118">
                  <c:v>1146250</c:v>
                </c:pt>
                <c:pt idx="119">
                  <c:v>1180939</c:v>
                </c:pt>
                <c:pt idx="120">
                  <c:v>1170890</c:v>
                </c:pt>
                <c:pt idx="121">
                  <c:v>1154029</c:v>
                </c:pt>
              </c:numCache>
            </c:numRef>
          </c:val>
        </c:ser>
        <c:marker val="1"/>
        <c:axId val="177719936"/>
        <c:axId val="178192768"/>
      </c:lineChart>
      <c:catAx>
        <c:axId val="177719936"/>
        <c:scaling>
          <c:orientation val="minMax"/>
        </c:scaling>
        <c:axPos val="b"/>
        <c:numFmt formatCode="mmm\-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192768"/>
        <c:crosses val="autoZero"/>
        <c:auto val="1"/>
        <c:lblAlgn val="ctr"/>
        <c:lblOffset val="100"/>
      </c:catAx>
      <c:valAx>
        <c:axId val="178192768"/>
        <c:scaling>
          <c:orientation val="minMax"/>
          <c:min val="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7719936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0077982514251131"/>
          <c:y val="0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7.2891271326509924E-2"/>
          <c:y val="1.4930666537436112E-2"/>
          <c:w val="0.92640680245550178"/>
          <c:h val="0.91040104773921449"/>
        </c:manualLayout>
      </c:layout>
      <c:barChart>
        <c:barDir val="col"/>
        <c:grouping val="clustered"/>
        <c:ser>
          <c:idx val="0"/>
          <c:order val="0"/>
          <c:tx>
            <c:strRef>
              <c:f>'National Government'!$C$296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cat>
            <c:strRef>
              <c:f>'National Government'!$B$471:$B$485</c:f>
              <c:strCache>
                <c:ptCount val="15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</c:strCache>
            </c:strRef>
          </c:cat>
          <c:val>
            <c:numRef>
              <c:f>'National Government'!$C$471:$C$485</c:f>
              <c:numCache>
                <c:formatCode>#,##0</c:formatCode>
                <c:ptCount val="15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503561.91666666669</c:v>
                </c:pt>
                <c:pt idx="9">
                  <c:v>590632.75</c:v>
                </c:pt>
                <c:pt idx="10">
                  <c:v>734758.66666666663</c:v>
                </c:pt>
                <c:pt idx="11">
                  <c:v>896686.83333333337</c:v>
                </c:pt>
                <c:pt idx="12">
                  <c:v>1062320.75</c:v>
                </c:pt>
                <c:pt idx="13">
                  <c:v>1237492.888888889</c:v>
                </c:pt>
              </c:numCache>
            </c:numRef>
          </c:val>
        </c:ser>
        <c:axId val="178130304"/>
        <c:axId val="178136192"/>
      </c:barChart>
      <c:catAx>
        <c:axId val="1781303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136192"/>
        <c:crosses val="autoZero"/>
        <c:auto val="1"/>
        <c:lblAlgn val="ctr"/>
        <c:lblOffset val="100"/>
      </c:catAx>
      <c:valAx>
        <c:axId val="1781361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130304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2893098763520476"/>
          <c:y val="2.4940295930804181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3598152466163673E-2"/>
          <c:y val="2.458163412318079E-2"/>
          <c:w val="0.94640185679269462"/>
          <c:h val="0.96158204362385735"/>
        </c:manualLayout>
      </c:layout>
      <c:barChart>
        <c:barDir val="col"/>
        <c:grouping val="clustered"/>
        <c:ser>
          <c:idx val="2"/>
          <c:order val="0"/>
          <c:tx>
            <c:strRef>
              <c:f>'National Government'!$E$296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Government'!$B$471:$B$485</c:f>
              <c:strCache>
                <c:ptCount val="15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</c:strCache>
            </c:strRef>
          </c:cat>
          <c:val>
            <c:numRef>
              <c:f>'National Government'!$E$471:$E$485</c:f>
              <c:numCache>
                <c:formatCode>0.00</c:formatCode>
                <c:ptCount val="15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3.5464265635703272</c:v>
                </c:pt>
                <c:pt idx="9">
                  <c:v>17.158851746373902</c:v>
                </c:pt>
                <c:pt idx="10">
                  <c:v>24.466374170467073</c:v>
                </c:pt>
                <c:pt idx="11">
                  <c:v>22.053706019578318</c:v>
                </c:pt>
                <c:pt idx="12">
                  <c:v>21.743538953519998</c:v>
                </c:pt>
                <c:pt idx="13">
                  <c:v>19.701477648528467</c:v>
                </c:pt>
              </c:numCache>
            </c:numRef>
          </c:val>
        </c:ser>
        <c:axId val="178160000"/>
        <c:axId val="178161536"/>
      </c:barChart>
      <c:catAx>
        <c:axId val="1781600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161536"/>
        <c:crosses val="autoZero"/>
        <c:auto val="1"/>
        <c:lblAlgn val="ctr"/>
        <c:lblOffset val="100"/>
      </c:catAx>
      <c:valAx>
        <c:axId val="1781615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160000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4012E-2"/>
          <c:w val="0.17417027830198867"/>
          <c:h val="0.19517464982191618"/>
        </c:manualLayout>
      </c:layout>
      <c:txPr>
        <a:bodyPr/>
        <a:lstStyle/>
        <a:p>
          <a:pPr>
            <a:defRPr lang="en-ZA" sz="1800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900417795269892"/>
          <c:y val="4.5351086454222804E-2"/>
          <c:w val="0.8139992183738346"/>
          <c:h val="0.84337540502861463"/>
        </c:manualLayout>
      </c:layout>
      <c:barChart>
        <c:barDir val="col"/>
        <c:grouping val="clustered"/>
        <c:ser>
          <c:idx val="0"/>
          <c:order val="0"/>
          <c:tx>
            <c:strRef>
              <c:f>'National Government'!$C$488</c:f>
              <c:strCache>
                <c:ptCount val="1"/>
                <c:pt idx="0">
                  <c:v>State Debt Costs</c:v>
                </c:pt>
              </c:strCache>
            </c:strRef>
          </c:tx>
          <c:cat>
            <c:strRef>
              <c:f>'National Government'!$B$489:$B$493</c:f>
              <c:strCache>
                <c:ptCount val="5"/>
                <c:pt idx="0">
                  <c:v>2009/10.</c:v>
                </c:pt>
                <c:pt idx="1">
                  <c:v>2010/11.</c:v>
                </c:pt>
                <c:pt idx="2">
                  <c:v>2011/12.</c:v>
                </c:pt>
                <c:pt idx="3">
                  <c:v>2012/13.</c:v>
                </c:pt>
                <c:pt idx="4">
                  <c:v>2013/14</c:v>
                </c:pt>
              </c:strCache>
            </c:strRef>
          </c:cat>
          <c:val>
            <c:numRef>
              <c:f>'National Government'!$C$489:$C$493</c:f>
              <c:numCache>
                <c:formatCode>#,##0</c:formatCode>
                <c:ptCount val="5"/>
                <c:pt idx="0">
                  <c:v>59994954</c:v>
                </c:pt>
                <c:pt idx="1">
                  <c:v>67606879</c:v>
                </c:pt>
                <c:pt idx="2">
                  <c:v>76864014</c:v>
                </c:pt>
                <c:pt idx="3">
                  <c:v>88794487</c:v>
                </c:pt>
                <c:pt idx="4">
                  <c:v>100484500</c:v>
                </c:pt>
              </c:numCache>
            </c:numRef>
          </c:val>
        </c:ser>
        <c:axId val="178259456"/>
        <c:axId val="178260992"/>
      </c:barChart>
      <c:catAx>
        <c:axId val="17825945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260992"/>
        <c:crosses val="autoZero"/>
        <c:auto val="1"/>
        <c:lblAlgn val="ctr"/>
        <c:lblOffset val="100"/>
      </c:catAx>
      <c:valAx>
        <c:axId val="1782609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259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60528730228241"/>
          <c:y val="2.5772520917899992E-2"/>
          <c:w val="0.17514482035025913"/>
          <c:h val="6.6973733749275663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1590815963188262E-2"/>
          <c:y val="5.3006472427722433E-2"/>
          <c:w val="0.90406976245354265"/>
          <c:h val="0.837039055360426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Manufacturing!$A$207:$A$223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Manufacturing!$B$207:$B$223</c:f>
              <c:numCache>
                <c:formatCode>0.00</c:formatCode>
                <c:ptCount val="17"/>
                <c:pt idx="0">
                  <c:v>88.491666666666674</c:v>
                </c:pt>
                <c:pt idx="1">
                  <c:v>87.916666666666671</c:v>
                </c:pt>
                <c:pt idx="2">
                  <c:v>91.59166666666664</c:v>
                </c:pt>
                <c:pt idx="3">
                  <c:v>93.38333333333334</c:v>
                </c:pt>
                <c:pt idx="4">
                  <c:v>97.458333333333329</c:v>
                </c:pt>
                <c:pt idx="5">
                  <c:v>95.216666666666683</c:v>
                </c:pt>
                <c:pt idx="6">
                  <c:v>99.158333333333317</c:v>
                </c:pt>
                <c:pt idx="7">
                  <c:v>102.03333333333335</c:v>
                </c:pt>
                <c:pt idx="8">
                  <c:v>106.75833333333334</c:v>
                </c:pt>
                <c:pt idx="9">
                  <c:v>112.63636363636365</c:v>
                </c:pt>
                <c:pt idx="10">
                  <c:v>110.875</c:v>
                </c:pt>
                <c:pt idx="11">
                  <c:v>95.550000000000011</c:v>
                </c:pt>
                <c:pt idx="12">
                  <c:v>100</c:v>
                </c:pt>
                <c:pt idx="13">
                  <c:v>102.80833333333334</c:v>
                </c:pt>
                <c:pt idx="14">
                  <c:v>105.14999999999999</c:v>
                </c:pt>
                <c:pt idx="15">
                  <c:v>106.48333333333333</c:v>
                </c:pt>
                <c:pt idx="16">
                  <c:v>103.12499999999999</c:v>
                </c:pt>
              </c:numCache>
            </c:numRef>
          </c:val>
        </c:ser>
        <c:marker val="1"/>
        <c:axId val="178322816"/>
        <c:axId val="178644096"/>
      </c:lineChart>
      <c:catAx>
        <c:axId val="178322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644096"/>
        <c:crosses val="autoZero"/>
        <c:auto val="1"/>
        <c:lblAlgn val="ctr"/>
        <c:lblOffset val="100"/>
        <c:tickLblSkip val="1"/>
        <c:tickMarkSkip val="1"/>
      </c:catAx>
      <c:valAx>
        <c:axId val="178644096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32281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5383104178"/>
          <c:y val="5.0334925707508422E-2"/>
          <c:w val="0.82548731978928946"/>
          <c:h val="0.84975471655006773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Manufacturing!$A$207:$A$223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Manufacturing!$C$207:$C$223</c:f>
              <c:numCache>
                <c:formatCode>"R"\ #,##0;"R"\ \-#,##0</c:formatCode>
                <c:ptCount val="17"/>
                <c:pt idx="0">
                  <c:v>42024691.666666664</c:v>
                </c:pt>
                <c:pt idx="1">
                  <c:v>44480561.583333336</c:v>
                </c:pt>
                <c:pt idx="2">
                  <c:v>50098809.916666664</c:v>
                </c:pt>
                <c:pt idx="3">
                  <c:v>56317577.25</c:v>
                </c:pt>
                <c:pt idx="4">
                  <c:v>68774999.333333328</c:v>
                </c:pt>
                <c:pt idx="5">
                  <c:v>68010576.416666672</c:v>
                </c:pt>
                <c:pt idx="6">
                  <c:v>73703458.75</c:v>
                </c:pt>
                <c:pt idx="7">
                  <c:v>78265665.5</c:v>
                </c:pt>
                <c:pt idx="8">
                  <c:v>88249517.416666672</c:v>
                </c:pt>
                <c:pt idx="9">
                  <c:v>102021296.45454545</c:v>
                </c:pt>
                <c:pt idx="10">
                  <c:v>119764406.08333333</c:v>
                </c:pt>
                <c:pt idx="11">
                  <c:v>103929192.66666667</c:v>
                </c:pt>
                <c:pt idx="12">
                  <c:v>110085792.5</c:v>
                </c:pt>
                <c:pt idx="13">
                  <c:v>120079072.41666667</c:v>
                </c:pt>
                <c:pt idx="14">
                  <c:v>129799318.75</c:v>
                </c:pt>
                <c:pt idx="15">
                  <c:v>140760093.66666666</c:v>
                </c:pt>
                <c:pt idx="16">
                  <c:v>150363736</c:v>
                </c:pt>
              </c:numCache>
            </c:numRef>
          </c:val>
        </c:ser>
        <c:marker val="1"/>
        <c:axId val="178349184"/>
        <c:axId val="178350720"/>
      </c:lineChart>
      <c:catAx>
        <c:axId val="178349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350720"/>
        <c:crosses val="autoZero"/>
        <c:auto val="1"/>
        <c:lblAlgn val="ctr"/>
        <c:lblOffset val="100"/>
        <c:tickLblSkip val="1"/>
        <c:tickMarkSkip val="1"/>
      </c:catAx>
      <c:valAx>
        <c:axId val="178350720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34918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30362"/>
          <c:w val="0.3145473464741661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Manufacturing!$A$225:$A$240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Manufacturing!$C$225:$C$240</c:f>
              <c:numCache>
                <c:formatCode>0.00</c:formatCode>
                <c:ptCount val="16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-13.221969644009546</c:v>
                </c:pt>
                <c:pt idx="11">
                  <c:v>5.9238407182469643</c:v>
                </c:pt>
                <c:pt idx="12">
                  <c:v>9.0777199216389945</c:v>
                </c:pt>
                <c:pt idx="13">
                  <c:v>8.0948712691622884</c:v>
                </c:pt>
                <c:pt idx="14">
                  <c:v>8.4444009585117001</c:v>
                </c:pt>
                <c:pt idx="15">
                  <c:v>6.8227024316108258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Manufacturing!$A$225:$A$240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Manufacturing!$B$225:$B$240</c:f>
              <c:numCache>
                <c:formatCode>0.00</c:formatCode>
                <c:ptCount val="16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-3.1538581937705574</c:v>
                </c:pt>
              </c:numCache>
            </c:numRef>
          </c:val>
        </c:ser>
        <c:marker val="1"/>
        <c:axId val="178371200"/>
        <c:axId val="178520448"/>
      </c:lineChart>
      <c:catAx>
        <c:axId val="178371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520448"/>
        <c:crossesAt val="5"/>
        <c:auto val="1"/>
        <c:lblAlgn val="ctr"/>
        <c:lblOffset val="100"/>
        <c:tickLblSkip val="1"/>
        <c:tickMarkSkip val="1"/>
      </c:catAx>
      <c:valAx>
        <c:axId val="178520448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37120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500633"/>
          <c:y val="0.75266175266179691"/>
          <c:w val="0.42283855694508782"/>
          <c:h val="0.121212121212125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8396441413392124E-2"/>
          <c:y val="2.854979969609062E-2"/>
          <c:w val="0.9174229075282877"/>
          <c:h val="0.8894723577886845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Manufacturing!$A$138:$A$205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</c:numCache>
            </c:numRef>
          </c:cat>
          <c:val>
            <c:numRef>
              <c:f>Manufacturing!$B$138:$B$205</c:f>
              <c:numCache>
                <c:formatCode>General</c:formatCode>
                <c:ptCount val="68"/>
                <c:pt idx="0">
                  <c:v>82.7</c:v>
                </c:pt>
                <c:pt idx="1">
                  <c:v>91.1</c:v>
                </c:pt>
                <c:pt idx="2">
                  <c:v>97.6</c:v>
                </c:pt>
                <c:pt idx="3">
                  <c:v>86.6</c:v>
                </c:pt>
                <c:pt idx="4">
                  <c:v>94.2</c:v>
                </c:pt>
                <c:pt idx="5">
                  <c:v>94.5</c:v>
                </c:pt>
                <c:pt idx="6">
                  <c:v>98.2</c:v>
                </c:pt>
                <c:pt idx="7">
                  <c:v>96.3</c:v>
                </c:pt>
                <c:pt idx="8">
                  <c:v>99.9</c:v>
                </c:pt>
                <c:pt idx="9">
                  <c:v>108.4</c:v>
                </c:pt>
                <c:pt idx="10">
                  <c:v>107.9</c:v>
                </c:pt>
                <c:pt idx="11">
                  <c:v>89.2</c:v>
                </c:pt>
                <c:pt idx="12">
                  <c:v>84.5</c:v>
                </c:pt>
                <c:pt idx="13">
                  <c:v>92.2</c:v>
                </c:pt>
                <c:pt idx="14">
                  <c:v>103.8</c:v>
                </c:pt>
                <c:pt idx="15">
                  <c:v>93.4</c:v>
                </c:pt>
                <c:pt idx="16">
                  <c:v>100.6</c:v>
                </c:pt>
                <c:pt idx="17">
                  <c:v>102.9</c:v>
                </c:pt>
                <c:pt idx="18">
                  <c:v>105.3</c:v>
                </c:pt>
                <c:pt idx="19">
                  <c:v>101.6</c:v>
                </c:pt>
                <c:pt idx="20">
                  <c:v>102.2</c:v>
                </c:pt>
                <c:pt idx="21">
                  <c:v>110.3</c:v>
                </c:pt>
                <c:pt idx="22">
                  <c:v>112.2</c:v>
                </c:pt>
                <c:pt idx="23">
                  <c:v>91</c:v>
                </c:pt>
                <c:pt idx="24">
                  <c:v>86.7</c:v>
                </c:pt>
                <c:pt idx="25">
                  <c:v>98.4</c:v>
                </c:pt>
                <c:pt idx="26">
                  <c:v>109.3</c:v>
                </c:pt>
                <c:pt idx="27">
                  <c:v>93.4</c:v>
                </c:pt>
                <c:pt idx="28">
                  <c:v>101.6</c:v>
                </c:pt>
                <c:pt idx="29">
                  <c:v>104.2</c:v>
                </c:pt>
                <c:pt idx="30">
                  <c:v>98.9</c:v>
                </c:pt>
                <c:pt idx="31">
                  <c:v>107.8</c:v>
                </c:pt>
                <c:pt idx="32">
                  <c:v>110.4</c:v>
                </c:pt>
                <c:pt idx="33">
                  <c:v>112.9</c:v>
                </c:pt>
                <c:pt idx="34">
                  <c:v>116.6</c:v>
                </c:pt>
                <c:pt idx="35">
                  <c:v>93.5</c:v>
                </c:pt>
                <c:pt idx="36">
                  <c:v>89.3</c:v>
                </c:pt>
                <c:pt idx="37">
                  <c:v>102.7</c:v>
                </c:pt>
                <c:pt idx="38">
                  <c:v>106.6</c:v>
                </c:pt>
                <c:pt idx="39">
                  <c:v>95.1</c:v>
                </c:pt>
                <c:pt idx="40">
                  <c:v>107.1</c:v>
                </c:pt>
                <c:pt idx="41">
                  <c:v>104.9</c:v>
                </c:pt>
                <c:pt idx="42">
                  <c:v>105.8</c:v>
                </c:pt>
                <c:pt idx="43">
                  <c:v>110.2</c:v>
                </c:pt>
                <c:pt idx="44">
                  <c:v>108</c:v>
                </c:pt>
                <c:pt idx="45">
                  <c:v>116.6</c:v>
                </c:pt>
                <c:pt idx="46">
                  <c:v>121</c:v>
                </c:pt>
                <c:pt idx="47">
                  <c:v>94.5</c:v>
                </c:pt>
                <c:pt idx="48">
                  <c:v>92.3</c:v>
                </c:pt>
                <c:pt idx="49">
                  <c:v>100.7</c:v>
                </c:pt>
                <c:pt idx="50">
                  <c:v>104.8</c:v>
                </c:pt>
                <c:pt idx="51">
                  <c:v>102</c:v>
                </c:pt>
                <c:pt idx="52">
                  <c:v>109.6</c:v>
                </c:pt>
                <c:pt idx="53">
                  <c:v>105.6</c:v>
                </c:pt>
                <c:pt idx="54">
                  <c:v>111.9</c:v>
                </c:pt>
                <c:pt idx="55">
                  <c:v>109.6</c:v>
                </c:pt>
                <c:pt idx="56">
                  <c:v>103.9</c:v>
                </c:pt>
                <c:pt idx="57">
                  <c:v>119</c:v>
                </c:pt>
                <c:pt idx="58">
                  <c:v>121.1</c:v>
                </c:pt>
                <c:pt idx="59">
                  <c:v>97.3</c:v>
                </c:pt>
                <c:pt idx="60">
                  <c:v>94.6</c:v>
                </c:pt>
                <c:pt idx="61">
                  <c:v>102.3</c:v>
                </c:pt>
                <c:pt idx="62">
                  <c:v>105.8</c:v>
                </c:pt>
                <c:pt idx="63">
                  <c:v>100.1</c:v>
                </c:pt>
                <c:pt idx="64">
                  <c:v>105.3</c:v>
                </c:pt>
                <c:pt idx="65">
                  <c:v>105.8</c:v>
                </c:pt>
                <c:pt idx="66">
                  <c:v>102.8</c:v>
                </c:pt>
                <c:pt idx="67">
                  <c:v>108.3</c:v>
                </c:pt>
              </c:numCache>
            </c:numRef>
          </c:val>
        </c:ser>
        <c:marker val="1"/>
        <c:axId val="178561408"/>
        <c:axId val="178562944"/>
      </c:lineChart>
      <c:dateAx>
        <c:axId val="1785614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78562944"/>
        <c:crosses val="autoZero"/>
        <c:auto val="1"/>
        <c:lblOffset val="100"/>
      </c:dateAx>
      <c:valAx>
        <c:axId val="178562944"/>
        <c:scaling>
          <c:orientation val="minMax"/>
          <c:min val="75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561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9690585153911624"/>
          <c:w val="0.32385168285063287"/>
          <c:h val="0.1925601447849906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563013163174311"/>
          <c:y val="3.7943573023088442E-2"/>
          <c:w val="0.86136061143028264"/>
          <c:h val="0.824580178783619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Manufacturing!$A$138:$A$205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</c:numCache>
            </c:numRef>
          </c:cat>
          <c:val>
            <c:numRef>
              <c:f>Manufacturing!$C$138:$C$205</c:f>
              <c:numCache>
                <c:formatCode>General</c:formatCode>
                <c:ptCount val="68"/>
                <c:pt idx="0">
                  <c:v>107084503</c:v>
                </c:pt>
                <c:pt idx="1">
                  <c:v>106096904</c:v>
                </c:pt>
                <c:pt idx="2">
                  <c:v>105612946</c:v>
                </c:pt>
                <c:pt idx="3">
                  <c:v>100898003</c:v>
                </c:pt>
                <c:pt idx="4">
                  <c:v>100925532</c:v>
                </c:pt>
                <c:pt idx="5">
                  <c:v>100413833</c:v>
                </c:pt>
                <c:pt idx="6">
                  <c:v>102405073</c:v>
                </c:pt>
                <c:pt idx="7">
                  <c:v>102117465</c:v>
                </c:pt>
                <c:pt idx="8">
                  <c:v>103962097</c:v>
                </c:pt>
                <c:pt idx="9">
                  <c:v>104371821</c:v>
                </c:pt>
                <c:pt idx="10">
                  <c:v>104676935</c:v>
                </c:pt>
                <c:pt idx="11">
                  <c:v>108585200</c:v>
                </c:pt>
                <c:pt idx="12">
                  <c:v>107470695</c:v>
                </c:pt>
                <c:pt idx="13">
                  <c:v>105957200</c:v>
                </c:pt>
                <c:pt idx="14">
                  <c:v>110517196</c:v>
                </c:pt>
                <c:pt idx="15">
                  <c:v>109245222</c:v>
                </c:pt>
                <c:pt idx="16">
                  <c:v>109598330</c:v>
                </c:pt>
                <c:pt idx="17">
                  <c:v>111739935</c:v>
                </c:pt>
                <c:pt idx="18">
                  <c:v>111657775</c:v>
                </c:pt>
                <c:pt idx="19">
                  <c:v>108327789</c:v>
                </c:pt>
                <c:pt idx="20">
                  <c:v>108182004</c:v>
                </c:pt>
                <c:pt idx="21">
                  <c:v>111317095</c:v>
                </c:pt>
                <c:pt idx="22">
                  <c:v>112988785</c:v>
                </c:pt>
                <c:pt idx="23">
                  <c:v>114027484</c:v>
                </c:pt>
                <c:pt idx="24">
                  <c:v>113887944</c:v>
                </c:pt>
                <c:pt idx="25">
                  <c:v>115604401</c:v>
                </c:pt>
                <c:pt idx="26">
                  <c:v>121163032</c:v>
                </c:pt>
                <c:pt idx="27">
                  <c:v>115366978</c:v>
                </c:pt>
                <c:pt idx="28">
                  <c:v>117636597</c:v>
                </c:pt>
                <c:pt idx="29">
                  <c:v>119996662</c:v>
                </c:pt>
                <c:pt idx="30">
                  <c:v>112254664</c:v>
                </c:pt>
                <c:pt idx="31">
                  <c:v>122419554</c:v>
                </c:pt>
                <c:pt idx="32">
                  <c:v>127706640</c:v>
                </c:pt>
                <c:pt idx="33">
                  <c:v>122875790</c:v>
                </c:pt>
                <c:pt idx="34">
                  <c:v>124037776</c:v>
                </c:pt>
                <c:pt idx="35">
                  <c:v>127998831</c:v>
                </c:pt>
                <c:pt idx="36">
                  <c:v>125598234</c:v>
                </c:pt>
                <c:pt idx="37">
                  <c:v>130041623</c:v>
                </c:pt>
                <c:pt idx="38">
                  <c:v>128403449</c:v>
                </c:pt>
                <c:pt idx="39">
                  <c:v>124892908</c:v>
                </c:pt>
                <c:pt idx="40">
                  <c:v>130417774</c:v>
                </c:pt>
                <c:pt idx="41">
                  <c:v>128601179</c:v>
                </c:pt>
                <c:pt idx="42">
                  <c:v>127252354</c:v>
                </c:pt>
                <c:pt idx="43">
                  <c:v>131752317</c:v>
                </c:pt>
                <c:pt idx="44">
                  <c:v>127226558</c:v>
                </c:pt>
                <c:pt idx="45">
                  <c:v>133174221</c:v>
                </c:pt>
                <c:pt idx="46">
                  <c:v>136725527</c:v>
                </c:pt>
                <c:pt idx="47">
                  <c:v>133505681</c:v>
                </c:pt>
                <c:pt idx="48">
                  <c:v>136086017</c:v>
                </c:pt>
                <c:pt idx="49">
                  <c:v>135505351</c:v>
                </c:pt>
                <c:pt idx="50">
                  <c:v>133168098</c:v>
                </c:pt>
                <c:pt idx="51">
                  <c:v>141401501</c:v>
                </c:pt>
                <c:pt idx="52">
                  <c:v>141526588</c:v>
                </c:pt>
                <c:pt idx="53">
                  <c:v>137185045</c:v>
                </c:pt>
                <c:pt idx="54">
                  <c:v>146338771</c:v>
                </c:pt>
                <c:pt idx="55">
                  <c:v>141139255</c:v>
                </c:pt>
                <c:pt idx="56">
                  <c:v>135938786</c:v>
                </c:pt>
                <c:pt idx="57">
                  <c:v>144365739</c:v>
                </c:pt>
                <c:pt idx="58">
                  <c:v>144762948</c:v>
                </c:pt>
                <c:pt idx="59">
                  <c:v>151703025</c:v>
                </c:pt>
                <c:pt idx="60">
                  <c:v>151799457</c:v>
                </c:pt>
                <c:pt idx="61">
                  <c:v>150309231</c:v>
                </c:pt>
                <c:pt idx="62">
                  <c:v>146648726</c:v>
                </c:pt>
                <c:pt idx="63">
                  <c:v>151954306</c:v>
                </c:pt>
                <c:pt idx="64">
                  <c:v>148578870</c:v>
                </c:pt>
                <c:pt idx="65">
                  <c:v>154001655</c:v>
                </c:pt>
                <c:pt idx="66">
                  <c:v>146650123</c:v>
                </c:pt>
                <c:pt idx="67">
                  <c:v>152967520</c:v>
                </c:pt>
              </c:numCache>
            </c:numRef>
          </c:val>
        </c:ser>
        <c:marker val="1"/>
        <c:axId val="178411392"/>
        <c:axId val="178412928"/>
      </c:lineChart>
      <c:dateAx>
        <c:axId val="17841139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412928"/>
        <c:crosses val="autoZero"/>
        <c:auto val="1"/>
        <c:lblOffset val="100"/>
      </c:dateAx>
      <c:valAx>
        <c:axId val="178412928"/>
        <c:scaling>
          <c:orientation val="minMax"/>
          <c:min val="950000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411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165451069239884"/>
          <c:y val="6.9266216117894533E-2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1050361561948248E-2"/>
          <c:y val="4.3262791143550514E-2"/>
          <c:w val="0.90292500790960062"/>
          <c:h val="0.83703905536042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Retail!$A$207:$A$223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Retail!$B$207:$B$223</c:f>
              <c:numCache>
                <c:formatCode>"R"\ #,##0;"R"\ \-#,##0</c:formatCode>
                <c:ptCount val="17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31799.583333333332</c:v>
                </c:pt>
                <c:pt idx="5">
                  <c:v>33356.333333333336</c:v>
                </c:pt>
                <c:pt idx="6">
                  <c:v>37085.416666666664</c:v>
                </c:pt>
                <c:pt idx="7">
                  <c:v>40133.083333333336</c:v>
                </c:pt>
                <c:pt idx="8">
                  <c:v>44915.5</c:v>
                </c:pt>
                <c:pt idx="9">
                  <c:v>48261.454545454544</c:v>
                </c:pt>
                <c:pt idx="10">
                  <c:v>48060.166666666664</c:v>
                </c:pt>
                <c:pt idx="11">
                  <c:v>47905.416666666664</c:v>
                </c:pt>
                <c:pt idx="12">
                  <c:v>50567.5</c:v>
                </c:pt>
                <c:pt idx="13">
                  <c:v>53672.333333333336</c:v>
                </c:pt>
                <c:pt idx="14">
                  <c:v>56107.416666666664</c:v>
                </c:pt>
                <c:pt idx="15">
                  <c:v>57530.333333333336</c:v>
                </c:pt>
                <c:pt idx="16">
                  <c:v>55920.5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Retail!$A$207:$A$223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Retail!$C$207:$C$223</c:f>
              <c:numCache>
                <c:formatCode>"R"\ #,##0;"R"\ \-#,##0</c:formatCode>
                <c:ptCount val="17"/>
                <c:pt idx="0">
                  <c:v>7846.75</c:v>
                </c:pt>
                <c:pt idx="1">
                  <c:v>8154.583333333333</c:v>
                </c:pt>
                <c:pt idx="2">
                  <c:v>10962.833333333334</c:v>
                </c:pt>
                <c:pt idx="3">
                  <c:v>12705.5</c:v>
                </c:pt>
                <c:pt idx="4">
                  <c:v>15202.583333333334</c:v>
                </c:pt>
                <c:pt idx="5">
                  <c:v>17056.833333333332</c:v>
                </c:pt>
                <c:pt idx="6">
                  <c:v>19310.833333333332</c:v>
                </c:pt>
                <c:pt idx="7">
                  <c:v>23440.416666666668</c:v>
                </c:pt>
                <c:pt idx="8">
                  <c:v>26827.833333333332</c:v>
                </c:pt>
                <c:pt idx="9">
                  <c:v>29315.18181818182</c:v>
                </c:pt>
                <c:pt idx="10">
                  <c:v>30555.583333333332</c:v>
                </c:pt>
                <c:pt idx="11">
                  <c:v>28469.25</c:v>
                </c:pt>
                <c:pt idx="12">
                  <c:v>32794.666666666664</c:v>
                </c:pt>
                <c:pt idx="13">
                  <c:v>37397.083333333336</c:v>
                </c:pt>
                <c:pt idx="14">
                  <c:v>41554.5</c:v>
                </c:pt>
                <c:pt idx="15">
                  <c:v>44946</c:v>
                </c:pt>
                <c:pt idx="16">
                  <c:v>46064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Retail!$A$207:$A$223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Retail!$D$207:$D$223</c:f>
              <c:numCache>
                <c:formatCode>"R"\ #,##0;"R"\ \-#,##0</c:formatCode>
                <c:ptCount val="17"/>
                <c:pt idx="0">
                  <c:v>58751.833333333336</c:v>
                </c:pt>
                <c:pt idx="1">
                  <c:v>60545.916666666664</c:v>
                </c:pt>
                <c:pt idx="2">
                  <c:v>65934</c:v>
                </c:pt>
                <c:pt idx="3">
                  <c:v>68155.5</c:v>
                </c:pt>
                <c:pt idx="4">
                  <c:v>69935</c:v>
                </c:pt>
                <c:pt idx="5">
                  <c:v>75029.25</c:v>
                </c:pt>
                <c:pt idx="6">
                  <c:v>84328.083333333328</c:v>
                </c:pt>
                <c:pt idx="7">
                  <c:v>87149.916666666672</c:v>
                </c:pt>
                <c:pt idx="8">
                  <c:v>92817.25</c:v>
                </c:pt>
                <c:pt idx="9">
                  <c:v>98167.181818181823</c:v>
                </c:pt>
                <c:pt idx="10">
                  <c:v>105241.83333333333</c:v>
                </c:pt>
                <c:pt idx="11">
                  <c:v>95869.666666666672</c:v>
                </c:pt>
                <c:pt idx="12">
                  <c:v>98500.5</c:v>
                </c:pt>
                <c:pt idx="13">
                  <c:v>105003.91666666667</c:v>
                </c:pt>
                <c:pt idx="14">
                  <c:v>113498.66666666667</c:v>
                </c:pt>
                <c:pt idx="15">
                  <c:v>120154.16666666667</c:v>
                </c:pt>
                <c:pt idx="16">
                  <c:v>120888.5</c:v>
                </c:pt>
              </c:numCache>
            </c:numRef>
          </c:val>
        </c:ser>
        <c:marker val="1"/>
        <c:axId val="178733824"/>
        <c:axId val="178735360"/>
      </c:lineChart>
      <c:catAx>
        <c:axId val="178733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735360"/>
        <c:crosses val="autoZero"/>
        <c:auto val="1"/>
        <c:lblAlgn val="ctr"/>
        <c:lblOffset val="100"/>
        <c:tickLblSkip val="1"/>
        <c:tickMarkSkip val="1"/>
      </c:catAx>
      <c:valAx>
        <c:axId val="178735360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73382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2001"/>
          <c:h val="0.162963481416690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898042574755099E-2"/>
          <c:y val="3.7946718518121862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Retail!$A$225:$A$240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Retail!$B$225:$B$240</c:f>
              <c:numCache>
                <c:formatCode>0.00</c:formatCode>
                <c:ptCount val="16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-2.7982339751203753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Retail!$A$225:$A$240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Retail!$C$225:$C$240</c:f>
              <c:numCache>
                <c:formatCode>0.00</c:formatCode>
                <c:ptCount val="16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-6.8279937927329115</c:v>
                </c:pt>
                <c:pt idx="11">
                  <c:v>15.193293348671521</c:v>
                </c:pt>
                <c:pt idx="12">
                  <c:v>14.034040087819166</c:v>
                </c:pt>
                <c:pt idx="13">
                  <c:v>11.11695430793398</c:v>
                </c:pt>
                <c:pt idx="14">
                  <c:v>8.1615709489947008</c:v>
                </c:pt>
                <c:pt idx="15">
                  <c:v>2.4874293596760522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Retail!$A$225:$A$240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Retail!$D$225:$D$240</c:f>
              <c:numCache>
                <c:formatCode>0.00</c:formatCode>
                <c:ptCount val="16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-8.9053624113351493</c:v>
                </c:pt>
                <c:pt idx="11">
                  <c:v>2.7441769902889046</c:v>
                </c:pt>
                <c:pt idx="12">
                  <c:v>6.6024199538750272</c:v>
                </c:pt>
                <c:pt idx="13">
                  <c:v>8.0899363277719072</c:v>
                </c:pt>
                <c:pt idx="14">
                  <c:v>5.863945538273585</c:v>
                </c:pt>
                <c:pt idx="15">
                  <c:v>0.61115927454311603</c:v>
                </c:pt>
              </c:numCache>
            </c:numRef>
          </c:val>
        </c:ser>
        <c:marker val="1"/>
        <c:axId val="178768896"/>
        <c:axId val="178774784"/>
      </c:lineChart>
      <c:catAx>
        <c:axId val="178768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774784"/>
        <c:crossesAt val="5"/>
        <c:auto val="1"/>
        <c:lblAlgn val="ctr"/>
        <c:lblOffset val="100"/>
        <c:tickLblSkip val="1"/>
        <c:tickMarkSkip val="1"/>
      </c:catAx>
      <c:valAx>
        <c:axId val="178774784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76889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7101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538618790838613"/>
          <c:y val="2.1048510002034952E-2"/>
          <c:w val="0.8672475940507437"/>
          <c:h val="0.84562013861186913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Retail!$A$138:$A$205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</c:numCache>
            </c:numRef>
          </c:cat>
          <c:val>
            <c:numRef>
              <c:f>Retail!$B$138:$B$205</c:f>
              <c:numCache>
                <c:formatCode>"R"\ #,##0;"R"\ \-#,##0</c:formatCode>
                <c:ptCount val="68"/>
                <c:pt idx="0">
                  <c:v>45690</c:v>
                </c:pt>
                <c:pt idx="1">
                  <c:v>44601</c:v>
                </c:pt>
                <c:pt idx="2">
                  <c:v>46660</c:v>
                </c:pt>
                <c:pt idx="3">
                  <c:v>45564</c:v>
                </c:pt>
                <c:pt idx="4">
                  <c:v>46797</c:v>
                </c:pt>
                <c:pt idx="5">
                  <c:v>45620</c:v>
                </c:pt>
                <c:pt idx="6">
                  <c:v>46320</c:v>
                </c:pt>
                <c:pt idx="7">
                  <c:v>45514</c:v>
                </c:pt>
                <c:pt idx="8">
                  <c:v>46317</c:v>
                </c:pt>
                <c:pt idx="9">
                  <c:v>47739</c:v>
                </c:pt>
                <c:pt idx="10">
                  <c:v>48963</c:v>
                </c:pt>
                <c:pt idx="11">
                  <c:v>65080</c:v>
                </c:pt>
                <c:pt idx="12">
                  <c:v>45993</c:v>
                </c:pt>
                <c:pt idx="13">
                  <c:v>45076</c:v>
                </c:pt>
                <c:pt idx="14">
                  <c:v>48266</c:v>
                </c:pt>
                <c:pt idx="15">
                  <c:v>47427</c:v>
                </c:pt>
                <c:pt idx="16">
                  <c:v>48969</c:v>
                </c:pt>
                <c:pt idx="17">
                  <c:v>49296</c:v>
                </c:pt>
                <c:pt idx="18">
                  <c:v>50268</c:v>
                </c:pt>
                <c:pt idx="19">
                  <c:v>47812</c:v>
                </c:pt>
                <c:pt idx="20">
                  <c:v>49130</c:v>
                </c:pt>
                <c:pt idx="21">
                  <c:v>50857</c:v>
                </c:pt>
                <c:pt idx="22">
                  <c:v>53119</c:v>
                </c:pt>
                <c:pt idx="23">
                  <c:v>70597</c:v>
                </c:pt>
                <c:pt idx="24">
                  <c:v>49116</c:v>
                </c:pt>
                <c:pt idx="25">
                  <c:v>47767</c:v>
                </c:pt>
                <c:pt idx="26">
                  <c:v>50650</c:v>
                </c:pt>
                <c:pt idx="27">
                  <c:v>52160</c:v>
                </c:pt>
                <c:pt idx="28">
                  <c:v>49760</c:v>
                </c:pt>
                <c:pt idx="29">
                  <c:v>50479</c:v>
                </c:pt>
                <c:pt idx="30">
                  <c:v>51744</c:v>
                </c:pt>
                <c:pt idx="31">
                  <c:v>51291</c:v>
                </c:pt>
                <c:pt idx="32">
                  <c:v>52880</c:v>
                </c:pt>
                <c:pt idx="33">
                  <c:v>54805</c:v>
                </c:pt>
                <c:pt idx="34">
                  <c:v>56876</c:v>
                </c:pt>
                <c:pt idx="35">
                  <c:v>76540</c:v>
                </c:pt>
                <c:pt idx="36">
                  <c:v>51296</c:v>
                </c:pt>
                <c:pt idx="37">
                  <c:v>50947</c:v>
                </c:pt>
                <c:pt idx="38">
                  <c:v>54136</c:v>
                </c:pt>
                <c:pt idx="39">
                  <c:v>53003</c:v>
                </c:pt>
                <c:pt idx="40">
                  <c:v>52903</c:v>
                </c:pt>
                <c:pt idx="41">
                  <c:v>54945</c:v>
                </c:pt>
                <c:pt idx="42">
                  <c:v>53386</c:v>
                </c:pt>
                <c:pt idx="43">
                  <c:v>54842</c:v>
                </c:pt>
                <c:pt idx="44">
                  <c:v>55425</c:v>
                </c:pt>
                <c:pt idx="45">
                  <c:v>55673</c:v>
                </c:pt>
                <c:pt idx="46">
                  <c:v>59050</c:v>
                </c:pt>
                <c:pt idx="47">
                  <c:v>77683</c:v>
                </c:pt>
                <c:pt idx="48">
                  <c:v>52405</c:v>
                </c:pt>
                <c:pt idx="49">
                  <c:v>52790</c:v>
                </c:pt>
                <c:pt idx="50">
                  <c:v>55595</c:v>
                </c:pt>
                <c:pt idx="51">
                  <c:v>54032</c:v>
                </c:pt>
                <c:pt idx="52">
                  <c:v>56165</c:v>
                </c:pt>
                <c:pt idx="53">
                  <c:v>55762</c:v>
                </c:pt>
                <c:pt idx="54">
                  <c:v>54926</c:v>
                </c:pt>
                <c:pt idx="55">
                  <c:v>56565</c:v>
                </c:pt>
                <c:pt idx="56">
                  <c:v>55379</c:v>
                </c:pt>
                <c:pt idx="57">
                  <c:v>56504</c:v>
                </c:pt>
                <c:pt idx="58">
                  <c:v>61354</c:v>
                </c:pt>
                <c:pt idx="59">
                  <c:v>78887</c:v>
                </c:pt>
                <c:pt idx="60">
                  <c:v>55483</c:v>
                </c:pt>
                <c:pt idx="61">
                  <c:v>53838</c:v>
                </c:pt>
                <c:pt idx="62">
                  <c:v>55847</c:v>
                </c:pt>
                <c:pt idx="63">
                  <c:v>55242</c:v>
                </c:pt>
                <c:pt idx="64">
                  <c:v>57716</c:v>
                </c:pt>
                <c:pt idx="65">
                  <c:v>55256</c:v>
                </c:pt>
                <c:pt idx="66">
                  <c:v>56242</c:v>
                </c:pt>
                <c:pt idx="67">
                  <c:v>57740</c:v>
                </c:pt>
              </c:numCache>
            </c:numRef>
          </c:val>
        </c:ser>
        <c:marker val="1"/>
        <c:axId val="178950912"/>
        <c:axId val="178952448"/>
      </c:lineChart>
      <c:dateAx>
        <c:axId val="17895091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952448"/>
        <c:crosses val="autoZero"/>
        <c:auto val="1"/>
        <c:lblOffset val="100"/>
      </c:dateAx>
      <c:valAx>
        <c:axId val="178952448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950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6324594259"/>
          <c:y val="5.9674817524077238E-2"/>
          <c:w val="0.32041338582678952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14325984659129"/>
          <c:y val="2.6671845631936895E-2"/>
          <c:w val="0.8672475940507437"/>
          <c:h val="0.84077586202467081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Retail!$A$138:$A$205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</c:numCache>
            </c:numRef>
          </c:cat>
          <c:val>
            <c:numRef>
              <c:f>Retail!$C$138:$C$205</c:f>
              <c:numCache>
                <c:formatCode>"R"\ #,##0;"R"\ \-#,##0</c:formatCode>
                <c:ptCount val="68"/>
                <c:pt idx="0">
                  <c:v>27592</c:v>
                </c:pt>
                <c:pt idx="1">
                  <c:v>27899</c:v>
                </c:pt>
                <c:pt idx="2">
                  <c:v>27906</c:v>
                </c:pt>
                <c:pt idx="3">
                  <c:v>27666</c:v>
                </c:pt>
                <c:pt idx="4">
                  <c:v>27106</c:v>
                </c:pt>
                <c:pt idx="5">
                  <c:v>28579</c:v>
                </c:pt>
                <c:pt idx="6">
                  <c:v>28651</c:v>
                </c:pt>
                <c:pt idx="7">
                  <c:v>27137</c:v>
                </c:pt>
                <c:pt idx="8">
                  <c:v>28815</c:v>
                </c:pt>
                <c:pt idx="9">
                  <c:v>28730</c:v>
                </c:pt>
                <c:pt idx="10">
                  <c:v>29756</c:v>
                </c:pt>
                <c:pt idx="11">
                  <c:v>31794</c:v>
                </c:pt>
                <c:pt idx="12">
                  <c:v>30767</c:v>
                </c:pt>
                <c:pt idx="13">
                  <c:v>31333</c:v>
                </c:pt>
                <c:pt idx="14">
                  <c:v>31859</c:v>
                </c:pt>
                <c:pt idx="15">
                  <c:v>32171</c:v>
                </c:pt>
                <c:pt idx="16">
                  <c:v>32993</c:v>
                </c:pt>
                <c:pt idx="17">
                  <c:v>32077</c:v>
                </c:pt>
                <c:pt idx="18">
                  <c:v>32610</c:v>
                </c:pt>
                <c:pt idx="19">
                  <c:v>33701</c:v>
                </c:pt>
                <c:pt idx="20">
                  <c:v>32935</c:v>
                </c:pt>
                <c:pt idx="21">
                  <c:v>32881</c:v>
                </c:pt>
                <c:pt idx="22">
                  <c:v>34163</c:v>
                </c:pt>
                <c:pt idx="23">
                  <c:v>36046</c:v>
                </c:pt>
                <c:pt idx="24">
                  <c:v>35895</c:v>
                </c:pt>
                <c:pt idx="25">
                  <c:v>35971</c:v>
                </c:pt>
                <c:pt idx="26">
                  <c:v>36501</c:v>
                </c:pt>
                <c:pt idx="27">
                  <c:v>36130</c:v>
                </c:pt>
                <c:pt idx="28">
                  <c:v>36115</c:v>
                </c:pt>
                <c:pt idx="29">
                  <c:v>37316</c:v>
                </c:pt>
                <c:pt idx="30">
                  <c:v>36511</c:v>
                </c:pt>
                <c:pt idx="31">
                  <c:v>37814</c:v>
                </c:pt>
                <c:pt idx="32">
                  <c:v>40011</c:v>
                </c:pt>
                <c:pt idx="33">
                  <c:v>37782</c:v>
                </c:pt>
                <c:pt idx="34">
                  <c:v>39099</c:v>
                </c:pt>
                <c:pt idx="35">
                  <c:v>39620</c:v>
                </c:pt>
                <c:pt idx="36">
                  <c:v>39196</c:v>
                </c:pt>
                <c:pt idx="37">
                  <c:v>40074</c:v>
                </c:pt>
                <c:pt idx="38">
                  <c:v>40269</c:v>
                </c:pt>
                <c:pt idx="39">
                  <c:v>40891</c:v>
                </c:pt>
                <c:pt idx="40">
                  <c:v>41652</c:v>
                </c:pt>
                <c:pt idx="41">
                  <c:v>41789</c:v>
                </c:pt>
                <c:pt idx="42">
                  <c:v>41091</c:v>
                </c:pt>
                <c:pt idx="43">
                  <c:v>41470</c:v>
                </c:pt>
                <c:pt idx="44">
                  <c:v>42330</c:v>
                </c:pt>
                <c:pt idx="45">
                  <c:v>43592</c:v>
                </c:pt>
                <c:pt idx="46">
                  <c:v>43499</c:v>
                </c:pt>
                <c:pt idx="47">
                  <c:v>42801</c:v>
                </c:pt>
                <c:pt idx="48">
                  <c:v>43920</c:v>
                </c:pt>
                <c:pt idx="49">
                  <c:v>43755</c:v>
                </c:pt>
                <c:pt idx="50">
                  <c:v>44896</c:v>
                </c:pt>
                <c:pt idx="51">
                  <c:v>44940</c:v>
                </c:pt>
                <c:pt idx="52">
                  <c:v>45509</c:v>
                </c:pt>
                <c:pt idx="53">
                  <c:v>44028</c:v>
                </c:pt>
                <c:pt idx="54">
                  <c:v>45901</c:v>
                </c:pt>
                <c:pt idx="55">
                  <c:v>45627</c:v>
                </c:pt>
                <c:pt idx="56">
                  <c:v>44952</c:v>
                </c:pt>
                <c:pt idx="57">
                  <c:v>45985</c:v>
                </c:pt>
                <c:pt idx="58">
                  <c:v>45295</c:v>
                </c:pt>
                <c:pt idx="59">
                  <c:v>44544</c:v>
                </c:pt>
                <c:pt idx="60">
                  <c:v>45566</c:v>
                </c:pt>
                <c:pt idx="61">
                  <c:v>45532</c:v>
                </c:pt>
                <c:pt idx="62">
                  <c:v>45305</c:v>
                </c:pt>
                <c:pt idx="63">
                  <c:v>45795</c:v>
                </c:pt>
                <c:pt idx="64">
                  <c:v>45446</c:v>
                </c:pt>
                <c:pt idx="65">
                  <c:v>46608</c:v>
                </c:pt>
                <c:pt idx="66">
                  <c:v>47189</c:v>
                </c:pt>
                <c:pt idx="67">
                  <c:v>47071</c:v>
                </c:pt>
              </c:numCache>
            </c:numRef>
          </c:val>
        </c:ser>
        <c:marker val="1"/>
        <c:axId val="178788608"/>
        <c:axId val="178802688"/>
      </c:lineChart>
      <c:dateAx>
        <c:axId val="1787886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802688"/>
        <c:crosses val="autoZero"/>
        <c:auto val="1"/>
        <c:lblOffset val="100"/>
      </c:dateAx>
      <c:valAx>
        <c:axId val="178802688"/>
        <c:scaling>
          <c:orientation val="minMax"/>
          <c:min val="2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788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3377527497"/>
          <c:y val="0.64077471946036513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4829147041932668E-2"/>
          <c:y val="3.6108226017674452E-2"/>
          <c:w val="0.89152509139548464"/>
          <c:h val="0.79909482784010255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Retail!$A$138:$A$205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</c:numCache>
            </c:numRef>
          </c:cat>
          <c:val>
            <c:numRef>
              <c:f>Retail!$D$138:$D$205</c:f>
              <c:numCache>
                <c:formatCode>"R"\ #,##0;"R"\ \-#,##0</c:formatCode>
                <c:ptCount val="68"/>
                <c:pt idx="0">
                  <c:v>102155</c:v>
                </c:pt>
                <c:pt idx="1">
                  <c:v>99144</c:v>
                </c:pt>
                <c:pt idx="2">
                  <c:v>97608</c:v>
                </c:pt>
                <c:pt idx="3">
                  <c:v>95746</c:v>
                </c:pt>
                <c:pt idx="4">
                  <c:v>94583</c:v>
                </c:pt>
                <c:pt idx="5">
                  <c:v>95215</c:v>
                </c:pt>
                <c:pt idx="6">
                  <c:v>94686</c:v>
                </c:pt>
                <c:pt idx="7">
                  <c:v>94819</c:v>
                </c:pt>
                <c:pt idx="8">
                  <c:v>94123</c:v>
                </c:pt>
                <c:pt idx="9">
                  <c:v>94491</c:v>
                </c:pt>
                <c:pt idx="10">
                  <c:v>91883</c:v>
                </c:pt>
                <c:pt idx="11">
                  <c:v>95983</c:v>
                </c:pt>
                <c:pt idx="12">
                  <c:v>95390</c:v>
                </c:pt>
                <c:pt idx="13">
                  <c:v>97067</c:v>
                </c:pt>
                <c:pt idx="14">
                  <c:v>96766</c:v>
                </c:pt>
                <c:pt idx="15">
                  <c:v>97504</c:v>
                </c:pt>
                <c:pt idx="16">
                  <c:v>99198</c:v>
                </c:pt>
                <c:pt idx="17">
                  <c:v>98283</c:v>
                </c:pt>
                <c:pt idx="18">
                  <c:v>99232</c:v>
                </c:pt>
                <c:pt idx="19">
                  <c:v>100014</c:v>
                </c:pt>
                <c:pt idx="20">
                  <c:v>100488</c:v>
                </c:pt>
                <c:pt idx="21">
                  <c:v>97110</c:v>
                </c:pt>
                <c:pt idx="22">
                  <c:v>99625</c:v>
                </c:pt>
                <c:pt idx="23">
                  <c:v>101329</c:v>
                </c:pt>
                <c:pt idx="24">
                  <c:v>100663</c:v>
                </c:pt>
                <c:pt idx="25">
                  <c:v>100248</c:v>
                </c:pt>
                <c:pt idx="26">
                  <c:v>102484</c:v>
                </c:pt>
                <c:pt idx="27">
                  <c:v>102713</c:v>
                </c:pt>
                <c:pt idx="28">
                  <c:v>103388</c:v>
                </c:pt>
                <c:pt idx="29">
                  <c:v>105947</c:v>
                </c:pt>
                <c:pt idx="30">
                  <c:v>104882</c:v>
                </c:pt>
                <c:pt idx="31">
                  <c:v>106189</c:v>
                </c:pt>
                <c:pt idx="32">
                  <c:v>110731</c:v>
                </c:pt>
                <c:pt idx="33">
                  <c:v>107348</c:v>
                </c:pt>
                <c:pt idx="34">
                  <c:v>105852</c:v>
                </c:pt>
                <c:pt idx="35">
                  <c:v>109602</c:v>
                </c:pt>
                <c:pt idx="36">
                  <c:v>111078</c:v>
                </c:pt>
                <c:pt idx="37">
                  <c:v>111715</c:v>
                </c:pt>
                <c:pt idx="38">
                  <c:v>111865</c:v>
                </c:pt>
                <c:pt idx="39">
                  <c:v>112424</c:v>
                </c:pt>
                <c:pt idx="40">
                  <c:v>112846</c:v>
                </c:pt>
                <c:pt idx="41">
                  <c:v>111815</c:v>
                </c:pt>
                <c:pt idx="42">
                  <c:v>113691</c:v>
                </c:pt>
                <c:pt idx="43">
                  <c:v>113968</c:v>
                </c:pt>
                <c:pt idx="44">
                  <c:v>114425</c:v>
                </c:pt>
                <c:pt idx="45">
                  <c:v>116257</c:v>
                </c:pt>
                <c:pt idx="46">
                  <c:v>115971</c:v>
                </c:pt>
                <c:pt idx="47">
                  <c:v>115929</c:v>
                </c:pt>
                <c:pt idx="48">
                  <c:v>115470</c:v>
                </c:pt>
                <c:pt idx="49">
                  <c:v>116625</c:v>
                </c:pt>
                <c:pt idx="50">
                  <c:v>117800</c:v>
                </c:pt>
                <c:pt idx="51">
                  <c:v>116849</c:v>
                </c:pt>
                <c:pt idx="52">
                  <c:v>122056</c:v>
                </c:pt>
                <c:pt idx="53">
                  <c:v>120555</c:v>
                </c:pt>
                <c:pt idx="54">
                  <c:v>121587</c:v>
                </c:pt>
                <c:pt idx="55">
                  <c:v>121254</c:v>
                </c:pt>
                <c:pt idx="56">
                  <c:v>121105</c:v>
                </c:pt>
                <c:pt idx="57">
                  <c:v>122563</c:v>
                </c:pt>
                <c:pt idx="58">
                  <c:v>123708</c:v>
                </c:pt>
                <c:pt idx="59">
                  <c:v>122278</c:v>
                </c:pt>
                <c:pt idx="60">
                  <c:v>122746</c:v>
                </c:pt>
                <c:pt idx="61">
                  <c:v>122926</c:v>
                </c:pt>
                <c:pt idx="62">
                  <c:v>120825</c:v>
                </c:pt>
                <c:pt idx="63">
                  <c:v>121071</c:v>
                </c:pt>
                <c:pt idx="64">
                  <c:v>119563</c:v>
                </c:pt>
                <c:pt idx="65">
                  <c:v>122552</c:v>
                </c:pt>
                <c:pt idx="66">
                  <c:v>116718</c:v>
                </c:pt>
                <c:pt idx="67" formatCode="&quot;R&quot;\ #,##0">
                  <c:v>120707</c:v>
                </c:pt>
              </c:numCache>
            </c:numRef>
          </c:val>
        </c:ser>
        <c:marker val="1"/>
        <c:axId val="178831360"/>
        <c:axId val="178832896"/>
      </c:lineChart>
      <c:dateAx>
        <c:axId val="17883136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832896"/>
        <c:crosses val="autoZero"/>
        <c:auto val="1"/>
        <c:lblOffset val="100"/>
      </c:dateAx>
      <c:valAx>
        <c:axId val="178832896"/>
        <c:scaling>
          <c:orientation val="minMax"/>
          <c:min val="8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831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9441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Monetary!$A$208:$A$224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Monetary!$B$208:$B$224</c:f>
              <c:numCache>
                <c:formatCode>#,##0.00_ ;\-#,##0.00\ </c:formatCode>
                <c:ptCount val="17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6.1000000000000005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Monetary!$A$208:$A$224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Monetary!$C$208:$C$224</c:f>
              <c:numCache>
                <c:formatCode>#,##0.00_ ;\-#,##0.00\ </c:formatCode>
                <c:ptCount val="17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7.7650000000000006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Monetary!$A$208:$A$224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Monetary!$D$208:$D$224</c:f>
              <c:numCache>
                <c:formatCode>#,##0.00_ ;\-#,##0.00\ </c:formatCode>
                <c:ptCount val="17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1.6649999999999998</c:v>
                </c:pt>
              </c:numCache>
            </c:numRef>
          </c:val>
        </c:ser>
        <c:marker val="1"/>
        <c:axId val="178911872"/>
        <c:axId val="178065792"/>
      </c:lineChart>
      <c:catAx>
        <c:axId val="178911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065792"/>
        <c:crossesAt val="3"/>
        <c:auto val="1"/>
        <c:lblAlgn val="ctr"/>
        <c:lblOffset val="100"/>
        <c:tickLblSkip val="1"/>
        <c:tickMarkSkip val="1"/>
      </c:catAx>
      <c:valAx>
        <c:axId val="178065792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91187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22196"/>
          <c:y val="0.10864197530864222"/>
          <c:w val="0.28888925726392012"/>
          <c:h val="0.162963481416690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19999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Monetary!$A$208:$A$224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Monetary!$E$208:$E$224</c:f>
              <c:numCache>
                <c:formatCode>#,##0.00_ ;\-#,##0.00\ </c:formatCode>
                <c:ptCount val="17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7.271374999999999</c:v>
                </c:pt>
                <c:pt idx="14">
                  <c:v>8.2080499999999983</c:v>
                </c:pt>
                <c:pt idx="15">
                  <c:v>9.7354833333333328</c:v>
                </c:pt>
                <c:pt idx="16">
                  <c:v>10.664528571428573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Monetary!$A$208:$A$224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Monetary!$D$208:$D$224</c:f>
              <c:numCache>
                <c:formatCode>#,##0.00_ ;\-#,##0.00\ </c:formatCode>
                <c:ptCount val="17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1.6649999999999998</c:v>
                </c:pt>
              </c:numCache>
            </c:numRef>
          </c:val>
        </c:ser>
        <c:marker val="1"/>
        <c:axId val="178094464"/>
        <c:axId val="178096000"/>
      </c:lineChart>
      <c:catAx>
        <c:axId val="178094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096000"/>
        <c:crossesAt val="2"/>
        <c:auto val="1"/>
        <c:lblAlgn val="ctr"/>
        <c:lblOffset val="100"/>
        <c:tickLblSkip val="1"/>
        <c:tickMarkSkip val="1"/>
      </c:catAx>
      <c:valAx>
        <c:axId val="178096000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094464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7101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5208452695647466E-2"/>
          <c:y val="1.8904773080533507E-2"/>
          <c:w val="0.9382511531392157"/>
          <c:h val="0.9522922015237516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Monetary!$B$138:$B$204</c:f>
              <c:numCache>
                <c:formatCode>General</c:formatCode>
                <c:ptCount val="67"/>
                <c:pt idx="0">
                  <c:v>9.5</c:v>
                </c:pt>
                <c:pt idx="1">
                  <c:v>8.1</c:v>
                </c:pt>
                <c:pt idx="2">
                  <c:v>8.6</c:v>
                </c:pt>
                <c:pt idx="3">
                  <c:v>8.5</c:v>
                </c:pt>
                <c:pt idx="4" formatCode="0.0">
                  <c:v>8.4</c:v>
                </c:pt>
                <c:pt idx="5" formatCode="0.0">
                  <c:v>8</c:v>
                </c:pt>
                <c:pt idx="6" formatCode="0.0">
                  <c:v>6.9</c:v>
                </c:pt>
                <c:pt idx="7" formatCode="0.0">
                  <c:v>6.7</c:v>
                </c:pt>
                <c:pt idx="8">
                  <c:v>6.4</c:v>
                </c:pt>
                <c:pt idx="9">
                  <c:v>6.1</c:v>
                </c:pt>
                <c:pt idx="10">
                  <c:v>5.9</c:v>
                </c:pt>
                <c:pt idx="11">
                  <c:v>5.8</c:v>
                </c:pt>
                <c:pt idx="12">
                  <c:v>6.3</c:v>
                </c:pt>
                <c:pt idx="13">
                  <c:v>6.2</c:v>
                </c:pt>
                <c:pt idx="14">
                  <c:v>5.7</c:v>
                </c:pt>
                <c:pt idx="15" formatCode="0.0">
                  <c:v>5.0999999999999996</c:v>
                </c:pt>
                <c:pt idx="16" formatCode="0.0">
                  <c:v>4.8</c:v>
                </c:pt>
                <c:pt idx="17" formatCode="0.0">
                  <c:v>4.5999999999999996</c:v>
                </c:pt>
                <c:pt idx="18" formatCode="0.0">
                  <c:v>4.2</c:v>
                </c:pt>
                <c:pt idx="19" formatCode="0.0">
                  <c:v>3.7</c:v>
                </c:pt>
                <c:pt idx="20" formatCode="0.0">
                  <c:v>3.5</c:v>
                </c:pt>
                <c:pt idx="21" formatCode="0.0">
                  <c:v>3.2</c:v>
                </c:pt>
                <c:pt idx="22" formatCode="0.0">
                  <c:v>3.4</c:v>
                </c:pt>
                <c:pt idx="23" formatCode="0.0">
                  <c:v>3.6</c:v>
                </c:pt>
                <c:pt idx="24" formatCode="0.0">
                  <c:v>3.5</c:v>
                </c:pt>
                <c:pt idx="25" formatCode="0.0">
                  <c:v>3.7</c:v>
                </c:pt>
                <c:pt idx="26" formatCode="0.0">
                  <c:v>3.7</c:v>
                </c:pt>
                <c:pt idx="27" formatCode="0.0">
                  <c:v>4.0999999999999996</c:v>
                </c:pt>
                <c:pt idx="28" formatCode="0.0">
                  <c:v>4.2</c:v>
                </c:pt>
                <c:pt idx="29" formatCode="0.0">
                  <c:v>4.5999999999999996</c:v>
                </c:pt>
                <c:pt idx="30" formatCode="0.0">
                  <c:v>5</c:v>
                </c:pt>
                <c:pt idx="31" formatCode="0.0">
                  <c:v>5.3</c:v>
                </c:pt>
                <c:pt idx="32" formatCode="0.0">
                  <c:v>5.3</c:v>
                </c:pt>
                <c:pt idx="33" formatCode="0.0">
                  <c:v>5.7</c:v>
                </c:pt>
                <c:pt idx="34" formatCode="0.0">
                  <c:v>6</c:v>
                </c:pt>
                <c:pt idx="35" formatCode="0.0">
                  <c:v>6</c:v>
                </c:pt>
                <c:pt idx="36" formatCode="0.0">
                  <c:v>6.1</c:v>
                </c:pt>
                <c:pt idx="37" formatCode="0.0">
                  <c:v>6.3</c:v>
                </c:pt>
                <c:pt idx="38" formatCode="0.0">
                  <c:v>6.1</c:v>
                </c:pt>
                <c:pt idx="39" formatCode="0.0">
                  <c:v>6</c:v>
                </c:pt>
                <c:pt idx="40" formatCode="0.0">
                  <c:v>6.1</c:v>
                </c:pt>
                <c:pt idx="41" formatCode="0.0">
                  <c:v>5.7</c:v>
                </c:pt>
                <c:pt idx="42" formatCode="0.0">
                  <c:v>5.5</c:v>
                </c:pt>
                <c:pt idx="43" formatCode="0.0">
                  <c:v>4.9000000000000004</c:v>
                </c:pt>
                <c:pt idx="44" formatCode="0.0">
                  <c:v>5</c:v>
                </c:pt>
                <c:pt idx="45" formatCode="0.0">
                  <c:v>5.5</c:v>
                </c:pt>
                <c:pt idx="46" formatCode="0.0">
                  <c:v>5.6</c:v>
                </c:pt>
                <c:pt idx="47" formatCode="0.0">
                  <c:v>5.6</c:v>
                </c:pt>
                <c:pt idx="48" formatCode="0.0">
                  <c:v>5.4</c:v>
                </c:pt>
                <c:pt idx="49" formatCode="0.0">
                  <c:v>5.9</c:v>
                </c:pt>
                <c:pt idx="50" formatCode="0.0">
                  <c:v>5.9</c:v>
                </c:pt>
                <c:pt idx="51" formatCode="0.0">
                  <c:v>5.9</c:v>
                </c:pt>
                <c:pt idx="52" formatCode="0.0">
                  <c:v>5.6</c:v>
                </c:pt>
                <c:pt idx="53" formatCode="0.0">
                  <c:v>5.5</c:v>
                </c:pt>
                <c:pt idx="54" formatCode="0.0">
                  <c:v>6.3</c:v>
                </c:pt>
                <c:pt idx="55" formatCode="0.0">
                  <c:v>6.4</c:v>
                </c:pt>
                <c:pt idx="56" formatCode="0.0">
                  <c:v>6</c:v>
                </c:pt>
                <c:pt idx="57" formatCode="0.0">
                  <c:v>5.5</c:v>
                </c:pt>
                <c:pt idx="58" formatCode="0.0">
                  <c:v>5.3</c:v>
                </c:pt>
                <c:pt idx="59" formatCode="0.0">
                  <c:v>5.4</c:v>
                </c:pt>
                <c:pt idx="60" formatCode="0.0">
                  <c:v>5.4</c:v>
                </c:pt>
                <c:pt idx="61" formatCode="0.0">
                  <c:v>5.8</c:v>
                </c:pt>
                <c:pt idx="62" formatCode="0.0">
                  <c:v>5.9</c:v>
                </c:pt>
                <c:pt idx="63" formatCode="0.0">
                  <c:v>6.1</c:v>
                </c:pt>
                <c:pt idx="64" formatCode="0.0">
                  <c:v>6.6</c:v>
                </c:pt>
                <c:pt idx="65" formatCode="0.0">
                  <c:v>6.6</c:v>
                </c:pt>
                <c:pt idx="66" formatCode="0.0">
                  <c:v>6.3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R204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Monetary!$C$138:$C$204</c:f>
              <c:numCache>
                <c:formatCode>0.00</c:formatCode>
                <c:ptCount val="67"/>
                <c:pt idx="0">
                  <c:v>7.8849999999999998</c:v>
                </c:pt>
                <c:pt idx="1">
                  <c:v>8.5500000000000007</c:v>
                </c:pt>
                <c:pt idx="2">
                  <c:v>8.59</c:v>
                </c:pt>
                <c:pt idx="3">
                  <c:v>8.5</c:v>
                </c:pt>
                <c:pt idx="4">
                  <c:v>8.7799999999999994</c:v>
                </c:pt>
                <c:pt idx="5">
                  <c:v>8.94</c:v>
                </c:pt>
                <c:pt idx="6">
                  <c:v>8.86</c:v>
                </c:pt>
                <c:pt idx="7">
                  <c:v>8.69</c:v>
                </c:pt>
                <c:pt idx="8">
                  <c:v>8.7799999999999994</c:v>
                </c:pt>
                <c:pt idx="9">
                  <c:v>8.9600000000000009</c:v>
                </c:pt>
                <c:pt idx="10">
                  <c:v>9.0500000000000007</c:v>
                </c:pt>
                <c:pt idx="11">
                  <c:v>9.07</c:v>
                </c:pt>
                <c:pt idx="12">
                  <c:v>9.0399999999999991</c:v>
                </c:pt>
                <c:pt idx="13">
                  <c:v>8.77</c:v>
                </c:pt>
                <c:pt idx="14">
                  <c:v>8.51</c:v>
                </c:pt>
                <c:pt idx="15">
                  <c:v>8.4600000000000009</c:v>
                </c:pt>
                <c:pt idx="16">
                  <c:v>8.68</c:v>
                </c:pt>
                <c:pt idx="17">
                  <c:v>8.7799999999999994</c:v>
                </c:pt>
                <c:pt idx="18">
                  <c:v>8.19</c:v>
                </c:pt>
                <c:pt idx="19">
                  <c:v>7.83</c:v>
                </c:pt>
                <c:pt idx="20">
                  <c:v>7.83</c:v>
                </c:pt>
                <c:pt idx="21">
                  <c:v>7.71</c:v>
                </c:pt>
                <c:pt idx="22">
                  <c:v>8.25</c:v>
                </c:pt>
                <c:pt idx="23">
                  <c:v>8.0350000000000001</c:v>
                </c:pt>
                <c:pt idx="24">
                  <c:v>8.5150000000000006</c:v>
                </c:pt>
                <c:pt idx="25">
                  <c:v>8.5350000000000001</c:v>
                </c:pt>
                <c:pt idx="26">
                  <c:v>8.5950000000000006</c:v>
                </c:pt>
                <c:pt idx="27">
                  <c:v>8.3249999999999993</c:v>
                </c:pt>
                <c:pt idx="28">
                  <c:v>8.1999999999999993</c:v>
                </c:pt>
                <c:pt idx="29">
                  <c:v>8.2949999999999999</c:v>
                </c:pt>
                <c:pt idx="30">
                  <c:v>8.11</c:v>
                </c:pt>
                <c:pt idx="31">
                  <c:v>7.6050000000000004</c:v>
                </c:pt>
                <c:pt idx="32">
                  <c:v>8.0350000000000001</c:v>
                </c:pt>
                <c:pt idx="33">
                  <c:v>7.6150000000000002</c:v>
                </c:pt>
                <c:pt idx="34">
                  <c:v>7.66</c:v>
                </c:pt>
                <c:pt idx="35">
                  <c:v>7.6749999999999998</c:v>
                </c:pt>
                <c:pt idx="36">
                  <c:v>7.43</c:v>
                </c:pt>
                <c:pt idx="37">
                  <c:v>7.48</c:v>
                </c:pt>
                <c:pt idx="38" formatCode="General">
                  <c:v>7.58</c:v>
                </c:pt>
                <c:pt idx="39">
                  <c:v>7.29</c:v>
                </c:pt>
                <c:pt idx="40">
                  <c:v>7.31</c:v>
                </c:pt>
                <c:pt idx="41">
                  <c:v>6.82</c:v>
                </c:pt>
                <c:pt idx="42">
                  <c:v>6.23</c:v>
                </c:pt>
                <c:pt idx="43">
                  <c:v>6.26</c:v>
                </c:pt>
                <c:pt idx="44">
                  <c:v>6.1150000000000002</c:v>
                </c:pt>
                <c:pt idx="45">
                  <c:v>6.12</c:v>
                </c:pt>
                <c:pt idx="46">
                  <c:v>6.21</c:v>
                </c:pt>
                <c:pt idx="47">
                  <c:v>6.0049999999999999</c:v>
                </c:pt>
                <c:pt idx="48">
                  <c:v>6.02</c:v>
                </c:pt>
                <c:pt idx="49">
                  <c:v>6.05</c:v>
                </c:pt>
                <c:pt idx="50">
                  <c:v>6.15</c:v>
                </c:pt>
                <c:pt idx="51">
                  <c:v>5.7850000000000001</c:v>
                </c:pt>
                <c:pt idx="52">
                  <c:v>6.48</c:v>
                </c:pt>
                <c:pt idx="53">
                  <c:v>7.0549999999999997</c:v>
                </c:pt>
                <c:pt idx="54">
                  <c:v>7.1449999999999996</c:v>
                </c:pt>
                <c:pt idx="55">
                  <c:v>7.54</c:v>
                </c:pt>
                <c:pt idx="56">
                  <c:v>6.9450000000000003</c:v>
                </c:pt>
                <c:pt idx="57">
                  <c:v>6.8</c:v>
                </c:pt>
                <c:pt idx="58">
                  <c:v>7.2549999999999999</c:v>
                </c:pt>
                <c:pt idx="59">
                  <c:v>7.1849999999999996</c:v>
                </c:pt>
                <c:pt idx="60">
                  <c:v>8.27</c:v>
                </c:pt>
                <c:pt idx="61">
                  <c:v>8.01</c:v>
                </c:pt>
                <c:pt idx="62">
                  <c:v>7.7949999999999999</c:v>
                </c:pt>
                <c:pt idx="63">
                  <c:v>7.7649999999999997</c:v>
                </c:pt>
                <c:pt idx="64">
                  <c:v>7.54</c:v>
                </c:pt>
                <c:pt idx="65">
                  <c:v>7.56</c:v>
                </c:pt>
                <c:pt idx="66">
                  <c:v>7.415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Monetary!$D$138:$D$204</c:f>
              <c:numCache>
                <c:formatCode>0.00</c:formatCode>
                <c:ptCount val="67"/>
                <c:pt idx="0">
                  <c:v>-1.6150000000000002</c:v>
                </c:pt>
                <c:pt idx="1">
                  <c:v>0.45000000000000107</c:v>
                </c:pt>
                <c:pt idx="2">
                  <c:v>-9.9999999999997868E-3</c:v>
                </c:pt>
                <c:pt idx="3">
                  <c:v>0</c:v>
                </c:pt>
                <c:pt idx="4">
                  <c:v>0.37999999999999901</c:v>
                </c:pt>
                <c:pt idx="5">
                  <c:v>0.9399999999999995</c:v>
                </c:pt>
                <c:pt idx="6">
                  <c:v>1.9599999999999991</c:v>
                </c:pt>
                <c:pt idx="7">
                  <c:v>1.9899999999999993</c:v>
                </c:pt>
                <c:pt idx="8">
                  <c:v>2.379999999999999</c:v>
                </c:pt>
                <c:pt idx="9">
                  <c:v>2.8600000000000012</c:v>
                </c:pt>
                <c:pt idx="10">
                  <c:v>3.1500000000000004</c:v>
                </c:pt>
                <c:pt idx="11">
                  <c:v>3.2700000000000005</c:v>
                </c:pt>
                <c:pt idx="12">
                  <c:v>2.7399999999999993</c:v>
                </c:pt>
                <c:pt idx="13">
                  <c:v>2.5699999999999994</c:v>
                </c:pt>
                <c:pt idx="14">
                  <c:v>2.8099999999999996</c:v>
                </c:pt>
                <c:pt idx="15">
                  <c:v>3.3600000000000012</c:v>
                </c:pt>
                <c:pt idx="16">
                  <c:v>3.88</c:v>
                </c:pt>
                <c:pt idx="17">
                  <c:v>4.18</c:v>
                </c:pt>
                <c:pt idx="18">
                  <c:v>3.9899999999999993</c:v>
                </c:pt>
                <c:pt idx="19">
                  <c:v>4.13</c:v>
                </c:pt>
                <c:pt idx="20">
                  <c:v>4.33</c:v>
                </c:pt>
                <c:pt idx="21">
                  <c:v>4.51</c:v>
                </c:pt>
                <c:pt idx="22">
                  <c:v>4.8499999999999996</c:v>
                </c:pt>
                <c:pt idx="23">
                  <c:v>4.4350000000000005</c:v>
                </c:pt>
                <c:pt idx="24">
                  <c:v>5.0150000000000006</c:v>
                </c:pt>
                <c:pt idx="25">
                  <c:v>4.835</c:v>
                </c:pt>
                <c:pt idx="26">
                  <c:v>4.8950000000000005</c:v>
                </c:pt>
                <c:pt idx="27">
                  <c:v>4.2249999999999996</c:v>
                </c:pt>
                <c:pt idx="28">
                  <c:v>3.9999999999999991</c:v>
                </c:pt>
                <c:pt idx="29">
                  <c:v>3.6950000000000003</c:v>
                </c:pt>
                <c:pt idx="30">
                  <c:v>3.1099999999999994</c:v>
                </c:pt>
                <c:pt idx="31">
                  <c:v>2.3050000000000006</c:v>
                </c:pt>
                <c:pt idx="32">
                  <c:v>2.7350000000000003</c:v>
                </c:pt>
                <c:pt idx="33">
                  <c:v>1.915</c:v>
                </c:pt>
                <c:pt idx="34">
                  <c:v>1.6600000000000001</c:v>
                </c:pt>
                <c:pt idx="35">
                  <c:v>1.6749999999999998</c:v>
                </c:pt>
                <c:pt idx="36">
                  <c:v>1.33</c:v>
                </c:pt>
                <c:pt idx="37">
                  <c:v>1.1800000000000006</c:v>
                </c:pt>
                <c:pt idx="38">
                  <c:v>1.4800000000000004</c:v>
                </c:pt>
                <c:pt idx="39">
                  <c:v>1.29</c:v>
                </c:pt>
                <c:pt idx="40">
                  <c:v>1.21</c:v>
                </c:pt>
                <c:pt idx="41">
                  <c:v>1.1200000000000001</c:v>
                </c:pt>
                <c:pt idx="42">
                  <c:v>0.73000000000000043</c:v>
                </c:pt>
                <c:pt idx="43">
                  <c:v>1.3599999999999994</c:v>
                </c:pt>
                <c:pt idx="44">
                  <c:v>1.1150000000000002</c:v>
                </c:pt>
                <c:pt idx="45">
                  <c:v>0.62000000000000011</c:v>
                </c:pt>
                <c:pt idx="46">
                  <c:v>0.61000000000000032</c:v>
                </c:pt>
                <c:pt idx="47">
                  <c:v>0.40500000000000025</c:v>
                </c:pt>
                <c:pt idx="48">
                  <c:v>0.61999999999999922</c:v>
                </c:pt>
                <c:pt idx="49">
                  <c:v>0.14999999999999947</c:v>
                </c:pt>
                <c:pt idx="50">
                  <c:v>0.25</c:v>
                </c:pt>
                <c:pt idx="51">
                  <c:v>-0.11500000000000021</c:v>
                </c:pt>
                <c:pt idx="52">
                  <c:v>0.88000000000000078</c:v>
                </c:pt>
                <c:pt idx="53">
                  <c:v>1.5549999999999997</c:v>
                </c:pt>
                <c:pt idx="54">
                  <c:v>0.84499999999999975</c:v>
                </c:pt>
                <c:pt idx="55">
                  <c:v>1.1399999999999997</c:v>
                </c:pt>
                <c:pt idx="56">
                  <c:v>0.94500000000000028</c:v>
                </c:pt>
                <c:pt idx="57">
                  <c:v>1.2999999999999998</c:v>
                </c:pt>
                <c:pt idx="58">
                  <c:v>1.9550000000000001</c:v>
                </c:pt>
                <c:pt idx="59">
                  <c:v>1.7849999999999993</c:v>
                </c:pt>
                <c:pt idx="60">
                  <c:v>2.8699999999999992</c:v>
                </c:pt>
                <c:pt idx="61">
                  <c:v>2.21</c:v>
                </c:pt>
                <c:pt idx="62">
                  <c:v>1.8949999999999996</c:v>
                </c:pt>
                <c:pt idx="63">
                  <c:v>1.665</c:v>
                </c:pt>
                <c:pt idx="64">
                  <c:v>0.94000000000000039</c:v>
                </c:pt>
                <c:pt idx="65">
                  <c:v>0.96</c:v>
                </c:pt>
                <c:pt idx="66">
                  <c:v>1.1150000000000002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Monetary!$E$138:$E$204</c:f>
              <c:numCache>
                <c:formatCode>0.00</c:formatCode>
                <c:ptCount val="67"/>
                <c:pt idx="0">
                  <c:v>6.5236999999999998</c:v>
                </c:pt>
                <c:pt idx="1">
                  <c:v>6.4078999999999997</c:v>
                </c:pt>
                <c:pt idx="2">
                  <c:v>6.6070000000000002</c:v>
                </c:pt>
                <c:pt idx="3">
                  <c:v>6.1723999999999997</c:v>
                </c:pt>
                <c:pt idx="4">
                  <c:v>6.2893999999999997</c:v>
                </c:pt>
                <c:pt idx="5">
                  <c:v>6.3240999999999996</c:v>
                </c:pt>
                <c:pt idx="6">
                  <c:v>6.46</c:v>
                </c:pt>
                <c:pt idx="7">
                  <c:v>6.5374999999999996</c:v>
                </c:pt>
                <c:pt idx="8">
                  <c:v>6.4663000000000004</c:v>
                </c:pt>
                <c:pt idx="9">
                  <c:v>7.0730000000000004</c:v>
                </c:pt>
                <c:pt idx="10">
                  <c:v>6.7133000000000003</c:v>
                </c:pt>
                <c:pt idx="11">
                  <c:v>6.6121999999999996</c:v>
                </c:pt>
                <c:pt idx="12">
                  <c:v>6.7988999999999997</c:v>
                </c:pt>
                <c:pt idx="13">
                  <c:v>6.8829000000000002</c:v>
                </c:pt>
                <c:pt idx="14">
                  <c:v>6.7770000000000001</c:v>
                </c:pt>
                <c:pt idx="15">
                  <c:v>6.8403999999999998</c:v>
                </c:pt>
                <c:pt idx="16">
                  <c:v>6.4306999999999999</c:v>
                </c:pt>
                <c:pt idx="17">
                  <c:v>6.5244</c:v>
                </c:pt>
                <c:pt idx="18">
                  <c:v>6.6020000000000003</c:v>
                </c:pt>
                <c:pt idx="19">
                  <c:v>6.5555000000000003</c:v>
                </c:pt>
                <c:pt idx="20">
                  <c:v>6.7468000000000004</c:v>
                </c:pt>
                <c:pt idx="21">
                  <c:v>6.8577000000000004</c:v>
                </c:pt>
                <c:pt idx="22">
                  <c:v>6.8418000000000001</c:v>
                </c:pt>
                <c:pt idx="23">
                  <c:v>6.7449000000000003</c:v>
                </c:pt>
                <c:pt idx="24">
                  <c:v>7.1677999999999997</c:v>
                </c:pt>
                <c:pt idx="25">
                  <c:v>7.0019999999999998</c:v>
                </c:pt>
                <c:pt idx="26">
                  <c:v>6.81</c:v>
                </c:pt>
                <c:pt idx="27">
                  <c:v>6.5994999999999999</c:v>
                </c:pt>
                <c:pt idx="28">
                  <c:v>6.9245000000000001</c:v>
                </c:pt>
                <c:pt idx="29">
                  <c:v>6.7908999999999997</c:v>
                </c:pt>
                <c:pt idx="30">
                  <c:v>6.7331000000000003</c:v>
                </c:pt>
                <c:pt idx="31">
                  <c:v>7.0705999999999998</c:v>
                </c:pt>
                <c:pt idx="32">
                  <c:v>7.9678000000000004</c:v>
                </c:pt>
                <c:pt idx="33">
                  <c:v>7.7005999999999997</c:v>
                </c:pt>
                <c:pt idx="34">
                  <c:v>8.3303999999999991</c:v>
                </c:pt>
                <c:pt idx="35">
                  <c:v>8.1593</c:v>
                </c:pt>
                <c:pt idx="36">
                  <c:v>7.8333000000000004</c:v>
                </c:pt>
                <c:pt idx="37">
                  <c:v>7.4798999999999998</c:v>
                </c:pt>
                <c:pt idx="38">
                  <c:v>7.7141999999999999</c:v>
                </c:pt>
                <c:pt idx="39">
                  <c:v>7.7462999999999997</c:v>
                </c:pt>
                <c:pt idx="40">
                  <c:v>8.5344999999999995</c:v>
                </c:pt>
                <c:pt idx="41">
                  <c:v>8.3998000000000008</c:v>
                </c:pt>
                <c:pt idx="42">
                  <c:v>8.1830999999999996</c:v>
                </c:pt>
                <c:pt idx="43">
                  <c:v>8.4753000000000007</c:v>
                </c:pt>
                <c:pt idx="44">
                  <c:v>8.2344000000000008</c:v>
                </c:pt>
                <c:pt idx="45">
                  <c:v>8.6397999999999993</c:v>
                </c:pt>
                <c:pt idx="46">
                  <c:v>8.7835000000000001</c:v>
                </c:pt>
                <c:pt idx="47">
                  <c:v>8.4725000000000001</c:v>
                </c:pt>
                <c:pt idx="48">
                  <c:v>9.0083000000000002</c:v>
                </c:pt>
                <c:pt idx="49">
                  <c:v>8.8260000000000005</c:v>
                </c:pt>
                <c:pt idx="50">
                  <c:v>9.2542000000000009</c:v>
                </c:pt>
                <c:pt idx="51">
                  <c:v>8.9681999999999995</c:v>
                </c:pt>
                <c:pt idx="52">
                  <c:v>10.0299</c:v>
                </c:pt>
                <c:pt idx="53">
                  <c:v>9.9358000000000004</c:v>
                </c:pt>
                <c:pt idx="54">
                  <c:v>9.7958999999999996</c:v>
                </c:pt>
                <c:pt idx="55">
                  <c:v>10.339399999999999</c:v>
                </c:pt>
                <c:pt idx="56">
                  <c:v>10.125500000000001</c:v>
                </c:pt>
                <c:pt idx="57">
                  <c:v>9.9418000000000006</c:v>
                </c:pt>
                <c:pt idx="58">
                  <c:v>10.1942</c:v>
                </c:pt>
                <c:pt idx="59">
                  <c:v>10.406599999999999</c:v>
                </c:pt>
                <c:pt idx="60">
                  <c:v>11.1972</c:v>
                </c:pt>
                <c:pt idx="61">
                  <c:v>10.6988</c:v>
                </c:pt>
                <c:pt idx="62">
                  <c:v>10.581099999999999</c:v>
                </c:pt>
                <c:pt idx="63">
                  <c:v>10.5467</c:v>
                </c:pt>
                <c:pt idx="64">
                  <c:v>10.3979</c:v>
                </c:pt>
                <c:pt idx="65">
                  <c:v>10.58</c:v>
                </c:pt>
                <c:pt idx="66">
                  <c:v>10.65</c:v>
                </c:pt>
              </c:numCache>
            </c:numRef>
          </c:val>
        </c:ser>
        <c:marker val="1"/>
        <c:axId val="179465600"/>
        <c:axId val="179475584"/>
      </c:lineChart>
      <c:dateAx>
        <c:axId val="1794656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475584"/>
        <c:crosses val="autoZero"/>
        <c:auto val="1"/>
        <c:lblOffset val="100"/>
      </c:dateAx>
      <c:valAx>
        <c:axId val="17947558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465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9104"/>
          <c:w val="0.36868872523012142"/>
          <c:h val="0.229031012734008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180288430580139E-2"/>
          <c:y val="5.1742936544697034E-2"/>
          <c:w val="0.90834312573441756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4701.5200000000041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Trade!$I$36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Trade!$K$38:$K$49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-21188.210000000006</c:v>
                </c:pt>
                <c:pt idx="10">
                  <c:v>-7934.8800000000047</c:v>
                </c:pt>
                <c:pt idx="11">
                  <c:v>-2703.4000000000015</c:v>
                </c:pt>
              </c:numCache>
            </c:numRef>
          </c:val>
        </c:ser>
        <c:ser>
          <c:idx val="7"/>
          <c:order val="7"/>
          <c:tx>
            <c:strRef>
              <c:f>Trade!$C$51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Trade!$E$53:$E$64</c:f>
              <c:numCache>
                <c:formatCode>#,##0.00_ ;[Red]\-#,##0.00\ </c:formatCode>
                <c:ptCount val="12"/>
                <c:pt idx="0">
                  <c:v>-24526.75</c:v>
                </c:pt>
                <c:pt idx="1">
                  <c:v>-9520.2300000000032</c:v>
                </c:pt>
                <c:pt idx="2">
                  <c:v>-7766.18</c:v>
                </c:pt>
                <c:pt idx="3">
                  <c:v>15022.579999999994</c:v>
                </c:pt>
                <c:pt idx="4">
                  <c:v>11030.529999999999</c:v>
                </c:pt>
                <c:pt idx="5">
                  <c:v>-7710</c:v>
                </c:pt>
                <c:pt idx="6">
                  <c:v>-14205.039999999994</c:v>
                </c:pt>
                <c:pt idx="7">
                  <c:v>-19054.810000000012</c:v>
                </c:pt>
                <c:pt idx="8">
                  <c:v>-18941.03</c:v>
                </c:pt>
                <c:pt idx="9">
                  <c:v>-12121.959999999992</c:v>
                </c:pt>
                <c:pt idx="10">
                  <c:v>766.52999999999884</c:v>
                </c:pt>
                <c:pt idx="11">
                  <c:v>2779.8711080000066</c:v>
                </c:pt>
              </c:numCache>
            </c:numRef>
          </c:val>
        </c:ser>
        <c:ser>
          <c:idx val="8"/>
          <c:order val="8"/>
          <c:tx>
            <c:strRef>
              <c:f>Trade!$F$51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Trade!$B$53:$B$61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Trade!$H$53:$H$61</c:f>
              <c:numCache>
                <c:formatCode>#,##0.00_ ;[Red]\-#,##0.00\ </c:formatCode>
                <c:ptCount val="9"/>
                <c:pt idx="0">
                  <c:v>-17059.309999999998</c:v>
                </c:pt>
                <c:pt idx="1">
                  <c:v>1719.9700000000012</c:v>
                </c:pt>
                <c:pt idx="2">
                  <c:v>-11389.690000000002</c:v>
                </c:pt>
                <c:pt idx="3">
                  <c:v>-13026.279999999999</c:v>
                </c:pt>
                <c:pt idx="4">
                  <c:v>-6571.5400000000081</c:v>
                </c:pt>
                <c:pt idx="5">
                  <c:v>-192.25</c:v>
                </c:pt>
                <c:pt idx="6">
                  <c:v>-6884.8699999999953</c:v>
                </c:pt>
                <c:pt idx="7">
                  <c:v>-16295.160000000003</c:v>
                </c:pt>
                <c:pt idx="8">
                  <c:v>-2913.5999999999913</c:v>
                </c:pt>
              </c:numCache>
            </c:numRef>
          </c:val>
        </c:ser>
        <c:shape val="box"/>
        <c:axId val="179363200"/>
        <c:axId val="176694400"/>
        <c:axId val="0"/>
      </c:bar3DChart>
      <c:catAx>
        <c:axId val="1793632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6694400"/>
        <c:crosses val="autoZero"/>
        <c:auto val="1"/>
        <c:lblAlgn val="ctr"/>
        <c:lblOffset val="100"/>
        <c:tickLblSkip val="2"/>
        <c:tickMarkSkip val="1"/>
      </c:catAx>
      <c:valAx>
        <c:axId val="176694400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363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4169545298735289"/>
          <c:y val="0.10963399053317149"/>
          <c:w val="0.30475888797981127"/>
          <c:h val="8.715696813809854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15376427091562492"/>
          <c:y val="4.97439409375771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566631699700751E-2"/>
          <c:y val="1.4628681415251369E-2"/>
          <c:w val="0.92443336830028588"/>
          <c:h val="0.8965902869115379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Employment!$B$82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Employment!$A$83:$A$109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Employment!$B$83:$B$109</c:f>
              <c:numCache>
                <c:formatCode>0.00</c:formatCode>
                <c:ptCount val="27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  <c:pt idx="6">
                  <c:v>18.328298086606242</c:v>
                </c:pt>
                <c:pt idx="7">
                  <c:v>18.953804347826086</c:v>
                </c:pt>
                <c:pt idx="8">
                  <c:v>19.070240922972516</c:v>
                </c:pt>
                <c:pt idx="9">
                  <c:v>20.599250936329589</c:v>
                </c:pt>
                <c:pt idx="10">
                  <c:v>19.551506657323056</c:v>
                </c:pt>
                <c:pt idx="11">
                  <c:v>19.395811877789221</c:v>
                </c:pt>
                <c:pt idx="12">
                  <c:v>19.828473413379076</c:v>
                </c:pt>
                <c:pt idx="13">
                  <c:v>20.033333333333335</c:v>
                </c:pt>
                <c:pt idx="14">
                  <c:v>18.701648166834847</c:v>
                </c:pt>
                <c:pt idx="15">
                  <c:v>18.838201509681653</c:v>
                </c:pt>
                <c:pt idx="16">
                  <c:v>19.953749587049884</c:v>
                </c:pt>
                <c:pt idx="17">
                  <c:v>19.248670212765958</c:v>
                </c:pt>
                <c:pt idx="18">
                  <c:v>20.566221932964527</c:v>
                </c:pt>
                <c:pt idx="19">
                  <c:v>21.932964529775465</c:v>
                </c:pt>
                <c:pt idx="20">
                  <c:v>20.498524106264348</c:v>
                </c:pt>
                <c:pt idx="21">
                  <c:v>22.193877551020407</c:v>
                </c:pt>
                <c:pt idx="22">
                  <c:v>20.587326120556416</c:v>
                </c:pt>
                <c:pt idx="23">
                  <c:v>19.879518072289155</c:v>
                </c:pt>
                <c:pt idx="24">
                  <c:v>20.684243565599498</c:v>
                </c:pt>
                <c:pt idx="25">
                  <c:v>23.668821175746384</c:v>
                </c:pt>
                <c:pt idx="26">
                  <c:v>24.09789770944462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Employment!$F$82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Employment!$A$83:$A$109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Employment!$F$83:$F$109</c:f>
              <c:numCache>
                <c:formatCode>0.00</c:formatCode>
                <c:ptCount val="27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  <c:pt idx="6">
                  <c:v>33.87042631755623</c:v>
                </c:pt>
                <c:pt idx="7">
                  <c:v>33.729619565217391</c:v>
                </c:pt>
                <c:pt idx="8">
                  <c:v>35.05259586019681</c:v>
                </c:pt>
                <c:pt idx="9">
                  <c:v>36.874361593462716</c:v>
                </c:pt>
                <c:pt idx="10">
                  <c:v>38.016818500350382</c:v>
                </c:pt>
                <c:pt idx="11">
                  <c:v>36.525918297288015</c:v>
                </c:pt>
                <c:pt idx="12">
                  <c:v>38.627787307032591</c:v>
                </c:pt>
                <c:pt idx="13">
                  <c:v>38.533333333333339</c:v>
                </c:pt>
                <c:pt idx="14">
                  <c:v>35.788765556676758</c:v>
                </c:pt>
                <c:pt idx="15">
                  <c:v>35.379061371841154</c:v>
                </c:pt>
                <c:pt idx="16">
                  <c:v>38.057482656095146</c:v>
                </c:pt>
                <c:pt idx="17">
                  <c:v>37.732712765957451</c:v>
                </c:pt>
                <c:pt idx="18">
                  <c:v>37.943377806703552</c:v>
                </c:pt>
                <c:pt idx="19">
                  <c:v>39.928408721119432</c:v>
                </c:pt>
                <c:pt idx="20">
                  <c:v>38.340439488356836</c:v>
                </c:pt>
                <c:pt idx="21">
                  <c:v>40.465561224489797</c:v>
                </c:pt>
                <c:pt idx="22">
                  <c:v>37.310664605873264</c:v>
                </c:pt>
                <c:pt idx="23">
                  <c:v>38.046924540266332</c:v>
                </c:pt>
                <c:pt idx="24">
                  <c:v>40.144381669805398</c:v>
                </c:pt>
                <c:pt idx="25">
                  <c:v>42.597722376115726</c:v>
                </c:pt>
                <c:pt idx="26">
                  <c:v>44.116724192030119</c:v>
                </c:pt>
              </c:numCache>
            </c:numRef>
          </c:val>
        </c:ser>
        <c:shape val="box"/>
        <c:axId val="179289088"/>
        <c:axId val="179294976"/>
        <c:axId val="0"/>
      </c:bar3DChart>
      <c:catAx>
        <c:axId val="1792890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294976"/>
        <c:crosses val="autoZero"/>
        <c:auto val="1"/>
        <c:lblAlgn val="ctr"/>
        <c:lblOffset val="100"/>
        <c:tickLblSkip val="1"/>
        <c:tickMarkSkip val="1"/>
      </c:catAx>
      <c:valAx>
        <c:axId val="1792949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2890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Employment!$A$274</c:f>
              <c:strCache>
                <c:ptCount val="1"/>
                <c:pt idx="0">
                  <c:v>Q2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Employment!$B$274:$K$274</c:f>
              <c:numCache>
                <c:formatCode>0.00</c:formatCode>
                <c:ptCount val="10"/>
                <c:pt idx="0">
                  <c:v>6.1328125</c:v>
                </c:pt>
                <c:pt idx="1">
                  <c:v>0.3515625</c:v>
                </c:pt>
                <c:pt idx="2">
                  <c:v>16.5234375</c:v>
                </c:pt>
                <c:pt idx="3">
                  <c:v>0.625</c:v>
                </c:pt>
                <c:pt idx="4">
                  <c:v>8.359375</c:v>
                </c:pt>
                <c:pt idx="5">
                  <c:v>22.265625</c:v>
                </c:pt>
                <c:pt idx="6">
                  <c:v>6.4453125</c:v>
                </c:pt>
                <c:pt idx="7">
                  <c:v>11.2890625</c:v>
                </c:pt>
                <c:pt idx="8">
                  <c:v>19.2578125</c:v>
                </c:pt>
                <c:pt idx="9">
                  <c:v>8.7890625</c:v>
                </c:pt>
              </c:numCache>
            </c:numRef>
          </c:val>
        </c:ser>
        <c:ser>
          <c:idx val="1"/>
          <c:order val="1"/>
          <c:tx>
            <c:strRef>
              <c:f>Employment!$A$278</c:f>
              <c:strCache>
                <c:ptCount val="1"/>
                <c:pt idx="0">
                  <c:v>Q2 2009</c:v>
                </c:pt>
              </c:strCache>
            </c:strRef>
          </c:tx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Employment!$B$278:$K$278</c:f>
              <c:numCache>
                <c:formatCode>0.00</c:formatCode>
                <c:ptCount val="10"/>
                <c:pt idx="0">
                  <c:v>4.238683127572016</c:v>
                </c:pt>
                <c:pt idx="1">
                  <c:v>0.49382716049382713</c:v>
                </c:pt>
                <c:pt idx="2">
                  <c:v>16.913580246913583</c:v>
                </c:pt>
                <c:pt idx="3">
                  <c:v>0.32921810699588477</c:v>
                </c:pt>
                <c:pt idx="4">
                  <c:v>9.5473251028806594</c:v>
                </c:pt>
                <c:pt idx="5">
                  <c:v>21.02880658436214</c:v>
                </c:pt>
                <c:pt idx="6">
                  <c:v>7.1604938271604937</c:v>
                </c:pt>
                <c:pt idx="7">
                  <c:v>11.234567901234568</c:v>
                </c:pt>
                <c:pt idx="8">
                  <c:v>18.930041152263374</c:v>
                </c:pt>
                <c:pt idx="9">
                  <c:v>10.08230452674897</c:v>
                </c:pt>
              </c:numCache>
            </c:numRef>
          </c:val>
        </c:ser>
        <c:ser>
          <c:idx val="2"/>
          <c:order val="2"/>
          <c:tx>
            <c:strRef>
              <c:f>Employment!$A$282</c:f>
              <c:strCache>
                <c:ptCount val="1"/>
                <c:pt idx="0">
                  <c:v>Q2 2010</c:v>
                </c:pt>
              </c:strCache>
            </c:strRef>
          </c:tx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Employment!$B$282:$K$282</c:f>
              <c:numCache>
                <c:formatCode>0.00</c:formatCode>
                <c:ptCount val="10"/>
                <c:pt idx="0">
                  <c:v>4.716981132075472</c:v>
                </c:pt>
                <c:pt idx="1">
                  <c:v>0.34305317324185247</c:v>
                </c:pt>
                <c:pt idx="2">
                  <c:v>15.3516295025729</c:v>
                </c:pt>
                <c:pt idx="3">
                  <c:v>0.34305317324185247</c:v>
                </c:pt>
                <c:pt idx="4">
                  <c:v>9.6483704974271021</c:v>
                </c:pt>
                <c:pt idx="5">
                  <c:v>20.883361921097769</c:v>
                </c:pt>
                <c:pt idx="6">
                  <c:v>6.6466552315608922</c:v>
                </c:pt>
                <c:pt idx="7">
                  <c:v>12.778730703259006</c:v>
                </c:pt>
                <c:pt idx="8">
                  <c:v>19.811320754716981</c:v>
                </c:pt>
                <c:pt idx="9">
                  <c:v>9.4768439108061742</c:v>
                </c:pt>
              </c:numCache>
            </c:numRef>
          </c:val>
        </c:ser>
        <c:ser>
          <c:idx val="3"/>
          <c:order val="3"/>
          <c:tx>
            <c:strRef>
              <c:f>Employment!$A$286</c:f>
              <c:strCache>
                <c:ptCount val="1"/>
                <c:pt idx="0">
                  <c:v>Q2 2011</c:v>
                </c:pt>
              </c:strCache>
            </c:strRef>
          </c:tx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Employment!$B$286:$K$286</c:f>
              <c:numCache>
                <c:formatCode>0.00</c:formatCode>
                <c:ptCount val="10"/>
                <c:pt idx="0">
                  <c:v>3.918299291371405</c:v>
                </c:pt>
                <c:pt idx="1">
                  <c:v>0.20842017507294708</c:v>
                </c:pt>
                <c:pt idx="2">
                  <c:v>15.964985410587746</c:v>
                </c:pt>
                <c:pt idx="3">
                  <c:v>0.75031263026260941</c:v>
                </c:pt>
                <c:pt idx="4">
                  <c:v>9.5039599833263857</c:v>
                </c:pt>
                <c:pt idx="5">
                  <c:v>22.259274697790747</c:v>
                </c:pt>
                <c:pt idx="6">
                  <c:v>7.1279699874947893</c:v>
                </c:pt>
                <c:pt idx="7">
                  <c:v>10.796165068778658</c:v>
                </c:pt>
                <c:pt idx="8">
                  <c:v>20.216756982075864</c:v>
                </c:pt>
                <c:pt idx="9">
                  <c:v>9.2538557732388487</c:v>
                </c:pt>
              </c:numCache>
            </c:numRef>
          </c:val>
        </c:ser>
        <c:ser>
          <c:idx val="4"/>
          <c:order val="4"/>
          <c:tx>
            <c:strRef>
              <c:f>Employment!$A$290</c:f>
              <c:strCache>
                <c:ptCount val="1"/>
                <c:pt idx="0">
                  <c:v>Q2 2012</c:v>
                </c:pt>
              </c:strCache>
            </c:strRef>
          </c:tx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Employment!$B$290:$K$290</c:f>
              <c:numCache>
                <c:formatCode>0.00</c:formatCode>
                <c:ptCount val="10"/>
                <c:pt idx="0">
                  <c:v>3.787566899958831</c:v>
                </c:pt>
                <c:pt idx="1">
                  <c:v>0.7822149032523672</c:v>
                </c:pt>
                <c:pt idx="2">
                  <c:v>15.314944421572662</c:v>
                </c:pt>
                <c:pt idx="3">
                  <c:v>0.49403046521202143</c:v>
                </c:pt>
                <c:pt idx="4">
                  <c:v>8.3985179086043633</c:v>
                </c:pt>
                <c:pt idx="5">
                  <c:v>21.32564841498559</c:v>
                </c:pt>
                <c:pt idx="6">
                  <c:v>7.7398106216550024</c:v>
                </c:pt>
                <c:pt idx="7">
                  <c:v>11.115685467270483</c:v>
                </c:pt>
                <c:pt idx="8">
                  <c:v>21.902017291066283</c:v>
                </c:pt>
                <c:pt idx="9">
                  <c:v>9.1395636064223957</c:v>
                </c:pt>
              </c:numCache>
            </c:numRef>
          </c:val>
        </c:ser>
        <c:ser>
          <c:idx val="5"/>
          <c:order val="5"/>
          <c:tx>
            <c:strRef>
              <c:f>Employment!$A$294</c:f>
              <c:strCache>
                <c:ptCount val="1"/>
                <c:pt idx="0">
                  <c:v>Q2 2013</c:v>
                </c:pt>
              </c:strCache>
            </c:strRef>
          </c:tx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Employment!$B$294:$K$294</c:f>
              <c:numCache>
                <c:formatCode>0.00</c:formatCode>
                <c:ptCount val="10"/>
                <c:pt idx="0">
                  <c:v>3.7704918032786887</c:v>
                </c:pt>
                <c:pt idx="1">
                  <c:v>1.0245901639344261</c:v>
                </c:pt>
                <c:pt idx="2">
                  <c:v>14.467213114754099</c:v>
                </c:pt>
                <c:pt idx="3">
                  <c:v>0.36885245901639346</c:v>
                </c:pt>
                <c:pt idx="4">
                  <c:v>9.5081967213114744</c:v>
                </c:pt>
                <c:pt idx="5">
                  <c:v>19.754098360655735</c:v>
                </c:pt>
                <c:pt idx="6">
                  <c:v>7.3360655737704921</c:v>
                </c:pt>
                <c:pt idx="7">
                  <c:v>11.68032786885246</c:v>
                </c:pt>
                <c:pt idx="8">
                  <c:v>23.114754098360656</c:v>
                </c:pt>
                <c:pt idx="9">
                  <c:v>8.9754098360655732</c:v>
                </c:pt>
              </c:numCache>
            </c:numRef>
          </c:val>
        </c:ser>
        <c:ser>
          <c:idx val="6"/>
          <c:order val="6"/>
          <c:tx>
            <c:strRef>
              <c:f>Employment!$A$298</c:f>
              <c:strCache>
                <c:ptCount val="1"/>
                <c:pt idx="0">
                  <c:v>Q2 2014</c:v>
                </c:pt>
              </c:strCache>
            </c:strRef>
          </c:tx>
          <c:cat>
            <c:strRef>
              <c:f>Employment!$B$272:$K$272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Employment!$B$298:$K$298</c:f>
              <c:numCache>
                <c:formatCode>0.00</c:formatCode>
                <c:ptCount val="10"/>
                <c:pt idx="0">
                  <c:v>3.4274193548387095</c:v>
                </c:pt>
                <c:pt idx="1">
                  <c:v>0.24193548387096775</c:v>
                </c:pt>
                <c:pt idx="2">
                  <c:v>13.266129032258064</c:v>
                </c:pt>
                <c:pt idx="3">
                  <c:v>0.72580645161290325</c:v>
                </c:pt>
                <c:pt idx="4">
                  <c:v>9.7177419354838719</c:v>
                </c:pt>
                <c:pt idx="5">
                  <c:v>22.177419354838708</c:v>
                </c:pt>
                <c:pt idx="6">
                  <c:v>7.419354838709677</c:v>
                </c:pt>
                <c:pt idx="7">
                  <c:v>9.7983870967741922</c:v>
                </c:pt>
                <c:pt idx="8">
                  <c:v>23.951612903225804</c:v>
                </c:pt>
                <c:pt idx="9">
                  <c:v>9.2741935483870961</c:v>
                </c:pt>
              </c:numCache>
            </c:numRef>
          </c:val>
        </c:ser>
        <c:ser>
          <c:idx val="7"/>
          <c:order val="7"/>
          <c:tx>
            <c:strRef>
              <c:f>Employment!$A$299</c:f>
              <c:strCache>
                <c:ptCount val="1"/>
                <c:pt idx="0">
                  <c:v>Q3 2014</c:v>
                </c:pt>
              </c:strCache>
            </c:strRef>
          </c:tx>
          <c:val>
            <c:numRef>
              <c:f>Employment!$B$299:$K$299</c:f>
              <c:numCache>
                <c:formatCode>0.00</c:formatCode>
                <c:ptCount val="10"/>
                <c:pt idx="0">
                  <c:v>3.2658123191401405</c:v>
                </c:pt>
                <c:pt idx="1">
                  <c:v>0.33071517155849522</c:v>
                </c:pt>
                <c:pt idx="2">
                  <c:v>14.179412980570483</c:v>
                </c:pt>
                <c:pt idx="3">
                  <c:v>0.82678792889623809</c:v>
                </c:pt>
                <c:pt idx="4">
                  <c:v>9.962794543199669</c:v>
                </c:pt>
                <c:pt idx="5">
                  <c:v>21.124431583298882</c:v>
                </c:pt>
                <c:pt idx="6">
                  <c:v>7.1517155849524601</c:v>
                </c:pt>
                <c:pt idx="7">
                  <c:v>9.7974369574204214</c:v>
                </c:pt>
                <c:pt idx="8">
                  <c:v>24.762298470442332</c:v>
                </c:pt>
                <c:pt idx="9">
                  <c:v>8.6812732534105006</c:v>
                </c:pt>
              </c:numCache>
            </c:numRef>
          </c:val>
        </c:ser>
        <c:shape val="cylinder"/>
        <c:axId val="163697792"/>
        <c:axId val="163699328"/>
        <c:axId val="0"/>
      </c:bar3DChart>
      <c:catAx>
        <c:axId val="163697792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99328"/>
        <c:crosses val="autoZero"/>
        <c:auto val="1"/>
        <c:lblAlgn val="ctr"/>
        <c:lblOffset val="100"/>
        <c:tickLblSkip val="1"/>
        <c:tickMarkSkip val="1"/>
      </c:catAx>
      <c:valAx>
        <c:axId val="163699328"/>
        <c:scaling>
          <c:orientation val="minMax"/>
        </c:scaling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97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20004"/>
          <c:y val="3.5864978902953606E-2"/>
          <c:w val="6.6589965339878238E-2"/>
          <c:h val="0.365267506118697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400625486951511"/>
          <c:y val="1.4600109674109903E-2"/>
          <c:w val="0.77917869017744901"/>
          <c:h val="0.83305144639953321"/>
        </c:manualLayout>
      </c:layout>
      <c:lineChart>
        <c:grouping val="standard"/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Employment!$C$3:$C$29</c:f>
              <c:numCache>
                <c:formatCode>#,##0</c:formatCode>
                <c:ptCount val="27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</c:numCache>
            </c:numRef>
          </c:val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Employment!$F$3:$F$29</c:f>
              <c:numCache>
                <c:formatCode>#,##0</c:formatCode>
                <c:ptCount val="27"/>
                <c:pt idx="0">
                  <c:v>2736000</c:v>
                </c:pt>
                <c:pt idx="1">
                  <c:v>2736000</c:v>
                </c:pt>
                <c:pt idx="2">
                  <c:v>2795000</c:v>
                </c:pt>
                <c:pt idx="3">
                  <c:v>2815000</c:v>
                </c:pt>
                <c:pt idx="4">
                  <c:v>2896000</c:v>
                </c:pt>
                <c:pt idx="5">
                  <c:v>3119000</c:v>
                </c:pt>
                <c:pt idx="6">
                  <c:v>3160000</c:v>
                </c:pt>
                <c:pt idx="7">
                  <c:v>3220000</c:v>
                </c:pt>
                <c:pt idx="8">
                  <c:v>3241000</c:v>
                </c:pt>
                <c:pt idx="9">
                  <c:v>3276000</c:v>
                </c:pt>
                <c:pt idx="10">
                  <c:v>3384000</c:v>
                </c:pt>
                <c:pt idx="11">
                  <c:v>3349000</c:v>
                </c:pt>
                <c:pt idx="12">
                  <c:v>3371000</c:v>
                </c:pt>
                <c:pt idx="13">
                  <c:v>3311000</c:v>
                </c:pt>
                <c:pt idx="14">
                  <c:v>3363000</c:v>
                </c:pt>
                <c:pt idx="15">
                  <c:v>3313000</c:v>
                </c:pt>
                <c:pt idx="16">
                  <c:v>3357000</c:v>
                </c:pt>
                <c:pt idx="17">
                  <c:v>3400000</c:v>
                </c:pt>
                <c:pt idx="18">
                  <c:v>3359000</c:v>
                </c:pt>
                <c:pt idx="19">
                  <c:v>3383000</c:v>
                </c:pt>
                <c:pt idx="20">
                  <c:v>3430000</c:v>
                </c:pt>
                <c:pt idx="21">
                  <c:v>3366000</c:v>
                </c:pt>
                <c:pt idx="22">
                  <c:v>3292000</c:v>
                </c:pt>
                <c:pt idx="23">
                  <c:v>3395000</c:v>
                </c:pt>
                <c:pt idx="24">
                  <c:v>3386000</c:v>
                </c:pt>
                <c:pt idx="25">
                  <c:v>3347000</c:v>
                </c:pt>
                <c:pt idx="26">
                  <c:v>3432000</c:v>
                </c:pt>
              </c:numCache>
            </c:numRef>
          </c:val>
        </c:ser>
        <c:marker val="1"/>
        <c:axId val="176981504"/>
        <c:axId val="176983040"/>
      </c:lineChart>
      <c:lineChart>
        <c:grouping val="standard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Employment!$B$3:$B$29</c:f>
              <c:numCache>
                <c:formatCode>#,##0</c:formatCode>
                <c:ptCount val="27"/>
                <c:pt idx="0">
                  <c:v>5993000</c:v>
                </c:pt>
                <c:pt idx="1">
                  <c:v>6016000</c:v>
                </c:pt>
                <c:pt idx="2">
                  <c:v>6041000</c:v>
                </c:pt>
                <c:pt idx="3">
                  <c:v>6065000</c:v>
                </c:pt>
                <c:pt idx="4">
                  <c:v>6090000</c:v>
                </c:pt>
                <c:pt idx="5">
                  <c:v>6114000</c:v>
                </c:pt>
                <c:pt idx="6">
                  <c:v>6139000</c:v>
                </c:pt>
                <c:pt idx="7">
                  <c:v>6164000</c:v>
                </c:pt>
                <c:pt idx="8">
                  <c:v>6188000</c:v>
                </c:pt>
                <c:pt idx="9">
                  <c:v>6213000</c:v>
                </c:pt>
                <c:pt idx="10">
                  <c:v>6238000</c:v>
                </c:pt>
                <c:pt idx="11">
                  <c:v>6262000</c:v>
                </c:pt>
                <c:pt idx="12">
                  <c:v>6286000</c:v>
                </c:pt>
                <c:pt idx="13">
                  <c:v>6311000</c:v>
                </c:pt>
                <c:pt idx="14">
                  <c:v>6336000</c:v>
                </c:pt>
                <c:pt idx="15">
                  <c:v>6360000</c:v>
                </c:pt>
                <c:pt idx="16">
                  <c:v>6384000</c:v>
                </c:pt>
                <c:pt idx="17">
                  <c:v>6408000</c:v>
                </c:pt>
                <c:pt idx="18">
                  <c:v>6432000</c:v>
                </c:pt>
                <c:pt idx="19">
                  <c:v>6456000</c:v>
                </c:pt>
                <c:pt idx="20">
                  <c:v>6479000</c:v>
                </c:pt>
                <c:pt idx="21">
                  <c:v>6502000</c:v>
                </c:pt>
                <c:pt idx="22">
                  <c:v>6527000</c:v>
                </c:pt>
                <c:pt idx="23">
                  <c:v>6549000</c:v>
                </c:pt>
                <c:pt idx="24">
                  <c:v>6572000</c:v>
                </c:pt>
                <c:pt idx="25">
                  <c:v>6596000</c:v>
                </c:pt>
                <c:pt idx="26">
                  <c:v>6619000</c:v>
                </c:pt>
              </c:numCache>
            </c:numRef>
          </c:val>
        </c:ser>
        <c:marker val="1"/>
        <c:axId val="176990464"/>
        <c:axId val="176988928"/>
      </c:lineChart>
      <c:catAx>
        <c:axId val="176981504"/>
        <c:scaling>
          <c:orientation val="minMax"/>
        </c:scaling>
        <c:axPos val="b"/>
        <c:majorTickMark val="none"/>
        <c:tickLblPos val="low"/>
        <c:txPr>
          <a:bodyPr/>
          <a:lstStyle/>
          <a:p>
            <a:pPr>
              <a:defRPr lang="en-ZA"/>
            </a:pPr>
            <a:endParaRPr lang="en-US"/>
          </a:p>
        </c:txPr>
        <c:crossAx val="176983040"/>
        <c:crosses val="autoZero"/>
        <c:auto val="1"/>
        <c:lblAlgn val="ctr"/>
        <c:lblOffset val="100"/>
      </c:catAx>
      <c:valAx>
        <c:axId val="17698304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6981504"/>
        <c:crosses val="autoZero"/>
        <c:crossBetween val="between"/>
      </c:valAx>
      <c:valAx>
        <c:axId val="176988928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6990464"/>
        <c:crosses val="max"/>
        <c:crossBetween val="between"/>
      </c:valAx>
      <c:catAx>
        <c:axId val="176990464"/>
        <c:scaling>
          <c:orientation val="minMax"/>
        </c:scaling>
        <c:delete val="1"/>
        <c:axPos val="b"/>
        <c:tickLblPos val="none"/>
        <c:crossAx val="17698892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936450131232256"/>
          <c:y val="6.4213952203342972E-2"/>
          <c:w val="0.27063556001879729"/>
          <c:h val="0.3413925019582326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dispBlanksAs val="span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9276588112873"/>
          <c:y val="5.5921903826844033E-2"/>
          <c:w val="0.79903892441865232"/>
          <c:h val="0.80987429884924533"/>
        </c:manualLayout>
      </c:layout>
      <c:lineChart>
        <c:grouping val="stacked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Employment!$D$3:$D$29</c:f>
              <c:numCache>
                <c:formatCode>#,##0</c:formatCode>
                <c:ptCount val="27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</c:numCache>
            </c:numRef>
          </c:val>
        </c:ser>
        <c:marker val="1"/>
        <c:axId val="177044864"/>
        <c:axId val="177046656"/>
      </c:lineChart>
      <c:lineChart>
        <c:grouping val="stacked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Employment!$C$3:$C$29</c:f>
              <c:numCache>
                <c:formatCode>#,##0</c:formatCode>
                <c:ptCount val="27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</c:numCache>
            </c:numRef>
          </c:val>
        </c:ser>
        <c:marker val="1"/>
        <c:axId val="177070464"/>
        <c:axId val="177048192"/>
      </c:lineChart>
      <c:catAx>
        <c:axId val="17704486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7046656"/>
        <c:crosses val="autoZero"/>
        <c:auto val="1"/>
        <c:lblAlgn val="ctr"/>
        <c:lblOffset val="100"/>
      </c:catAx>
      <c:valAx>
        <c:axId val="17704665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7044864"/>
        <c:crosses val="autoZero"/>
        <c:crossBetween val="between"/>
      </c:valAx>
      <c:valAx>
        <c:axId val="177048192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7070464"/>
        <c:crosses val="max"/>
        <c:crossBetween val="between"/>
      </c:valAx>
      <c:catAx>
        <c:axId val="177070464"/>
        <c:scaling>
          <c:orientation val="minMax"/>
        </c:scaling>
        <c:delete val="1"/>
        <c:axPos val="b"/>
        <c:tickLblPos val="none"/>
        <c:crossAx val="17704819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55557392685842033"/>
          <c:y val="6.0899144523795773E-2"/>
          <c:w val="0.14330486454023308"/>
          <c:h val="9.7900432978663798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175251264323669"/>
          <c:y val="3.6666666666666681E-2"/>
          <c:w val="0.84251749772352491"/>
          <c:h val="0.76873884514435764"/>
        </c:manualLayout>
      </c:layout>
      <c:lineChart>
        <c:grouping val="standard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Employment!$G$3:$G$29</c:f>
              <c:numCache>
                <c:formatCode>#,##0</c:formatCode>
                <c:ptCount val="27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</c:numCache>
            </c:numRef>
          </c:val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Employment!$E$3:$E$29</c:f>
              <c:numCache>
                <c:formatCode>#,##0</c:formatCode>
                <c:ptCount val="27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</c:numCache>
            </c:numRef>
          </c:val>
        </c:ser>
        <c:marker val="1"/>
        <c:axId val="180044544"/>
        <c:axId val="180046080"/>
      </c:lineChart>
      <c:catAx>
        <c:axId val="1800445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046080"/>
        <c:crosses val="autoZero"/>
        <c:auto val="1"/>
        <c:lblAlgn val="ctr"/>
        <c:lblOffset val="100"/>
      </c:catAx>
      <c:valAx>
        <c:axId val="180046080"/>
        <c:scaling>
          <c:orientation val="minMax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044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68605085295159"/>
          <c:y val="0.55053011562619902"/>
          <c:w val="0.23661788617886814"/>
          <c:h val="0.20042152230971017"/>
        </c:manualLayout>
      </c:layout>
      <c:spPr>
        <a:solidFill>
          <a:sysClr val="window" lastClr="FFFFFF"/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713559427119274"/>
          <c:y val="4.0557149534390387E-2"/>
          <c:w val="0.85702705272079782"/>
          <c:h val="0.86792996080969365"/>
        </c:manualLayout>
      </c:layout>
      <c:lineChart>
        <c:grouping val="standard"/>
        <c:ser>
          <c:idx val="0"/>
          <c:order val="0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Employment!$D$3:$D$29</c:f>
              <c:numCache>
                <c:formatCode>#,##0</c:formatCode>
                <c:ptCount val="27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</c:numCache>
            </c:numRef>
          </c:val>
        </c:ser>
        <c:marker val="1"/>
        <c:axId val="180089600"/>
        <c:axId val="180091136"/>
      </c:lineChart>
      <c:lineChart>
        <c:grouping val="standard"/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Employment!$E$3:$E$29</c:f>
              <c:numCache>
                <c:formatCode>#,##0</c:formatCode>
                <c:ptCount val="27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</c:numCache>
            </c:numRef>
          </c:val>
        </c:ser>
        <c:ser>
          <c:idx val="2"/>
          <c:order val="2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Employment!$A$3:$A$29</c:f>
              <c:strCache>
                <c:ptCount val="2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</c:strCache>
            </c:strRef>
          </c:cat>
          <c:val>
            <c:numRef>
              <c:f>Employment!$G$3:$G$29</c:f>
              <c:numCache>
                <c:formatCode>#,##0</c:formatCode>
                <c:ptCount val="27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</c:numCache>
            </c:numRef>
          </c:val>
        </c:ser>
        <c:marker val="1"/>
        <c:axId val="180098560"/>
        <c:axId val="180097024"/>
      </c:lineChart>
      <c:catAx>
        <c:axId val="1800896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091136"/>
        <c:crosses val="autoZero"/>
        <c:auto val="1"/>
        <c:lblAlgn val="ctr"/>
        <c:lblOffset val="100"/>
      </c:catAx>
      <c:valAx>
        <c:axId val="1800911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089600"/>
        <c:crosses val="autoZero"/>
        <c:crossBetween val="between"/>
      </c:valAx>
      <c:valAx>
        <c:axId val="180097024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098560"/>
        <c:crosses val="max"/>
        <c:crossBetween val="between"/>
      </c:valAx>
      <c:catAx>
        <c:axId val="180098560"/>
        <c:scaling>
          <c:orientation val="minMax"/>
        </c:scaling>
        <c:delete val="1"/>
        <c:axPos val="b"/>
        <c:tickLblPos val="none"/>
        <c:crossAx val="180097024"/>
        <c:crosses val="autoZero"/>
        <c:auto val="1"/>
        <c:lblAlgn val="ctr"/>
        <c:lblOffset val="100"/>
      </c:catAx>
      <c:spPr>
        <a:solidFill>
          <a:srgbClr val="9BBB59">
            <a:lumMod val="20000"/>
            <a:lumOff val="80000"/>
          </a:srgbClr>
        </a:solidFill>
      </c:spPr>
    </c:plotArea>
    <c:legend>
      <c:legendPos val="r"/>
      <c:layout>
        <c:manualLayout>
          <c:xMode val="edge"/>
          <c:yMode val="edge"/>
          <c:x val="0.59632545931758563"/>
          <c:y val="0.61278768921008164"/>
          <c:w val="0.27871706892630171"/>
          <c:h val="0.202043724981304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20000"/>
        <a:lumOff val="80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25153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PSCE!$B$303:$B$327</c:f>
              <c:numCache>
                <c:formatCode>#,##0</c:formatCode>
                <c:ptCount val="25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136621.5</c:v>
                </c:pt>
                <c:pt idx="23">
                  <c:v>137363.91666666666</c:v>
                </c:pt>
                <c:pt idx="24">
                  <c:v>152585.375</c:v>
                </c:pt>
              </c:numCache>
            </c:numRef>
          </c:val>
        </c:ser>
        <c:marker val="1"/>
        <c:axId val="180208384"/>
        <c:axId val="180209920"/>
      </c:lineChart>
      <c:catAx>
        <c:axId val="1802083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209920"/>
        <c:crosses val="autoZero"/>
        <c:auto val="1"/>
        <c:lblAlgn val="ctr"/>
        <c:lblOffset val="100"/>
        <c:tickLblSkip val="1"/>
        <c:tickMarkSkip val="1"/>
      </c:catAx>
      <c:valAx>
        <c:axId val="18020992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2083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PSCE!$C$303:$C$327</c:f>
              <c:numCache>
                <c:formatCode>#,##0</c:formatCode>
                <c:ptCount val="25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6889.333333333333</c:v>
                </c:pt>
                <c:pt idx="23">
                  <c:v>8722.25</c:v>
                </c:pt>
                <c:pt idx="24">
                  <c:v>9480</c:v>
                </c:pt>
              </c:numCache>
            </c:numRef>
          </c:val>
        </c:ser>
        <c:marker val="1"/>
        <c:axId val="180234496"/>
        <c:axId val="180248576"/>
      </c:lineChart>
      <c:catAx>
        <c:axId val="180234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248576"/>
        <c:crosses val="autoZero"/>
        <c:auto val="1"/>
        <c:lblAlgn val="ctr"/>
        <c:lblOffset val="100"/>
        <c:tickLblSkip val="1"/>
        <c:tickMarkSkip val="1"/>
      </c:catAx>
      <c:valAx>
        <c:axId val="1802485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2344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51861009591E-2"/>
          <c:y val="5.1487687840242269E-2"/>
          <c:w val="0.91195795006570302"/>
          <c:h val="0.7641044774251593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PSCE!$E$303:$E$327</c:f>
              <c:numCache>
                <c:formatCode>#,##0</c:formatCode>
                <c:ptCount val="25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256948.41666666666</c:v>
                </c:pt>
                <c:pt idx="23">
                  <c:v>297766.25</c:v>
                </c:pt>
                <c:pt idx="24">
                  <c:v>325661.875</c:v>
                </c:pt>
              </c:numCache>
            </c:numRef>
          </c:val>
        </c:ser>
        <c:marker val="1"/>
        <c:axId val="180289536"/>
        <c:axId val="180291072"/>
      </c:lineChart>
      <c:catAx>
        <c:axId val="180289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291072"/>
        <c:crosses val="autoZero"/>
        <c:auto val="1"/>
        <c:lblAlgn val="ctr"/>
        <c:lblOffset val="100"/>
        <c:tickLblSkip val="1"/>
        <c:tickMarkSkip val="1"/>
      </c:catAx>
      <c:valAx>
        <c:axId val="18029107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2895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2001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804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PSCE!$F$303:$F$327</c:f>
              <c:numCache>
                <c:formatCode>#,##0</c:formatCode>
                <c:ptCount val="25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18186.333333333332</c:v>
                </c:pt>
                <c:pt idx="23">
                  <c:v>15192.416666666666</c:v>
                </c:pt>
                <c:pt idx="24">
                  <c:v>13826.375</c:v>
                </c:pt>
              </c:numCache>
            </c:numRef>
          </c:val>
        </c:ser>
        <c:marker val="1"/>
        <c:axId val="180319744"/>
        <c:axId val="180321280"/>
      </c:lineChart>
      <c:catAx>
        <c:axId val="180319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321280"/>
        <c:crosses val="autoZero"/>
        <c:auto val="1"/>
        <c:lblAlgn val="ctr"/>
        <c:lblOffset val="100"/>
        <c:tickLblSkip val="1"/>
        <c:tickMarkSkip val="1"/>
      </c:catAx>
      <c:valAx>
        <c:axId val="18032128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3197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5998"/>
          <c:w val="0.27559091571888816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PSCE!$G$303:$G$327</c:f>
              <c:numCache>
                <c:formatCode>#,##0</c:formatCode>
                <c:ptCount val="25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1079174.5833333333</c:v>
                </c:pt>
                <c:pt idx="23">
                  <c:v>1099773.5</c:v>
                </c:pt>
                <c:pt idx="24">
                  <c:v>1127389.875</c:v>
                </c:pt>
              </c:numCache>
            </c:numRef>
          </c:val>
        </c:ser>
        <c:marker val="1"/>
        <c:axId val="180354048"/>
        <c:axId val="180364032"/>
      </c:lineChart>
      <c:catAx>
        <c:axId val="180354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364032"/>
        <c:crosses val="autoZero"/>
        <c:auto val="1"/>
        <c:lblAlgn val="ctr"/>
        <c:lblOffset val="100"/>
        <c:tickLblSkip val="1"/>
        <c:tickMarkSkip val="1"/>
      </c:catAx>
      <c:valAx>
        <c:axId val="1803640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3540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22603E-2"/>
          <c:w val="0.91230366492143256"/>
          <c:h val="0.76590521107974285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PSCE!$H$303:$H$327</c:f>
              <c:numCache>
                <c:formatCode>#,##0</c:formatCode>
                <c:ptCount val="25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827713.41666666663</c:v>
                </c:pt>
                <c:pt idx="23">
                  <c:v>951070.83333333337</c:v>
                </c:pt>
                <c:pt idx="24">
                  <c:v>1067435.125</c:v>
                </c:pt>
              </c:numCache>
            </c:numRef>
          </c:val>
        </c:ser>
        <c:marker val="1"/>
        <c:axId val="180400896"/>
        <c:axId val="180402432"/>
      </c:lineChart>
      <c:catAx>
        <c:axId val="180400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402432"/>
        <c:crosses val="autoZero"/>
        <c:auto val="1"/>
        <c:lblAlgn val="ctr"/>
        <c:lblOffset val="100"/>
        <c:tickLblSkip val="1"/>
        <c:tickMarkSkip val="1"/>
      </c:catAx>
      <c:valAx>
        <c:axId val="1804024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4008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6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2689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PSCE!$A$303:$A$327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PSCE!$D$303:$D$327</c:f>
              <c:numCache>
                <c:formatCode>#,##0</c:formatCode>
                <c:ptCount val="25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2182022.5833333335</c:v>
                </c:pt>
                <c:pt idx="23">
                  <c:v>2363808</c:v>
                </c:pt>
                <c:pt idx="24">
                  <c:v>2534313.25</c:v>
                </c:pt>
              </c:numCache>
            </c:numRef>
          </c:val>
        </c:ser>
        <c:marker val="1"/>
        <c:axId val="180439296"/>
        <c:axId val="180445184"/>
      </c:lineChart>
      <c:catAx>
        <c:axId val="180439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445184"/>
        <c:crosses val="autoZero"/>
        <c:auto val="1"/>
        <c:lblAlgn val="ctr"/>
        <c:lblOffset val="100"/>
        <c:tickLblSkip val="1"/>
        <c:tickMarkSkip val="1"/>
      </c:catAx>
      <c:valAx>
        <c:axId val="18044518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4392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802928E-2"/>
          <c:w val="0.35424877062783167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934568949920144"/>
          <c:y val="3.0739559595208538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PSCE!$A$233:$A$300</c:f>
              <c:numCache>
                <c:formatCode>mmm\-yy</c:formatCode>
                <c:ptCount val="44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</c:numCache>
            </c:numRef>
          </c:cat>
          <c:val>
            <c:numRef>
              <c:f>PSCE!$D$233:$D$300</c:f>
              <c:numCache>
                <c:formatCode>#,##0</c:formatCode>
                <c:ptCount val="44"/>
                <c:pt idx="0">
                  <c:v>1955015</c:v>
                </c:pt>
                <c:pt idx="1">
                  <c:v>1971557</c:v>
                </c:pt>
                <c:pt idx="2">
                  <c:v>1975168</c:v>
                </c:pt>
                <c:pt idx="3">
                  <c:v>1986284</c:v>
                </c:pt>
                <c:pt idx="4">
                  <c:v>1984829</c:v>
                </c:pt>
                <c:pt idx="5">
                  <c:v>1994629</c:v>
                </c:pt>
                <c:pt idx="6">
                  <c:v>2019970</c:v>
                </c:pt>
                <c:pt idx="7">
                  <c:v>2033242</c:v>
                </c:pt>
                <c:pt idx="8">
                  <c:v>2039996</c:v>
                </c:pt>
                <c:pt idx="9">
                  <c:v>2052317</c:v>
                </c:pt>
                <c:pt idx="10">
                  <c:v>2060174</c:v>
                </c:pt>
                <c:pt idx="11">
                  <c:v>2084477</c:v>
                </c:pt>
                <c:pt idx="12">
                  <c:v>2096914</c:v>
                </c:pt>
                <c:pt idx="13">
                  <c:v>2131911</c:v>
                </c:pt>
                <c:pt idx="14">
                  <c:v>2156036</c:v>
                </c:pt>
                <c:pt idx="15">
                  <c:v>2138557</c:v>
                </c:pt>
                <c:pt idx="16">
                  <c:v>2144453</c:v>
                </c:pt>
                <c:pt idx="17">
                  <c:v>2156230</c:v>
                </c:pt>
                <c:pt idx="18">
                  <c:v>2166543</c:v>
                </c:pt>
                <c:pt idx="19">
                  <c:v>2191650</c:v>
                </c:pt>
                <c:pt idx="20">
                  <c:v>2218985</c:v>
                </c:pt>
                <c:pt idx="21">
                  <c:v>2226668</c:v>
                </c:pt>
                <c:pt idx="22">
                  <c:v>2263277</c:v>
                </c:pt>
                <c:pt idx="23">
                  <c:v>2293047</c:v>
                </c:pt>
                <c:pt idx="24">
                  <c:v>2282495</c:v>
                </c:pt>
                <c:pt idx="25">
                  <c:v>2301270</c:v>
                </c:pt>
                <c:pt idx="26">
                  <c:v>2331883</c:v>
                </c:pt>
                <c:pt idx="27">
                  <c:v>2325690</c:v>
                </c:pt>
                <c:pt idx="28">
                  <c:v>2343436</c:v>
                </c:pt>
                <c:pt idx="29">
                  <c:v>2361482</c:v>
                </c:pt>
                <c:pt idx="30">
                  <c:v>2354130</c:v>
                </c:pt>
                <c:pt idx="31">
                  <c:v>2389625</c:v>
                </c:pt>
                <c:pt idx="32">
                  <c:v>2405048</c:v>
                </c:pt>
                <c:pt idx="33">
                  <c:v>2399816</c:v>
                </c:pt>
                <c:pt idx="34">
                  <c:v>2429752</c:v>
                </c:pt>
                <c:pt idx="35">
                  <c:v>2441069</c:v>
                </c:pt>
                <c:pt idx="36">
                  <c:v>2455950</c:v>
                </c:pt>
                <c:pt idx="37">
                  <c:v>2496031</c:v>
                </c:pt>
                <c:pt idx="38" formatCode="[$-10409]#,##0">
                  <c:v>2522866</c:v>
                </c:pt>
                <c:pt idx="39" formatCode="[$-10409]#,##0">
                  <c:v>2522110</c:v>
                </c:pt>
                <c:pt idx="40" formatCode="[$-10409]#,##0">
                  <c:v>2537089</c:v>
                </c:pt>
                <c:pt idx="41" formatCode="[$-10409]#,##0">
                  <c:v>2562749</c:v>
                </c:pt>
                <c:pt idx="42" formatCode="[$-10409]#,##0">
                  <c:v>2583386</c:v>
                </c:pt>
                <c:pt idx="43" formatCode="[$-10409]#,##0">
                  <c:v>2594325</c:v>
                </c:pt>
              </c:numCache>
            </c:numRef>
          </c:val>
        </c:ser>
        <c:marker val="1"/>
        <c:axId val="180511488"/>
        <c:axId val="180513024"/>
      </c:lineChart>
      <c:dateAx>
        <c:axId val="18051148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80513024"/>
        <c:crosses val="autoZero"/>
        <c:auto val="1"/>
        <c:lblOffset val="100"/>
      </c:dateAx>
      <c:valAx>
        <c:axId val="180513024"/>
        <c:scaling>
          <c:orientation val="minMax"/>
          <c:min val="18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51148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Yearly'!$B$290:$B$313</c:f>
              <c:numCache>
                <c:formatCode>0.00</c:formatCode>
                <c:ptCount val="24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8.908356230599594</c:v>
                </c:pt>
                <c:pt idx="22">
                  <c:v>0.85857962966903634</c:v>
                </c:pt>
                <c:pt idx="23">
                  <c:v>12.171893615800409</c:v>
                </c:pt>
              </c:numCache>
            </c:numRef>
          </c:val>
        </c:ser>
        <c:marker val="1"/>
        <c:axId val="176802816"/>
        <c:axId val="180822784"/>
      </c:lineChart>
      <c:catAx>
        <c:axId val="176802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22784"/>
        <c:crosses val="autoZero"/>
        <c:auto val="1"/>
        <c:lblAlgn val="ctr"/>
        <c:lblOffset val="100"/>
        <c:tickLblSkip val="1"/>
        <c:tickMarkSkip val="1"/>
      </c:catAx>
      <c:valAx>
        <c:axId val="180822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68028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759"/>
          <c:y val="9.1152815013404845E-2"/>
          <c:w val="0.20336968709237857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Yearly'!$A$290:$A$308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Yearly'!$E$290:$E$308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</c:ser>
        <c:marker val="1"/>
        <c:axId val="180842880"/>
        <c:axId val="180844416"/>
      </c:lineChart>
      <c:catAx>
        <c:axId val="180842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44416"/>
        <c:crosses val="autoZero"/>
        <c:auto val="1"/>
        <c:lblAlgn val="ctr"/>
        <c:lblOffset val="100"/>
        <c:tickLblSkip val="1"/>
        <c:tickMarkSkip val="1"/>
      </c:catAx>
      <c:valAx>
        <c:axId val="180844416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428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PSCE!$A$303:$A$322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PSCE!$F$303:$F$322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80959104"/>
        <c:axId val="180960640"/>
      </c:lineChart>
      <c:catAx>
        <c:axId val="180959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960640"/>
        <c:crosses val="autoZero"/>
        <c:auto val="1"/>
        <c:lblAlgn val="ctr"/>
        <c:lblOffset val="100"/>
        <c:tickLblSkip val="1"/>
        <c:tickMarkSkip val="1"/>
      </c:catAx>
      <c:valAx>
        <c:axId val="1809606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9591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PSCE!$A$303:$A$322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PSCE!$G$303:$G$322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</c:ser>
        <c:marker val="1"/>
        <c:axId val="180981120"/>
        <c:axId val="180991104"/>
      </c:lineChart>
      <c:catAx>
        <c:axId val="180981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991104"/>
        <c:crosses val="autoZero"/>
        <c:auto val="1"/>
        <c:lblAlgn val="ctr"/>
        <c:lblOffset val="100"/>
        <c:tickLblSkip val="1"/>
        <c:tickMarkSkip val="1"/>
      </c:catAx>
      <c:valAx>
        <c:axId val="18099110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9811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PSCE!$A$303:$A$322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PSCE!$H$303:$H$322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</c:ser>
        <c:marker val="1"/>
        <c:axId val="181085312"/>
        <c:axId val="181086848"/>
      </c:lineChart>
      <c:catAx>
        <c:axId val="181085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086848"/>
        <c:crosses val="autoZero"/>
        <c:auto val="1"/>
        <c:lblAlgn val="ctr"/>
        <c:lblOffset val="100"/>
        <c:tickLblSkip val="1"/>
        <c:tickMarkSkip val="1"/>
      </c:catAx>
      <c:valAx>
        <c:axId val="1810868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0853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PSCE!$A$303:$A$322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PSCE!$D$303:$D$322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</c:ser>
        <c:marker val="1"/>
        <c:axId val="181107328"/>
        <c:axId val="181010816"/>
      </c:lineChart>
      <c:catAx>
        <c:axId val="181107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010816"/>
        <c:crosses val="autoZero"/>
        <c:auto val="1"/>
        <c:lblAlgn val="ctr"/>
        <c:lblOffset val="100"/>
        <c:tickLblSkip val="1"/>
        <c:tickMarkSkip val="1"/>
      </c:catAx>
      <c:valAx>
        <c:axId val="18101081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1073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Yearly'!$C$290:$C$313</c:f>
              <c:numCache>
                <c:formatCode>0.00</c:formatCode>
                <c:ptCount val="24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60.708847342969079</c:v>
                </c:pt>
                <c:pt idx="22">
                  <c:v>34.938518670196125</c:v>
                </c:pt>
                <c:pt idx="23">
                  <c:v>16.745583129372768</c:v>
                </c:pt>
              </c:numCache>
            </c:numRef>
          </c:val>
        </c:ser>
        <c:marker val="1"/>
        <c:axId val="181048064"/>
        <c:axId val="181049600"/>
      </c:lineChart>
      <c:catAx>
        <c:axId val="181048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049600"/>
        <c:crosses val="autoZero"/>
        <c:auto val="1"/>
        <c:lblAlgn val="ctr"/>
        <c:lblOffset val="100"/>
        <c:tickLblSkip val="1"/>
        <c:tickMarkSkip val="1"/>
      </c:catAx>
      <c:valAx>
        <c:axId val="181049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0480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767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Yearly'!$E$290:$E$313</c:f>
              <c:numCache>
                <c:formatCode>0.00</c:formatCode>
                <c:ptCount val="24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14.445025555124234</c:v>
                </c:pt>
                <c:pt idx="22">
                  <c:v>15.902663951685559</c:v>
                </c:pt>
                <c:pt idx="23">
                  <c:v>12.043705397154115</c:v>
                </c:pt>
              </c:numCache>
            </c:numRef>
          </c:val>
        </c:ser>
        <c:marker val="1"/>
        <c:axId val="181144576"/>
        <c:axId val="181158656"/>
      </c:lineChart>
      <c:catAx>
        <c:axId val="181144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158656"/>
        <c:crosses val="autoZero"/>
        <c:auto val="1"/>
        <c:lblAlgn val="ctr"/>
        <c:lblOffset val="100"/>
        <c:tickLblSkip val="1"/>
        <c:tickMarkSkip val="1"/>
      </c:catAx>
      <c:valAx>
        <c:axId val="1811586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1445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13358"/>
          <c:y val="7.512953367875648E-2"/>
          <c:w val="0.27971188475390435"/>
          <c:h val="0.12694300518136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6345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Yearly'!$F$290:$F$313</c:f>
              <c:numCache>
                <c:formatCode>0.00</c:formatCode>
                <c:ptCount val="24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-26.699084197053253</c:v>
                </c:pt>
                <c:pt idx="22">
                  <c:v>-16.188504269455301</c:v>
                </c:pt>
                <c:pt idx="23">
                  <c:v>-9.7519492297548158</c:v>
                </c:pt>
              </c:numCache>
            </c:numRef>
          </c:val>
        </c:ser>
        <c:marker val="1"/>
        <c:axId val="181179520"/>
        <c:axId val="181181056"/>
      </c:lineChart>
      <c:catAx>
        <c:axId val="181179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181056"/>
        <c:crosses val="autoZero"/>
        <c:auto val="1"/>
        <c:lblAlgn val="ctr"/>
        <c:lblOffset val="100"/>
        <c:tickLblSkip val="1"/>
        <c:tickMarkSkip val="1"/>
      </c:catAx>
      <c:valAx>
        <c:axId val="1811810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1795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988"/>
          <c:y val="5.5125163618113628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310669998589534E-2"/>
          <c:y val="0.12628865979381437"/>
          <c:w val="0.93173707179609833"/>
          <c:h val="0.760310235168158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Yearly'!$G$290:$G$313</c:f>
              <c:numCache>
                <c:formatCode>0.00</c:formatCode>
                <c:ptCount val="24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2.1349584659976899</c:v>
                </c:pt>
                <c:pt idx="22">
                  <c:v>1.9077675913113092</c:v>
                </c:pt>
                <c:pt idx="23">
                  <c:v>3.0080788936393539</c:v>
                </c:pt>
              </c:numCache>
            </c:numRef>
          </c:val>
        </c:ser>
        <c:marker val="1"/>
        <c:axId val="181226112"/>
        <c:axId val="181240192"/>
      </c:lineChart>
      <c:catAx>
        <c:axId val="181226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240192"/>
        <c:crosses val="autoZero"/>
        <c:auto val="1"/>
        <c:lblAlgn val="ctr"/>
        <c:lblOffset val="100"/>
        <c:tickLblSkip val="1"/>
        <c:tickMarkSkip val="1"/>
      </c:catAx>
      <c:valAx>
        <c:axId val="181240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2261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Yearly'!$H$290:$H$313</c:f>
              <c:numCache>
                <c:formatCode>0.00</c:formatCode>
                <c:ptCount val="24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16.997043640260234</c:v>
                </c:pt>
                <c:pt idx="22">
                  <c:v>15.012592345099128</c:v>
                </c:pt>
                <c:pt idx="23">
                  <c:v>14.069205860432618</c:v>
                </c:pt>
              </c:numCache>
            </c:numRef>
          </c:val>
        </c:ser>
        <c:marker val="1"/>
        <c:axId val="181285248"/>
        <c:axId val="181286784"/>
      </c:lineChart>
      <c:catAx>
        <c:axId val="181285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286784"/>
        <c:crosses val="autoZero"/>
        <c:auto val="1"/>
        <c:lblAlgn val="ctr"/>
        <c:lblOffset val="100"/>
        <c:tickLblSkip val="1"/>
        <c:tickMarkSkip val="1"/>
      </c:catAx>
      <c:valAx>
        <c:axId val="181286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2852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4753E-2"/>
          <c:w val="0.31220095693779931"/>
          <c:h val="0.126820908311910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149826493641485E-2"/>
          <c:y val="2.268374989711696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Yearly'!$A$290:$A$313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Yearly'!$D$290:$D$313</c:f>
              <c:numCache>
                <c:formatCode>0.00</c:formatCode>
                <c:ptCount val="24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8.4736876111344532</c:v>
                </c:pt>
              </c:numCache>
            </c:numRef>
          </c:val>
        </c:ser>
        <c:marker val="1"/>
        <c:axId val="181311744"/>
        <c:axId val="181313536"/>
      </c:lineChart>
      <c:catAx>
        <c:axId val="181311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313536"/>
        <c:crosses val="autoZero"/>
        <c:auto val="1"/>
        <c:lblAlgn val="ctr"/>
        <c:lblOffset val="100"/>
        <c:tickLblSkip val="1"/>
        <c:tickMarkSkip val="1"/>
      </c:catAx>
      <c:valAx>
        <c:axId val="1813135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3117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6577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50024"/>
          <c:y val="4.3158482740677816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Yearly'!$A$245:$A$288</c:f>
              <c:numCache>
                <c:formatCode>mmm\-yy</c:formatCode>
                <c:ptCount val="44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41621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</c:numCache>
            </c:numRef>
          </c:cat>
          <c:val>
            <c:numRef>
              <c:f>'PSCE Yearly'!$D$228:$D$288</c:f>
              <c:numCache>
                <c:formatCode>0.00</c:formatCode>
                <c:ptCount val="44"/>
                <c:pt idx="0">
                  <c:v>4.7342182012210143</c:v>
                </c:pt>
                <c:pt idx="1">
                  <c:v>5.0994271007416723</c:v>
                </c:pt>
                <c:pt idx="2">
                  <c:v>5.3138164773578556</c:v>
                </c:pt>
                <c:pt idx="3">
                  <c:v>6.0327533505509603</c:v>
                </c:pt>
                <c:pt idx="4">
                  <c:v>5.5271201480590646</c:v>
                </c:pt>
                <c:pt idx="5">
                  <c:v>5.612425084624789</c:v>
                </c:pt>
                <c:pt idx="6">
                  <c:v>6.1169447112000217</c:v>
                </c:pt>
                <c:pt idx="7">
                  <c:v>6.0212705603597518</c:v>
                </c:pt>
                <c:pt idx="8">
                  <c:v>5.3219709290138848</c:v>
                </c:pt>
                <c:pt idx="9">
                  <c:v>6.0356042734221376</c:v>
                </c:pt>
                <c:pt idx="10">
                  <c:v>6.0186762370459723</c:v>
                </c:pt>
                <c:pt idx="11">
                  <c:v>7.3515370314101336</c:v>
                </c:pt>
                <c:pt idx="12">
                  <c:v>7.2582051800114069</c:v>
                </c:pt>
                <c:pt idx="13">
                  <c:v>8.1333687030098556</c:v>
                </c:pt>
                <c:pt idx="14">
                  <c:v>9.1570944851273417</c:v>
                </c:pt>
                <c:pt idx="15">
                  <c:v>7.6662249708500898</c:v>
                </c:pt>
                <c:pt idx="16">
                  <c:v>8.0422041395001784</c:v>
                </c:pt>
                <c:pt idx="17">
                  <c:v>8.1018074037828587</c:v>
                </c:pt>
                <c:pt idx="18">
                  <c:v>7.2561968742110032</c:v>
                </c:pt>
                <c:pt idx="19">
                  <c:v>7.7909073292800359</c:v>
                </c:pt>
                <c:pt idx="20">
                  <c:v>8.7739877921329263</c:v>
                </c:pt>
                <c:pt idx="21">
                  <c:v>8.4953250399426601</c:v>
                </c:pt>
                <c:pt idx="22">
                  <c:v>9.8585362207269878</c:v>
                </c:pt>
                <c:pt idx="23">
                  <c:v>10.005867179153332</c:v>
                </c:pt>
                <c:pt idx="24">
                  <c:v>8.8501960500049126</c:v>
                </c:pt>
                <c:pt idx="25">
                  <c:v>7.9439995384422701</c:v>
                </c:pt>
                <c:pt idx="26">
                  <c:v>8.1560326450949798</c:v>
                </c:pt>
                <c:pt idx="27">
                  <c:v>8.7504331191546445</c:v>
                </c:pt>
                <c:pt idx="28">
                  <c:v>9.2789629803031364</c:v>
                </c:pt>
                <c:pt idx="29">
                  <c:v>9.5190216257078326</c:v>
                </c:pt>
                <c:pt idx="30">
                  <c:v>8.6583557307655568</c:v>
                </c:pt>
                <c:pt idx="31">
                  <c:v>9.0331485410535439</c:v>
                </c:pt>
                <c:pt idx="32">
                  <c:v>8.3850499214731062</c:v>
                </c:pt>
                <c:pt idx="33">
                  <c:v>7.7761031280819601</c:v>
                </c:pt>
                <c:pt idx="34">
                  <c:v>7.3554849892434726</c:v>
                </c:pt>
                <c:pt idx="35">
                  <c:v>6.4552536428603506</c:v>
                </c:pt>
                <c:pt idx="36">
                  <c:v>7.5993594728575529</c:v>
                </c:pt>
                <c:pt idx="37">
                  <c:v>8.4631964089394121</c:v>
                </c:pt>
                <c:pt idx="38">
                  <c:v>8.1900764317935337</c:v>
                </c:pt>
                <c:pt idx="39">
                  <c:v>8.4456655874170679</c:v>
                </c:pt>
                <c:pt idx="40">
                  <c:v>8.2636351067407006</c:v>
                </c:pt>
                <c:pt idx="41">
                  <c:v>8.5229106129117227</c:v>
                </c:pt>
                <c:pt idx="42">
                  <c:v>9.7384596432652408</c:v>
                </c:pt>
                <c:pt idx="43">
                  <c:v>8.5661976251503908</c:v>
                </c:pt>
              </c:numCache>
            </c:numRef>
          </c:val>
        </c:ser>
        <c:marker val="1"/>
        <c:axId val="181502336"/>
        <c:axId val="181503872"/>
      </c:lineChart>
      <c:dateAx>
        <c:axId val="1815023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1503872"/>
        <c:crosses val="autoZero"/>
        <c:auto val="1"/>
        <c:lblOffset val="100"/>
      </c:dateAx>
      <c:valAx>
        <c:axId val="1815038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150233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29541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Monthly'!$B$301:$B$325</c:f>
              <c:numCache>
                <c:formatCode>0.00</c:formatCode>
                <c:ptCount val="25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0.63435324345344313</c:v>
                </c:pt>
                <c:pt idx="23">
                  <c:v>0.17677244071485942</c:v>
                </c:pt>
                <c:pt idx="24">
                  <c:v>1.5866698278722016</c:v>
                </c:pt>
              </c:numCache>
            </c:numRef>
          </c:val>
        </c:ser>
        <c:marker val="1"/>
        <c:axId val="181844224"/>
        <c:axId val="181415936"/>
      </c:lineChart>
      <c:catAx>
        <c:axId val="181844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415936"/>
        <c:crosses val="autoZero"/>
        <c:auto val="1"/>
        <c:lblAlgn val="ctr"/>
        <c:lblOffset val="100"/>
        <c:tickLblSkip val="1"/>
        <c:tickMarkSkip val="1"/>
      </c:catAx>
      <c:valAx>
        <c:axId val="181415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442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7745"/>
          <c:w val="0.228358793576184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Monthly'!$C$301:$C$325</c:f>
              <c:numCache>
                <c:formatCode>0.00</c:formatCode>
                <c:ptCount val="25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7.0343110859243367</c:v>
                </c:pt>
                <c:pt idx="23">
                  <c:v>1.3156007183124896</c:v>
                </c:pt>
                <c:pt idx="24">
                  <c:v>1.6533725226137439</c:v>
                </c:pt>
              </c:numCache>
            </c:numRef>
          </c:val>
        </c:ser>
        <c:marker val="1"/>
        <c:axId val="181440512"/>
        <c:axId val="181442048"/>
      </c:lineChart>
      <c:catAx>
        <c:axId val="181440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442048"/>
        <c:crosses val="autoZero"/>
        <c:auto val="1"/>
        <c:lblAlgn val="ctr"/>
        <c:lblOffset val="100"/>
        <c:tickLblSkip val="1"/>
        <c:tickMarkSkip val="1"/>
      </c:catAx>
      <c:valAx>
        <c:axId val="181442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4405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Monthly'!$E$301:$E$325</c:f>
              <c:numCache>
                <c:formatCode>0.00</c:formatCode>
                <c:ptCount val="25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1.2850228427642281</c:v>
                </c:pt>
                <c:pt idx="23">
                  <c:v>1.1468181805451045</c:v>
                </c:pt>
                <c:pt idx="24">
                  <c:v>0.61885808803870124</c:v>
                </c:pt>
              </c:numCache>
            </c:numRef>
          </c:val>
        </c:ser>
        <c:marker val="1"/>
        <c:axId val="181945856"/>
        <c:axId val="181947392"/>
      </c:lineChart>
      <c:catAx>
        <c:axId val="181945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47392"/>
        <c:crosses val="autoZero"/>
        <c:auto val="1"/>
        <c:lblAlgn val="ctr"/>
        <c:lblOffset val="100"/>
        <c:tickLblSkip val="1"/>
        <c:tickMarkSkip val="1"/>
      </c:catAx>
      <c:valAx>
        <c:axId val="1819473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45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20565"/>
          <c:y val="0.1001773049645391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85408596976786E-2"/>
          <c:y val="4.8699615884353502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Monthly'!$F$301:$F$325</c:f>
              <c:numCache>
                <c:formatCode>0.00</c:formatCode>
                <c:ptCount val="25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-2.6188153593439161</c:v>
                </c:pt>
                <c:pt idx="23">
                  <c:v>-0.8643670214120448</c:v>
                </c:pt>
                <c:pt idx="24">
                  <c:v>-0.85316614998850104</c:v>
                </c:pt>
              </c:numCache>
            </c:numRef>
          </c:val>
        </c:ser>
        <c:marker val="1"/>
        <c:axId val="181971584"/>
        <c:axId val="181977472"/>
      </c:lineChart>
      <c:catAx>
        <c:axId val="1819715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77472"/>
        <c:crosses val="autoZero"/>
        <c:auto val="1"/>
        <c:lblAlgn val="ctr"/>
        <c:lblOffset val="100"/>
        <c:tickLblSkip val="1"/>
        <c:tickMarkSkip val="1"/>
      </c:catAx>
      <c:valAx>
        <c:axId val="1819774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715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Monthly'!$G$301:$G$325</c:f>
              <c:numCache>
                <c:formatCode>0.00</c:formatCode>
                <c:ptCount val="25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0.15831054023296157</c:v>
                </c:pt>
                <c:pt idx="23">
                  <c:v>0.15684339040328146</c:v>
                </c:pt>
                <c:pt idx="24">
                  <c:v>0.35733889310292211</c:v>
                </c:pt>
              </c:numCache>
            </c:numRef>
          </c:val>
        </c:ser>
        <c:marker val="1"/>
        <c:axId val="182083968"/>
        <c:axId val="182085504"/>
      </c:lineChart>
      <c:catAx>
        <c:axId val="182083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85504"/>
        <c:crosses val="autoZero"/>
        <c:auto val="1"/>
        <c:lblAlgn val="ctr"/>
        <c:lblOffset val="100"/>
        <c:tickLblSkip val="1"/>
        <c:tickMarkSkip val="1"/>
      </c:catAx>
      <c:valAx>
        <c:axId val="1820855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839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775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6235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Monthly'!$H$301:$H$325</c:f>
              <c:numCache>
                <c:formatCode>0.00</c:formatCode>
                <c:ptCount val="25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1.5798303018317268</c:v>
                </c:pt>
                <c:pt idx="23">
                  <c:v>0.78782810282361904</c:v>
                </c:pt>
                <c:pt idx="24">
                  <c:v>1.2726758031806702</c:v>
                </c:pt>
              </c:numCache>
            </c:numRef>
          </c:val>
        </c:ser>
        <c:marker val="1"/>
        <c:axId val="182118272"/>
        <c:axId val="182119808"/>
      </c:lineChart>
      <c:catAx>
        <c:axId val="182118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19808"/>
        <c:crosses val="autoZero"/>
        <c:auto val="1"/>
        <c:lblAlgn val="ctr"/>
        <c:lblOffset val="100"/>
        <c:tickLblSkip val="1"/>
        <c:tickMarkSkip val="1"/>
      </c:catAx>
      <c:valAx>
        <c:axId val="182119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182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365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Monthly'!$A$301:$A$325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Monthly'!$D$301:$D$325</c:f>
              <c:numCache>
                <c:formatCode>0.00</c:formatCode>
                <c:ptCount val="25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0.80012498731775017</c:v>
                </c:pt>
                <c:pt idx="23">
                  <c:v>0.5248083695248007</c:v>
                </c:pt>
                <c:pt idx="24">
                  <c:v>0.76509426280578707</c:v>
                </c:pt>
              </c:numCache>
            </c:numRef>
          </c:val>
        </c:ser>
        <c:marker val="1"/>
        <c:axId val="182033792"/>
        <c:axId val="182035584"/>
      </c:lineChart>
      <c:catAx>
        <c:axId val="1820337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35584"/>
        <c:crosses val="autoZero"/>
        <c:auto val="1"/>
        <c:lblAlgn val="ctr"/>
        <c:lblOffset val="100"/>
        <c:tickLblSkip val="1"/>
        <c:tickMarkSkip val="1"/>
      </c:catAx>
      <c:valAx>
        <c:axId val="182035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337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8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6594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7.8549090729715332E-2"/>
          <c:y val="3.1064783054778135E-2"/>
          <c:w val="0.90135894838871278"/>
          <c:h val="0.91221240202117604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Monthly'!$A$248:$A$299</c:f>
              <c:numCache>
                <c:formatCode>mmm\-yy</c:formatCode>
                <c:ptCount val="52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40483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</c:numCache>
            </c:numRef>
          </c:cat>
          <c:val>
            <c:numRef>
              <c:f>'PSCE Monthly'!$D$248:$D$299</c:f>
              <c:numCache>
                <c:formatCode>0.00</c:formatCode>
                <c:ptCount val="52"/>
                <c:pt idx="0">
                  <c:v>0.40554665254522293</c:v>
                </c:pt>
                <c:pt idx="1">
                  <c:v>0.41257481241403582</c:v>
                </c:pt>
                <c:pt idx="2">
                  <c:v>0.78898419013560606</c:v>
                </c:pt>
                <c:pt idx="3">
                  <c:v>0.74787290153251962</c:v>
                </c:pt>
                <c:pt idx="4">
                  <c:v>0.99834807964258454</c:v>
                </c:pt>
                <c:pt idx="5">
                  <c:v>-7.3105981989907656E-2</c:v>
                </c:pt>
                <c:pt idx="6">
                  <c:v>0.39886375496125548</c:v>
                </c:pt>
                <c:pt idx="7">
                  <c:v>-7.6574012797328964E-2</c:v>
                </c:pt>
                <c:pt idx="8">
                  <c:v>0.68418369186241135</c:v>
                </c:pt>
                <c:pt idx="9">
                  <c:v>0.84613161535844994</c:v>
                </c:pt>
                <c:pt idx="10">
                  <c:v>0.18315473506472296</c:v>
                </c:pt>
                <c:pt idx="11">
                  <c:v>0.56278757047501782</c:v>
                </c:pt>
                <c:pt idx="12">
                  <c:v>-7.3252364717230775E-2</c:v>
                </c:pt>
                <c:pt idx="13">
                  <c:v>0.49374530501116221</c:v>
                </c:pt>
                <c:pt idx="14">
                  <c:v>1.2704618252316595</c:v>
                </c:pt>
                <c:pt idx="15">
                  <c:v>0.65703946098209376</c:v>
                </c:pt>
                <c:pt idx="16">
                  <c:v>0.33217885524694063</c:v>
                </c:pt>
                <c:pt idx="17">
                  <c:v>0.60397177249367162</c:v>
                </c:pt>
                <c:pt idx="18">
                  <c:v>0.38283559508594434</c:v>
                </c:pt>
                <c:pt idx="19">
                  <c:v>1.179657640568224</c:v>
                </c:pt>
                <c:pt idx="20">
                  <c:v>0.59664846385927972</c:v>
                </c:pt>
                <c:pt idx="21">
                  <c:v>1.6689764100959792</c:v>
                </c:pt>
                <c:pt idx="22">
                  <c:v>1.1316138431669989</c:v>
                </c:pt>
                <c:pt idx="23">
                  <c:v>-0.81070074896708588</c:v>
                </c:pt>
                <c:pt idx="24">
                  <c:v>0.27569992289193129</c:v>
                </c:pt>
                <c:pt idx="25">
                  <c:v>0.54918433745108886</c:v>
                </c:pt>
                <c:pt idx="26">
                  <c:v>0.47828849427009174</c:v>
                </c:pt>
                <c:pt idx="27">
                  <c:v>1.1588507590202457</c:v>
                </c:pt>
                <c:pt idx="28">
                  <c:v>1.2472338192685875</c:v>
                </c:pt>
                <c:pt idx="29">
                  <c:v>0.3462393842229668</c:v>
                </c:pt>
                <c:pt idx="30">
                  <c:v>1.6441157819665975</c:v>
                </c:pt>
                <c:pt idx="31">
                  <c:v>1.3153493805663206</c:v>
                </c:pt>
                <c:pt idx="32">
                  <c:v>-0.46017373390078786</c:v>
                </c:pt>
                <c:pt idx="33">
                  <c:v>0.82256478108385778</c:v>
                </c:pt>
                <c:pt idx="34">
                  <c:v>1.3302654621143977</c:v>
                </c:pt>
                <c:pt idx="35">
                  <c:v>-0.26557936225788342</c:v>
                </c:pt>
                <c:pt idx="36">
                  <c:v>0.76304236592151142</c:v>
                </c:pt>
                <c:pt idx="37">
                  <c:v>0.77006583495346148</c:v>
                </c:pt>
                <c:pt idx="38">
                  <c:v>-0.31132991909317964</c:v>
                </c:pt>
                <c:pt idx="39">
                  <c:v>1.5077756963294295</c:v>
                </c:pt>
                <c:pt idx="40">
                  <c:v>0.6454150755871737</c:v>
                </c:pt>
                <c:pt idx="41">
                  <c:v>-0.21754243574348622</c:v>
                </c:pt>
                <c:pt idx="42">
                  <c:v>1.2474289695543326</c:v>
                </c:pt>
                <c:pt idx="43">
                  <c:v>0.46576769974878096</c:v>
                </c:pt>
                <c:pt idx="44">
                  <c:v>0.60960997005819995</c:v>
                </c:pt>
                <c:pt idx="45">
                  <c:v>1.631995765386103</c:v>
                </c:pt>
                <c:pt idx="46">
                  <c:v>1.0751068396185786</c:v>
                </c:pt>
                <c:pt idx="47">
                  <c:v>-2.9965919711946652E-2</c:v>
                </c:pt>
                <c:pt idx="48">
                  <c:v>0.59390748222718281</c:v>
                </c:pt>
                <c:pt idx="49">
                  <c:v>1.0113953432457434</c:v>
                </c:pt>
                <c:pt idx="50">
                  <c:v>0.8052680929735998</c:v>
                </c:pt>
                <c:pt idx="51">
                  <c:v>0.42343652864883524</c:v>
                </c:pt>
              </c:numCache>
            </c:numRef>
          </c:val>
        </c:ser>
        <c:marker val="1"/>
        <c:axId val="182219904"/>
        <c:axId val="182221440"/>
      </c:lineChart>
      <c:dateAx>
        <c:axId val="1822199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2221440"/>
        <c:crosses val="autoZero"/>
        <c:auto val="1"/>
        <c:lblOffset val="100"/>
      </c:dateAx>
      <c:valAx>
        <c:axId val="1822214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221990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2178829775086796E-2"/>
          <c:y val="4.7912215198452304E-2"/>
          <c:w val="0.94771876764356677"/>
          <c:h val="0.85643485816873466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</c:trendline>
          <c:cat>
            <c:strRef>
              <c:f>'Survey Results'!$K$5:$K$102</c:f>
              <c:strCache>
                <c:ptCount val="98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</c:strCache>
            </c:strRef>
          </c:cat>
          <c:val>
            <c:numRef>
              <c:f>'Survey Results'!$L$5:$L$102</c:f>
              <c:numCache>
                <c:formatCode>0</c:formatCode>
                <c:ptCount val="98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  <c:pt idx="90" formatCode="General">
                  <c:v>47</c:v>
                </c:pt>
                <c:pt idx="91" formatCode="General">
                  <c:v>52</c:v>
                </c:pt>
                <c:pt idx="92" formatCode="General">
                  <c:v>48</c:v>
                </c:pt>
                <c:pt idx="93" formatCode="General">
                  <c:v>42</c:v>
                </c:pt>
                <c:pt idx="94" formatCode="General">
                  <c:v>43</c:v>
                </c:pt>
                <c:pt idx="95" formatCode="General">
                  <c:v>41</c:v>
                </c:pt>
                <c:pt idx="96" formatCode="General">
                  <c:v>41</c:v>
                </c:pt>
                <c:pt idx="97" formatCode="General">
                  <c:v>46</c:v>
                </c:pt>
              </c:numCache>
            </c:numRef>
          </c:val>
        </c:ser>
        <c:marker val="1"/>
        <c:axId val="182164864"/>
        <c:axId val="182256768"/>
      </c:lineChart>
      <c:catAx>
        <c:axId val="182164864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256768"/>
        <c:crosses val="autoZero"/>
        <c:auto val="1"/>
        <c:lblAlgn val="ctr"/>
        <c:lblOffset val="100"/>
        <c:tickLblSkip val="2"/>
      </c:catAx>
      <c:valAx>
        <c:axId val="182256768"/>
        <c:scaling>
          <c:orientation val="minMax"/>
        </c:scaling>
        <c:axPos val="l"/>
        <c:numFmt formatCode="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164864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53883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</c:trendline>
          <c:cat>
            <c:strRef>
              <c:f>'Survey Results'!$K$5:$K$102</c:f>
              <c:strCache>
                <c:ptCount val="98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</c:strCache>
            </c:strRef>
          </c:cat>
          <c:val>
            <c:numRef>
              <c:f>'Survey Results'!$M$5:$M$102</c:f>
              <c:numCache>
                <c:formatCode>General</c:formatCode>
                <c:ptCount val="98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  <c:pt idx="86">
                  <c:v>4</c:v>
                </c:pt>
                <c:pt idx="87">
                  <c:v>5</c:v>
                </c:pt>
                <c:pt idx="88">
                  <c:v>5</c:v>
                </c:pt>
                <c:pt idx="89">
                  <c:v>-3</c:v>
                </c:pt>
                <c:pt idx="90">
                  <c:v>-1</c:v>
                </c:pt>
                <c:pt idx="91">
                  <c:v>-7</c:v>
                </c:pt>
                <c:pt idx="92">
                  <c:v>-11</c:v>
                </c:pt>
                <c:pt idx="93">
                  <c:v>-8</c:v>
                </c:pt>
                <c:pt idx="94">
                  <c:v>-7</c:v>
                </c:pt>
                <c:pt idx="95">
                  <c:v>-6</c:v>
                </c:pt>
                <c:pt idx="96">
                  <c:v>4</c:v>
                </c:pt>
                <c:pt idx="97">
                  <c:v>-1</c:v>
                </c:pt>
              </c:numCache>
            </c:numRef>
          </c:val>
        </c:ser>
        <c:marker val="1"/>
        <c:axId val="182305920"/>
        <c:axId val="182307456"/>
      </c:lineChart>
      <c:catAx>
        <c:axId val="182305920"/>
        <c:scaling>
          <c:orientation val="minMax"/>
        </c:scaling>
        <c:axPos val="b"/>
        <c:numFmt formatCode="General" sourceLinked="1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307456"/>
        <c:crosses val="autoZero"/>
        <c:auto val="1"/>
        <c:lblAlgn val="ctr"/>
        <c:lblOffset val="100"/>
        <c:tickLblSkip val="2"/>
      </c:catAx>
      <c:valAx>
        <c:axId val="18230745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305920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Results'!$N$5:$N$182</c:f>
              <c:numCache>
                <c:formatCode>mmm\-yy</c:formatCode>
                <c:ptCount val="178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  <c:pt idx="127">
                  <c:v>40360</c:v>
                </c:pt>
                <c:pt idx="128">
                  <c:v>40391</c:v>
                </c:pt>
                <c:pt idx="129">
                  <c:v>40422</c:v>
                </c:pt>
                <c:pt idx="130">
                  <c:v>40452</c:v>
                </c:pt>
                <c:pt idx="131">
                  <c:v>40483</c:v>
                </c:pt>
                <c:pt idx="132">
                  <c:v>40513</c:v>
                </c:pt>
                <c:pt idx="133">
                  <c:v>40544</c:v>
                </c:pt>
                <c:pt idx="134">
                  <c:v>40575</c:v>
                </c:pt>
                <c:pt idx="135">
                  <c:v>40603</c:v>
                </c:pt>
                <c:pt idx="136">
                  <c:v>40634</c:v>
                </c:pt>
                <c:pt idx="137">
                  <c:v>40664</c:v>
                </c:pt>
                <c:pt idx="138">
                  <c:v>40695</c:v>
                </c:pt>
                <c:pt idx="139">
                  <c:v>40725</c:v>
                </c:pt>
                <c:pt idx="140">
                  <c:v>40756</c:v>
                </c:pt>
                <c:pt idx="141">
                  <c:v>40787</c:v>
                </c:pt>
                <c:pt idx="142">
                  <c:v>40817</c:v>
                </c:pt>
                <c:pt idx="143">
                  <c:v>40848</c:v>
                </c:pt>
                <c:pt idx="144">
                  <c:v>40878</c:v>
                </c:pt>
                <c:pt idx="145">
                  <c:v>40909</c:v>
                </c:pt>
                <c:pt idx="146">
                  <c:v>40940</c:v>
                </c:pt>
                <c:pt idx="147">
                  <c:v>40969</c:v>
                </c:pt>
                <c:pt idx="148">
                  <c:v>41000</c:v>
                </c:pt>
                <c:pt idx="149">
                  <c:v>41030</c:v>
                </c:pt>
                <c:pt idx="150">
                  <c:v>41061</c:v>
                </c:pt>
                <c:pt idx="151">
                  <c:v>41091</c:v>
                </c:pt>
                <c:pt idx="152">
                  <c:v>41122</c:v>
                </c:pt>
                <c:pt idx="153">
                  <c:v>41153</c:v>
                </c:pt>
                <c:pt idx="154">
                  <c:v>41183</c:v>
                </c:pt>
                <c:pt idx="155">
                  <c:v>41214</c:v>
                </c:pt>
                <c:pt idx="156">
                  <c:v>41244</c:v>
                </c:pt>
                <c:pt idx="157">
                  <c:v>41275</c:v>
                </c:pt>
                <c:pt idx="158">
                  <c:v>41306</c:v>
                </c:pt>
                <c:pt idx="159">
                  <c:v>41334</c:v>
                </c:pt>
                <c:pt idx="160">
                  <c:v>41365</c:v>
                </c:pt>
                <c:pt idx="161">
                  <c:v>41395</c:v>
                </c:pt>
                <c:pt idx="162">
                  <c:v>41426</c:v>
                </c:pt>
                <c:pt idx="163">
                  <c:v>41456</c:v>
                </c:pt>
                <c:pt idx="164">
                  <c:v>41487</c:v>
                </c:pt>
                <c:pt idx="165">
                  <c:v>41518</c:v>
                </c:pt>
                <c:pt idx="166">
                  <c:v>41548</c:v>
                </c:pt>
                <c:pt idx="167">
                  <c:v>41579</c:v>
                </c:pt>
                <c:pt idx="168">
                  <c:v>41609</c:v>
                </c:pt>
                <c:pt idx="169">
                  <c:v>41640</c:v>
                </c:pt>
                <c:pt idx="170">
                  <c:v>41671</c:v>
                </c:pt>
                <c:pt idx="171">
                  <c:v>41699</c:v>
                </c:pt>
                <c:pt idx="172">
                  <c:v>41730</c:v>
                </c:pt>
                <c:pt idx="173">
                  <c:v>41760</c:v>
                </c:pt>
                <c:pt idx="174">
                  <c:v>41791</c:v>
                </c:pt>
                <c:pt idx="175">
                  <c:v>41821</c:v>
                </c:pt>
                <c:pt idx="176">
                  <c:v>41852</c:v>
                </c:pt>
                <c:pt idx="177">
                  <c:v>41883</c:v>
                </c:pt>
              </c:numCache>
            </c:numRef>
          </c:cat>
          <c:val>
            <c:numRef>
              <c:f>'Survey Results'!$O$5:$O$182</c:f>
              <c:numCache>
                <c:formatCode>0.00</c:formatCode>
                <c:ptCount val="178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60.216685100533866</c:v>
                </c:pt>
                <c:pt idx="92">
                  <c:v>55.704623153516053</c:v>
                </c:pt>
                <c:pt idx="93">
                  <c:v>49.988707060482106</c:v>
                </c:pt>
                <c:pt idx="94">
                  <c:v>52.960071454162893</c:v>
                </c:pt>
                <c:pt idx="95">
                  <c:v>53.107825393030652</c:v>
                </c:pt>
                <c:pt idx="96">
                  <c:v>52.365553661155722</c:v>
                </c:pt>
                <c:pt idx="97">
                  <c:v>50.434168645947118</c:v>
                </c:pt>
                <c:pt idx="98">
                  <c:v>46.680542428828034</c:v>
                </c:pt>
                <c:pt idx="99">
                  <c:v>44.266852113698597</c:v>
                </c:pt>
                <c:pt idx="100">
                  <c:v>53.843506219679284</c:v>
                </c:pt>
                <c:pt idx="101">
                  <c:v>49.287644268084655</c:v>
                </c:pt>
                <c:pt idx="102">
                  <c:v>46.423257493184792</c:v>
                </c:pt>
                <c:pt idx="103">
                  <c:v>46.38722603252608</c:v>
                </c:pt>
                <c:pt idx="104">
                  <c:v>49.005977014833796</c:v>
                </c:pt>
                <c:pt idx="105">
                  <c:v>45.544129650718297</c:v>
                </c:pt>
                <c:pt idx="106">
                  <c:v>44.456972085485745</c:v>
                </c:pt>
                <c:pt idx="107">
                  <c:v>38.554098382952354</c:v>
                </c:pt>
                <c:pt idx="108">
                  <c:v>39.605485831966995</c:v>
                </c:pt>
                <c:pt idx="109">
                  <c:v>39.350234907712036</c:v>
                </c:pt>
                <c:pt idx="110">
                  <c:v>38.515074291175821</c:v>
                </c:pt>
                <c:pt idx="111">
                  <c:v>35.967511151973881</c:v>
                </c:pt>
                <c:pt idx="112">
                  <c:v>35.260787418761858</c:v>
                </c:pt>
                <c:pt idx="113">
                  <c:v>38.004779344841566</c:v>
                </c:pt>
                <c:pt idx="114">
                  <c:v>39.952136506297499</c:v>
                </c:pt>
                <c:pt idx="115">
                  <c:v>40.299576289999301</c:v>
                </c:pt>
                <c:pt idx="116">
                  <c:v>41.09480907019875</c:v>
                </c:pt>
                <c:pt idx="117">
                  <c:v>45.760540349408117</c:v>
                </c:pt>
                <c:pt idx="118">
                  <c:v>46.8607891028484</c:v>
                </c:pt>
                <c:pt idx="119">
                  <c:v>49.00547147185776</c:v>
                </c:pt>
                <c:pt idx="120">
                  <c:v>51.354081270464476</c:v>
                </c:pt>
                <c:pt idx="121">
                  <c:v>51.731797300925948</c:v>
                </c:pt>
                <c:pt idx="122">
                  <c:v>58.695276796611175</c:v>
                </c:pt>
                <c:pt idx="123">
                  <c:v>54.412721206836267</c:v>
                </c:pt>
                <c:pt idx="124">
                  <c:v>54.089557895000979</c:v>
                </c:pt>
                <c:pt idx="125">
                  <c:v>51.949973243283189</c:v>
                </c:pt>
                <c:pt idx="126">
                  <c:v>50.712612247479953</c:v>
                </c:pt>
                <c:pt idx="127">
                  <c:v>53.244886863687206</c:v>
                </c:pt>
                <c:pt idx="128">
                  <c:v>52.366833314200875</c:v>
                </c:pt>
                <c:pt idx="129">
                  <c:v>48.235163309940035</c:v>
                </c:pt>
                <c:pt idx="130">
                  <c:v>50.095767586041298</c:v>
                </c:pt>
                <c:pt idx="131">
                  <c:v>52.316195785792438</c:v>
                </c:pt>
                <c:pt idx="132">
                  <c:v>51.240915407126536</c:v>
                </c:pt>
                <c:pt idx="133">
                  <c:v>53.491648270574601</c:v>
                </c:pt>
                <c:pt idx="134">
                  <c:v>54.823731827338086</c:v>
                </c:pt>
                <c:pt idx="135">
                  <c:v>55.920421209388337</c:v>
                </c:pt>
                <c:pt idx="136">
                  <c:v>55.509787464988875</c:v>
                </c:pt>
                <c:pt idx="137">
                  <c:v>54.934327115622288</c:v>
                </c:pt>
                <c:pt idx="138">
                  <c:v>54.226253480908106</c:v>
                </c:pt>
                <c:pt idx="139">
                  <c:v>46.363325407748448</c:v>
                </c:pt>
                <c:pt idx="140">
                  <c:v>48.212728728546246</c:v>
                </c:pt>
                <c:pt idx="141">
                  <c:v>50.195669869329294</c:v>
                </c:pt>
                <c:pt idx="142">
                  <c:v>50.5</c:v>
                </c:pt>
                <c:pt idx="143">
                  <c:v>51.6</c:v>
                </c:pt>
                <c:pt idx="144">
                  <c:v>49.4</c:v>
                </c:pt>
                <c:pt idx="145">
                  <c:v>53.2</c:v>
                </c:pt>
                <c:pt idx="146">
                  <c:v>57.9</c:v>
                </c:pt>
                <c:pt idx="147">
                  <c:v>55.1</c:v>
                </c:pt>
                <c:pt idx="148">
                  <c:v>53.7</c:v>
                </c:pt>
                <c:pt idx="149">
                  <c:v>53.6</c:v>
                </c:pt>
                <c:pt idx="150">
                  <c:v>48.2</c:v>
                </c:pt>
                <c:pt idx="151">
                  <c:v>51</c:v>
                </c:pt>
                <c:pt idx="152">
                  <c:v>50.2</c:v>
                </c:pt>
                <c:pt idx="153">
                  <c:v>48.3</c:v>
                </c:pt>
                <c:pt idx="154">
                  <c:v>47.1</c:v>
                </c:pt>
                <c:pt idx="155">
                  <c:v>49.5</c:v>
                </c:pt>
                <c:pt idx="156">
                  <c:v>47.4</c:v>
                </c:pt>
                <c:pt idx="157">
                  <c:v>48.877124120076601</c:v>
                </c:pt>
                <c:pt idx="158">
                  <c:v>52.264294670502643</c:v>
                </c:pt>
                <c:pt idx="159">
                  <c:v>48.805782669001786</c:v>
                </c:pt>
                <c:pt idx="160">
                  <c:v>49.609238621806647</c:v>
                </c:pt>
                <c:pt idx="161">
                  <c:v>49.971093522643351</c:v>
                </c:pt>
                <c:pt idx="162">
                  <c:v>51.731302477228986</c:v>
                </c:pt>
                <c:pt idx="163">
                  <c:v>52.459465771002371</c:v>
                </c:pt>
                <c:pt idx="164">
                  <c:v>55.554413238928781</c:v>
                </c:pt>
                <c:pt idx="165">
                  <c:v>50.015682473497399</c:v>
                </c:pt>
                <c:pt idx="166">
                  <c:v>50.7</c:v>
                </c:pt>
                <c:pt idx="167">
                  <c:v>52.4</c:v>
                </c:pt>
                <c:pt idx="168">
                  <c:v>49.9</c:v>
                </c:pt>
                <c:pt idx="169">
                  <c:v>49.9</c:v>
                </c:pt>
                <c:pt idx="170">
                  <c:v>51.7</c:v>
                </c:pt>
                <c:pt idx="171">
                  <c:v>50.3</c:v>
                </c:pt>
                <c:pt idx="172">
                  <c:v>47.4</c:v>
                </c:pt>
                <c:pt idx="173">
                  <c:v>44.3</c:v>
                </c:pt>
                <c:pt idx="174">
                  <c:v>46.3</c:v>
                </c:pt>
                <c:pt idx="175">
                  <c:v>45.9</c:v>
                </c:pt>
                <c:pt idx="176">
                  <c:v>49</c:v>
                </c:pt>
                <c:pt idx="177">
                  <c:v>50.7</c:v>
                </c:pt>
              </c:numCache>
            </c:numRef>
          </c:val>
        </c:ser>
        <c:marker val="1"/>
        <c:axId val="182332032"/>
        <c:axId val="182346112"/>
      </c:lineChart>
      <c:dateAx>
        <c:axId val="182332032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346112"/>
        <c:crosses val="autoZero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182346112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33203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Debt'!$A$330:$A$352</c:f>
              <c:strCache>
                <c:ptCount val="23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</c:strCache>
            </c:strRef>
          </c:cat>
          <c:val>
            <c:numRef>
              <c:f>'Civil Cases for Debt'!$C$330:$C$352</c:f>
              <c:numCache>
                <c:formatCode>0.00</c:formatCode>
                <c:ptCount val="23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-2.659373821199547</c:v>
                </c:pt>
                <c:pt idx="19">
                  <c:v>-8.3375902015700554</c:v>
                </c:pt>
                <c:pt idx="20">
                  <c:v>-11.909322093611669</c:v>
                </c:pt>
                <c:pt idx="21">
                  <c:v>-17.086117756560821</c:v>
                </c:pt>
                <c:pt idx="22">
                  <c:v>-12.939381182908861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Debt'!$A$330:$A$352</c:f>
              <c:strCache>
                <c:ptCount val="23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</c:strCache>
            </c:strRef>
          </c:cat>
          <c:val>
            <c:numRef>
              <c:f>'Civil Cases for Debt'!$D$330:$D$352</c:f>
              <c:numCache>
                <c:formatCode>0.00</c:formatCode>
                <c:ptCount val="23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-8.6882135300971921</c:v>
                </c:pt>
                <c:pt idx="19">
                  <c:v>-19.215060354764965</c:v>
                </c:pt>
                <c:pt idx="20">
                  <c:v>-19.88284948535475</c:v>
                </c:pt>
                <c:pt idx="21">
                  <c:v>-8.0392233948894241</c:v>
                </c:pt>
                <c:pt idx="22">
                  <c:v>-2.79564097647931</c:v>
                </c:pt>
              </c:numCache>
            </c:numRef>
          </c:val>
        </c:ser>
        <c:marker val="1"/>
        <c:axId val="183634944"/>
        <c:axId val="183640832"/>
      </c:lineChart>
      <c:catAx>
        <c:axId val="183634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640832"/>
        <c:crosses val="autoZero"/>
        <c:auto val="1"/>
        <c:lblAlgn val="ctr"/>
        <c:lblOffset val="100"/>
        <c:tickLblSkip val="1"/>
        <c:tickMarkSkip val="1"/>
      </c:catAx>
      <c:valAx>
        <c:axId val="1836408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6349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9465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106E-2"/>
          <c:w val="0.66432001027003684"/>
          <c:h val="0.77860885661755941"/>
        </c:manualLayout>
      </c:layout>
      <c:pie3DChart>
        <c:varyColors val="1"/>
        <c:ser>
          <c:idx val="0"/>
          <c:order val="0"/>
          <c:tx>
            <c:strRef>
              <c:f>'Civil Cases for Debt'!$A$302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7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562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Debt'!$B$302:$P$302</c:f>
              <c:numCache>
                <c:formatCode>#,##0</c:formatCode>
                <c:ptCount val="15"/>
                <c:pt idx="0">
                  <c:v>79315</c:v>
                </c:pt>
                <c:pt idx="1">
                  <c:v>6921.666666666667</c:v>
                </c:pt>
                <c:pt idx="2">
                  <c:v>72393.333333333328</c:v>
                </c:pt>
                <c:pt idx="3">
                  <c:v>11429.333333333334</c:v>
                </c:pt>
                <c:pt idx="4">
                  <c:v>2548.0833333333335</c:v>
                </c:pt>
                <c:pt idx="5">
                  <c:v>1138.75</c:v>
                </c:pt>
                <c:pt idx="6">
                  <c:v>566.25</c:v>
                </c:pt>
                <c:pt idx="7">
                  <c:v>2277.6666666666665</c:v>
                </c:pt>
                <c:pt idx="8">
                  <c:v>5568.25</c:v>
                </c:pt>
                <c:pt idx="9">
                  <c:v>7985.916666666667</c:v>
                </c:pt>
                <c:pt idx="10">
                  <c:v>5664.5</c:v>
                </c:pt>
                <c:pt idx="11">
                  <c:v>2343.6666666666665</c:v>
                </c:pt>
                <c:pt idx="12">
                  <c:v>5816.333333333333</c:v>
                </c:pt>
                <c:pt idx="13">
                  <c:v>1587.75</c:v>
                </c:pt>
                <c:pt idx="14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3699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Debt'!$A$312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Debt'!$E$312:$P$312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3903"/>
          <c:w val="0.98007095537442368"/>
          <c:h val="0.1786603101411415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8523"/>
          <c:y val="1.7073170731707481E-2"/>
          <c:w val="0.67564402810315383"/>
          <c:h val="0.77560975609763938"/>
        </c:manualLayout>
      </c:layout>
      <c:pie3DChart>
        <c:varyColors val="1"/>
        <c:ser>
          <c:idx val="0"/>
          <c:order val="0"/>
          <c:tx>
            <c:strRef>
              <c:f>'Civil Cases for Debt'!$A$320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151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Debt'!$E$320:$P$320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6688364435876057E-2"/>
          <c:y val="5.0447023693144452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Debt'!$A$334:$A$352</c:f>
              <c:strCache>
                <c:ptCount val="19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</c:strCache>
            </c:strRef>
          </c:cat>
          <c:val>
            <c:numRef>
              <c:f>'Civil Cases for Debt'!$I$334:$I$352</c:f>
              <c:numCache>
                <c:formatCode>0.00</c:formatCode>
                <c:ptCount val="19"/>
                <c:pt idx="0">
                  <c:v>3.4896005282271436</c:v>
                </c:pt>
                <c:pt idx="1">
                  <c:v>2.4818961942131681</c:v>
                </c:pt>
                <c:pt idx="2">
                  <c:v>-8.6007782101167312</c:v>
                </c:pt>
                <c:pt idx="3">
                  <c:v>15.90491110959743</c:v>
                </c:pt>
                <c:pt idx="4">
                  <c:v>11.198283968030093</c:v>
                </c:pt>
                <c:pt idx="5">
                  <c:v>22.622413656422584</c:v>
                </c:pt>
                <c:pt idx="6">
                  <c:v>-9.9409533660891274</c:v>
                </c:pt>
                <c:pt idx="7">
                  <c:v>-23.935775645473907</c:v>
                </c:pt>
                <c:pt idx="8">
                  <c:v>-35.922360639234931</c:v>
                </c:pt>
                <c:pt idx="9">
                  <c:v>3.9864499975452801</c:v>
                </c:pt>
                <c:pt idx="10">
                  <c:v>-9.9334309050564151</c:v>
                </c:pt>
                <c:pt idx="11">
                  <c:v>-3.7322430151491273</c:v>
                </c:pt>
                <c:pt idx="12">
                  <c:v>10.694255377075949</c:v>
                </c:pt>
                <c:pt idx="13">
                  <c:v>6.3406955580697577</c:v>
                </c:pt>
                <c:pt idx="14">
                  <c:v>5.6341937274493477</c:v>
                </c:pt>
                <c:pt idx="15">
                  <c:v>-27.285864424592749</c:v>
                </c:pt>
                <c:pt idx="16">
                  <c:v>28.539596507076187</c:v>
                </c:pt>
                <c:pt idx="17">
                  <c:v>-12.087706146926536</c:v>
                </c:pt>
                <c:pt idx="18">
                  <c:v>3.5866552973779524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Debt'!$A$334:$A$352</c:f>
              <c:strCache>
                <c:ptCount val="19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</c:strCache>
            </c:strRef>
          </c:cat>
          <c:val>
            <c:numRef>
              <c:f>'Civil Cases for Debt'!$J$334:$J$352</c:f>
              <c:numCache>
                <c:formatCode>0.00</c:formatCode>
                <c:ptCount val="19"/>
                <c:pt idx="0">
                  <c:v>-10.366913206202099</c:v>
                </c:pt>
                <c:pt idx="1">
                  <c:v>29.410083386148695</c:v>
                </c:pt>
                <c:pt idx="2">
                  <c:v>6.444519133816681</c:v>
                </c:pt>
                <c:pt idx="3">
                  <c:v>8.901949141560868</c:v>
                </c:pt>
                <c:pt idx="4">
                  <c:v>0.92495526596417155</c:v>
                </c:pt>
                <c:pt idx="5">
                  <c:v>-3.2580421302411025</c:v>
                </c:pt>
                <c:pt idx="6">
                  <c:v>21.643573154138792</c:v>
                </c:pt>
                <c:pt idx="7">
                  <c:v>-3.0027202343586525</c:v>
                </c:pt>
                <c:pt idx="8">
                  <c:v>-7.9063747168590233</c:v>
                </c:pt>
                <c:pt idx="9">
                  <c:v>-36.231748262668852</c:v>
                </c:pt>
                <c:pt idx="10">
                  <c:v>-10.28432188862223</c:v>
                </c:pt>
                <c:pt idx="11">
                  <c:v>10.817671866683044</c:v>
                </c:pt>
                <c:pt idx="12">
                  <c:v>1.3941745181353487</c:v>
                </c:pt>
                <c:pt idx="13">
                  <c:v>10.742526753070075</c:v>
                </c:pt>
                <c:pt idx="14">
                  <c:v>-0.42667076153600675</c:v>
                </c:pt>
                <c:pt idx="15">
                  <c:v>-28.480315481042506</c:v>
                </c:pt>
                <c:pt idx="16">
                  <c:v>-34.591156221602724</c:v>
                </c:pt>
                <c:pt idx="17">
                  <c:v>7.443251389281337</c:v>
                </c:pt>
                <c:pt idx="18">
                  <c:v>-35.935479629183192</c:v>
                </c:pt>
              </c:numCache>
            </c:numRef>
          </c:val>
        </c:ser>
        <c:marker val="1"/>
        <c:axId val="183918592"/>
        <c:axId val="183920128"/>
      </c:lineChart>
      <c:catAx>
        <c:axId val="1839185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920128"/>
        <c:crosses val="autoZero"/>
        <c:auto val="1"/>
        <c:lblAlgn val="ctr"/>
        <c:lblOffset val="100"/>
        <c:tickLblSkip val="1"/>
        <c:tickMarkSkip val="1"/>
      </c:catAx>
      <c:valAx>
        <c:axId val="1839201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91859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3885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8529"/>
          <c:y val="1.7073170731707481E-2"/>
          <c:w val="0.67564402810315427"/>
          <c:h val="0.77560975609763971"/>
        </c:manualLayout>
      </c:layout>
      <c:pie3DChart>
        <c:varyColors val="1"/>
        <c:ser>
          <c:idx val="0"/>
          <c:order val="0"/>
          <c:tx>
            <c:strRef>
              <c:f>'Civil Cases for Debt'!$A$321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172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Debt'!$E$321:$P$321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8537"/>
          <c:y val="1.7073170731707481E-2"/>
          <c:w val="0.67564402810315483"/>
          <c:h val="0.77560975609763994"/>
        </c:manualLayout>
      </c:layout>
      <c:pie3DChart>
        <c:varyColors val="1"/>
        <c:ser>
          <c:idx val="0"/>
          <c:order val="0"/>
          <c:tx>
            <c:strRef>
              <c:f>'Civil Cases for Debt'!$A$322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189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Debt'!$E$322:$P$322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2515128571455742E-2"/>
          <c:y val="2.3059244387144011E-2"/>
          <c:w val="0.86428915135608064"/>
          <c:h val="0.8199695390805157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Debt'!$A$232:$A$299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</c:numCache>
            </c:numRef>
          </c:cat>
          <c:val>
            <c:numRef>
              <c:f>'Civil Cases for Debt'!$I$232:$I$299</c:f>
              <c:numCache>
                <c:formatCode>#,##0</c:formatCode>
                <c:ptCount val="68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  <c:pt idx="40">
                  <c:v>2411</c:v>
                </c:pt>
                <c:pt idx="41">
                  <c:v>2048</c:v>
                </c:pt>
                <c:pt idx="42">
                  <c:v>2685</c:v>
                </c:pt>
                <c:pt idx="43">
                  <c:v>2036</c:v>
                </c:pt>
                <c:pt idx="44">
                  <c:v>1831</c:v>
                </c:pt>
                <c:pt idx="45">
                  <c:v>1551</c:v>
                </c:pt>
                <c:pt idx="46">
                  <c:v>1310</c:v>
                </c:pt>
                <c:pt idx="47">
                  <c:v>1355</c:v>
                </c:pt>
                <c:pt idx="48">
                  <c:v>1519</c:v>
                </c:pt>
                <c:pt idx="49">
                  <c:v>1434</c:v>
                </c:pt>
                <c:pt idx="50">
                  <c:v>1374</c:v>
                </c:pt>
                <c:pt idx="51">
                  <c:v>1675</c:v>
                </c:pt>
                <c:pt idx="52">
                  <c:v>1760</c:v>
                </c:pt>
                <c:pt idx="53">
                  <c:v>1888</c:v>
                </c:pt>
                <c:pt idx="54">
                  <c:v>1622</c:v>
                </c:pt>
                <c:pt idx="55">
                  <c:v>1756</c:v>
                </c:pt>
                <c:pt idx="56">
                  <c:v>1412</c:v>
                </c:pt>
                <c:pt idx="57">
                  <c:v>1984</c:v>
                </c:pt>
                <c:pt idx="58">
                  <c:v>1480</c:v>
                </c:pt>
                <c:pt idx="59">
                  <c:v>860</c:v>
                </c:pt>
                <c:pt idx="60">
                  <c:v>1704</c:v>
                </c:pt>
                <c:pt idx="61">
                  <c:v>1235</c:v>
                </c:pt>
                <c:pt idx="62">
                  <c:v>1167</c:v>
                </c:pt>
                <c:pt idx="63">
                  <c:v>1320</c:v>
                </c:pt>
                <c:pt idx="64">
                  <c:v>1420</c:v>
                </c:pt>
                <c:pt idx="65">
                  <c:v>2061</c:v>
                </c:pt>
                <c:pt idx="66">
                  <c:v>1830</c:v>
                </c:pt>
                <c:pt idx="67">
                  <c:v>2221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Debt'!$A$232:$A$299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</c:numCache>
            </c:numRef>
          </c:cat>
          <c:val>
            <c:numRef>
              <c:f>'Civil Cases for Debt'!$J$232:$J$299</c:f>
              <c:numCache>
                <c:formatCode>#,##0</c:formatCode>
                <c:ptCount val="68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  <c:pt idx="40">
                  <c:v>3355</c:v>
                </c:pt>
                <c:pt idx="41">
                  <c:v>3373</c:v>
                </c:pt>
                <c:pt idx="42">
                  <c:v>3332</c:v>
                </c:pt>
                <c:pt idx="43">
                  <c:v>3427</c:v>
                </c:pt>
                <c:pt idx="44">
                  <c:v>3407</c:v>
                </c:pt>
                <c:pt idx="45">
                  <c:v>3642</c:v>
                </c:pt>
                <c:pt idx="46">
                  <c:v>3490</c:v>
                </c:pt>
                <c:pt idx="47">
                  <c:v>3484</c:v>
                </c:pt>
                <c:pt idx="48">
                  <c:v>2622</c:v>
                </c:pt>
                <c:pt idx="49">
                  <c:v>2798</c:v>
                </c:pt>
                <c:pt idx="50">
                  <c:v>4442</c:v>
                </c:pt>
                <c:pt idx="51">
                  <c:v>2901</c:v>
                </c:pt>
                <c:pt idx="52">
                  <c:v>5427</c:v>
                </c:pt>
                <c:pt idx="53">
                  <c:v>5456</c:v>
                </c:pt>
                <c:pt idx="54">
                  <c:v>5838</c:v>
                </c:pt>
                <c:pt idx="55">
                  <c:v>3789</c:v>
                </c:pt>
                <c:pt idx="56">
                  <c:v>4851</c:v>
                </c:pt>
                <c:pt idx="57">
                  <c:v>2700</c:v>
                </c:pt>
                <c:pt idx="58">
                  <c:v>2455</c:v>
                </c:pt>
                <c:pt idx="59">
                  <c:v>2350</c:v>
                </c:pt>
                <c:pt idx="60">
                  <c:v>2533</c:v>
                </c:pt>
                <c:pt idx="61">
                  <c:v>2422</c:v>
                </c:pt>
                <c:pt idx="62">
                  <c:v>2330</c:v>
                </c:pt>
                <c:pt idx="63">
                  <c:v>2766</c:v>
                </c:pt>
                <c:pt idx="64">
                  <c:v>2398</c:v>
                </c:pt>
                <c:pt idx="65">
                  <c:v>2314</c:v>
                </c:pt>
                <c:pt idx="66">
                  <c:v>2195</c:v>
                </c:pt>
                <c:pt idx="67">
                  <c:v>2530</c:v>
                </c:pt>
              </c:numCache>
            </c:numRef>
          </c:val>
        </c:ser>
        <c:marker val="1"/>
        <c:axId val="183867648"/>
        <c:axId val="183877632"/>
      </c:lineChart>
      <c:dateAx>
        <c:axId val="18386764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183877632"/>
        <c:crosses val="autoZero"/>
        <c:auto val="1"/>
        <c:lblOffset val="100"/>
      </c:dateAx>
      <c:valAx>
        <c:axId val="1838776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83867648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3646443347125697"/>
          <c:y val="0.2516521868874918"/>
          <c:w val="0.19719047011369947"/>
          <c:h val="0.16081623817642227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131E-2"/>
          <c:w val="0.66432001027003751"/>
          <c:h val="0.77860885661756063"/>
        </c:manualLayout>
      </c:layout>
      <c:pie3DChart>
        <c:varyColors val="1"/>
        <c:ser>
          <c:idx val="0"/>
          <c:order val="0"/>
          <c:tx>
            <c:strRef>
              <c:f>'Civil Cases for Debt'!$A$323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611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Debt'!$E$323:$P$323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4.3076908678579065E-3"/>
          <c:y val="0.81767191545252393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141E-2"/>
          <c:w val="0.66432001027003784"/>
          <c:h val="0.77860885661756107"/>
        </c:manualLayout>
      </c:layout>
      <c:pie3DChart>
        <c:varyColors val="1"/>
        <c:ser>
          <c:idx val="0"/>
          <c:order val="0"/>
          <c:tx>
            <c:strRef>
              <c:f>'Civil Cases for Debt'!$A$324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627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Debt'!$E$324:$P$324</c:f>
              <c:numCache>
                <c:formatCode>#,##0</c:formatCode>
                <c:ptCount val="12"/>
                <c:pt idx="0">
                  <c:v>6071.583333333333</c:v>
                </c:pt>
                <c:pt idx="1">
                  <c:v>3981.1666666666665</c:v>
                </c:pt>
                <c:pt idx="2">
                  <c:v>195.66666666666666</c:v>
                </c:pt>
                <c:pt idx="3">
                  <c:v>591.33333333333337</c:v>
                </c:pt>
                <c:pt idx="4">
                  <c:v>1778.6666666666667</c:v>
                </c:pt>
                <c:pt idx="5">
                  <c:v>3539</c:v>
                </c:pt>
                <c:pt idx="6">
                  <c:v>10986.333333333334</c:v>
                </c:pt>
                <c:pt idx="7">
                  <c:v>3962.25</c:v>
                </c:pt>
                <c:pt idx="8">
                  <c:v>3279.1666666666665</c:v>
                </c:pt>
                <c:pt idx="9">
                  <c:v>7675.75</c:v>
                </c:pt>
                <c:pt idx="10">
                  <c:v>991.25</c:v>
                </c:pt>
                <c:pt idx="11">
                  <c:v>1695.3333333333333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2013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148E-2"/>
          <c:w val="0.66432001027003806"/>
          <c:h val="0.77860885661756174"/>
        </c:manualLayout>
      </c:layout>
      <c:pie3DChart>
        <c:varyColors val="1"/>
        <c:ser>
          <c:idx val="0"/>
          <c:order val="0"/>
          <c:tx>
            <c:strRef>
              <c:f>'Civil Cases for Debt'!$A$325</c:f>
              <c:strCache>
                <c:ptCount val="1"/>
                <c:pt idx="0">
                  <c:v>Average 2013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649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Debt'!$E$325:$P$325</c:f>
              <c:numCache>
                <c:formatCode>#,##0</c:formatCode>
                <c:ptCount val="12"/>
                <c:pt idx="0">
                  <c:v>5485.25</c:v>
                </c:pt>
                <c:pt idx="1">
                  <c:v>2787.3333333333335</c:v>
                </c:pt>
                <c:pt idx="2">
                  <c:v>308.33333333333331</c:v>
                </c:pt>
                <c:pt idx="3">
                  <c:v>369.75</c:v>
                </c:pt>
                <c:pt idx="4">
                  <c:v>1563.6666666666667</c:v>
                </c:pt>
                <c:pt idx="5">
                  <c:v>3802.4166666666665</c:v>
                </c:pt>
                <c:pt idx="6">
                  <c:v>9383.0833333333339</c:v>
                </c:pt>
                <c:pt idx="7">
                  <c:v>3755.0833333333335</c:v>
                </c:pt>
                <c:pt idx="8">
                  <c:v>2116.8333333333335</c:v>
                </c:pt>
                <c:pt idx="9">
                  <c:v>6135.916666666667</c:v>
                </c:pt>
                <c:pt idx="10">
                  <c:v>1171.25</c:v>
                </c:pt>
                <c:pt idx="11">
                  <c:v>1276.0833333333333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2014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162E-2"/>
          <c:w val="0.66432001027003851"/>
          <c:h val="0.77860885661756229"/>
        </c:manualLayout>
      </c:layout>
      <c:pie3DChart>
        <c:varyColors val="1"/>
        <c:ser>
          <c:idx val="0"/>
          <c:order val="0"/>
          <c:tx>
            <c:strRef>
              <c:f>'Civil Cases for Debt'!$A$326</c:f>
              <c:strCache>
                <c:ptCount val="1"/>
                <c:pt idx="0">
                  <c:v>Average 2014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671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Debt'!$E$326:$P$326</c:f>
              <c:numCache>
                <c:formatCode>#,##0</c:formatCode>
                <c:ptCount val="12"/>
                <c:pt idx="0">
                  <c:v>5381</c:v>
                </c:pt>
                <c:pt idx="1">
                  <c:v>2693</c:v>
                </c:pt>
                <c:pt idx="2">
                  <c:v>648.75</c:v>
                </c:pt>
                <c:pt idx="3">
                  <c:v>521.5</c:v>
                </c:pt>
                <c:pt idx="4">
                  <c:v>1619.75</c:v>
                </c:pt>
                <c:pt idx="5">
                  <c:v>2436</c:v>
                </c:pt>
                <c:pt idx="6">
                  <c:v>8525.75</c:v>
                </c:pt>
                <c:pt idx="7">
                  <c:v>3482.625</c:v>
                </c:pt>
                <c:pt idx="8">
                  <c:v>2248</c:v>
                </c:pt>
                <c:pt idx="9">
                  <c:v>6855.875</c:v>
                </c:pt>
                <c:pt idx="10">
                  <c:v>1314.625</c:v>
                </c:pt>
                <c:pt idx="11">
                  <c:v>1427.875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0"/>
  <c:chart>
    <c:title>
      <c:tx>
        <c:rich>
          <a:bodyPr/>
          <a:lstStyle/>
          <a:p>
            <a:pPr>
              <a:defRPr lang="en-US"/>
            </a:pPr>
            <a:r>
              <a:rPr baseline="0"/>
              <a:t>Sep 2014 Inflation Rate</a:t>
            </a:r>
            <a:endParaRPr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</c:title>
    <c:plotArea>
      <c:layout>
        <c:manualLayout>
          <c:layoutTarget val="inner"/>
          <c:xMode val="edge"/>
          <c:yMode val="edge"/>
          <c:x val="4.1766651369384483E-2"/>
          <c:y val="0"/>
          <c:w val="0.93155304719859988"/>
          <c:h val="0.94790026821276741"/>
        </c:manualLayout>
      </c:layout>
      <c:barChart>
        <c:barDir val="bar"/>
        <c:grouping val="clustered"/>
        <c:ser>
          <c:idx val="1"/>
          <c:order val="0"/>
          <c:tx>
            <c:strRef>
              <c:f>Inflation!$A$151</c:f>
              <c:strCache>
                <c:ptCount val="1"/>
                <c:pt idx="0">
                  <c:v>Sep-14</c:v>
                </c:pt>
              </c:strCache>
            </c:strRef>
          </c:tx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Inflation!$B$151:$BG$151</c:f>
              <c:numCache>
                <c:formatCode>0.00</c:formatCode>
                <c:ptCount val="58"/>
                <c:pt idx="0">
                  <c:v>6.226053639846743</c:v>
                </c:pt>
                <c:pt idx="1">
                  <c:v>8.4066471163245442</c:v>
                </c:pt>
                <c:pt idx="2">
                  <c:v>8.6105675146771006</c:v>
                </c:pt>
                <c:pt idx="3">
                  <c:v>7.1150097465887061</c:v>
                </c:pt>
                <c:pt idx="4">
                  <c:v>10.279441117764469</c:v>
                </c:pt>
                <c:pt idx="5">
                  <c:v>3.7788018433179671</c:v>
                </c:pt>
                <c:pt idx="6">
                  <c:v>14.730878186968832</c:v>
                </c:pt>
                <c:pt idx="7">
                  <c:v>-1.5952143569292068</c:v>
                </c:pt>
                <c:pt idx="8">
                  <c:v>8.4245076586433125</c:v>
                </c:pt>
                <c:pt idx="9">
                  <c:v>9.950738916256153</c:v>
                </c:pt>
                <c:pt idx="10">
                  <c:v>4.9360146252285109</c:v>
                </c:pt>
                <c:pt idx="11">
                  <c:v>10.337972166998018</c:v>
                </c:pt>
                <c:pt idx="12">
                  <c:v>5.7581573896353166</c:v>
                </c:pt>
                <c:pt idx="13">
                  <c:v>8.20419325432999</c:v>
                </c:pt>
                <c:pt idx="14">
                  <c:v>4.9707602339181376</c:v>
                </c:pt>
                <c:pt idx="15">
                  <c:v>6.3088512241054637</c:v>
                </c:pt>
                <c:pt idx="16">
                  <c:v>5.4460093896713584</c:v>
                </c:pt>
                <c:pt idx="17">
                  <c:v>8.988764044943828</c:v>
                </c:pt>
                <c:pt idx="18">
                  <c:v>6.2560153994225214</c:v>
                </c:pt>
                <c:pt idx="19">
                  <c:v>4.1083099906629377</c:v>
                </c:pt>
                <c:pt idx="20">
                  <c:v>9.3244529019981073</c:v>
                </c:pt>
                <c:pt idx="21">
                  <c:v>5.2268244575936853</c:v>
                </c:pt>
                <c:pt idx="22">
                  <c:v>4.4117647058823533</c:v>
                </c:pt>
                <c:pt idx="23">
                  <c:v>7.1928071928071962</c:v>
                </c:pt>
                <c:pt idx="24">
                  <c:v>6.0171919770773608</c:v>
                </c:pt>
                <c:pt idx="25">
                  <c:v>5.1059730250481667</c:v>
                </c:pt>
                <c:pt idx="26">
                  <c:v>4.8449612403100772</c:v>
                </c:pt>
                <c:pt idx="27">
                  <c:v>6.2741312741312738</c:v>
                </c:pt>
                <c:pt idx="28">
                  <c:v>9.3692022263450916</c:v>
                </c:pt>
                <c:pt idx="29">
                  <c:v>7.3102155576382346</c:v>
                </c:pt>
                <c:pt idx="30">
                  <c:v>3.3464566929133919</c:v>
                </c:pt>
                <c:pt idx="31">
                  <c:v>-1.3471502590673545</c:v>
                </c:pt>
                <c:pt idx="32">
                  <c:v>5.5179090029041662</c:v>
                </c:pt>
                <c:pt idx="33">
                  <c:v>5.0912584053794543</c:v>
                </c:pt>
                <c:pt idx="34">
                  <c:v>5.3794428434197972</c:v>
                </c:pt>
                <c:pt idx="35">
                  <c:v>5.0751879699248033</c:v>
                </c:pt>
                <c:pt idx="36">
                  <c:v>6.292352371732818</c:v>
                </c:pt>
                <c:pt idx="37">
                  <c:v>1.8034265103697025</c:v>
                </c:pt>
                <c:pt idx="38">
                  <c:v>0.88809946714031984</c:v>
                </c:pt>
                <c:pt idx="39">
                  <c:v>5.5502392344497578</c:v>
                </c:pt>
                <c:pt idx="40">
                  <c:v>8.9407191448007648</c:v>
                </c:pt>
                <c:pt idx="41">
                  <c:v>-1.0826771653543252</c:v>
                </c:pt>
                <c:pt idx="42">
                  <c:v>-0.7812500000000111</c:v>
                </c:pt>
                <c:pt idx="43">
                  <c:v>-7.6411960132890266</c:v>
                </c:pt>
                <c:pt idx="44">
                  <c:v>3.7073170731707288</c:v>
                </c:pt>
                <c:pt idx="45">
                  <c:v>2.9029029029028939</c:v>
                </c:pt>
                <c:pt idx="46">
                  <c:v>2.336903602726379</c:v>
                </c:pt>
                <c:pt idx="47">
                  <c:v>10.20992366412214</c:v>
                </c:pt>
                <c:pt idx="48">
                  <c:v>2.3090586145648389</c:v>
                </c:pt>
                <c:pt idx="49">
                  <c:v>9.149130832570906</c:v>
                </c:pt>
                <c:pt idx="50">
                  <c:v>9.0211132437619881</c:v>
                </c:pt>
                <c:pt idx="51">
                  <c:v>9.3600764087870072</c:v>
                </c:pt>
                <c:pt idx="52">
                  <c:v>7.9766536964980581</c:v>
                </c:pt>
                <c:pt idx="53">
                  <c:v>6.766917293233071</c:v>
                </c:pt>
                <c:pt idx="54">
                  <c:v>6.403940886699508</c:v>
                </c:pt>
                <c:pt idx="55">
                  <c:v>7.763401109057293</c:v>
                </c:pt>
                <c:pt idx="56">
                  <c:v>4.5540796963946839</c:v>
                </c:pt>
                <c:pt idx="57">
                  <c:v>4.0975609756097588</c:v>
                </c:pt>
              </c:numCache>
            </c:numRef>
          </c:val>
        </c:ser>
        <c:axId val="184395264"/>
        <c:axId val="184396800"/>
      </c:barChart>
      <c:catAx>
        <c:axId val="184395264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4396800"/>
        <c:crosses val="autoZero"/>
        <c:auto val="1"/>
        <c:lblAlgn val="ctr"/>
        <c:lblOffset val="100"/>
      </c:catAx>
      <c:valAx>
        <c:axId val="184396800"/>
        <c:scaling>
          <c:orientation val="minMax"/>
        </c:scaling>
        <c:axPos val="b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4395264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Inflation!$A$85:$A$151</c:f>
              <c:numCache>
                <c:formatCode>mmm\-yy</c:formatCode>
                <c:ptCount val="67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</c:numCache>
            </c:numRef>
          </c:cat>
          <c:val>
            <c:numRef>
              <c:f>Inflation!$B$85:$B$151</c:f>
              <c:numCache>
                <c:formatCode>0.00</c:formatCode>
                <c:ptCount val="67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</c:numCache>
            </c:numRef>
          </c:val>
        </c:ser>
        <c:marker val="1"/>
        <c:axId val="184408320"/>
        <c:axId val="179175424"/>
      </c:lineChart>
      <c:dateAx>
        <c:axId val="18440832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175424"/>
        <c:crosses val="autoZero"/>
        <c:auto val="1"/>
        <c:lblOffset val="100"/>
      </c:dateAx>
      <c:valAx>
        <c:axId val="1791754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4408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8813"/>
          <c:h val="9.3537447353969544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74586811198321E-2"/>
          <c:y val="4.2315914011845437E-2"/>
          <c:w val="0.91569086651061671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Electricity!$A$172:$A$183</c:f>
              <c:strCache>
                <c:ptCount val="12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</c:strCache>
            </c:strRef>
          </c:cat>
          <c:val>
            <c:numRef>
              <c:f>Electricity!$E$172:$E$183</c:f>
              <c:numCache>
                <c:formatCode>#,##0.00</c:formatCode>
                <c:ptCount val="12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0.27156043741931896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Electricity!$A$172:$A$183</c:f>
              <c:strCache>
                <c:ptCount val="12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</c:strCache>
            </c:strRef>
          </c:cat>
          <c:val>
            <c:numRef>
              <c:f>Electricity!$K$172:$K$183</c:f>
              <c:numCache>
                <c:formatCode>#,##0.00</c:formatCode>
                <c:ptCount val="12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-0.32322503676164582</c:v>
                </c:pt>
              </c:numCache>
            </c:numRef>
          </c:val>
        </c:ser>
        <c:marker val="1"/>
        <c:axId val="180674944"/>
        <c:axId val="180676480"/>
      </c:lineChart>
      <c:catAx>
        <c:axId val="180674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676480"/>
        <c:crosses val="autoZero"/>
        <c:auto val="1"/>
        <c:lblAlgn val="ctr"/>
        <c:lblOffset val="100"/>
        <c:tickLblSkip val="1"/>
        <c:tickMarkSkip val="1"/>
      </c:catAx>
      <c:valAx>
        <c:axId val="18067648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6749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4629"/>
        </c:manualLayout>
      </c:layout>
      <c:pie3DChart>
        <c:varyColors val="1"/>
        <c:ser>
          <c:idx val="0"/>
          <c:order val="0"/>
          <c:tx>
            <c:strRef>
              <c:f>Electricity!$A$158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Electricity!$B$158:$K$158</c:f>
              <c:numCache>
                <c:formatCode>#,##0</c:formatCode>
                <c:ptCount val="10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  <c:pt idx="9">
                  <c:v>15883.166666666666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8294E-3"/>
          <c:y val="0.84924623115581765"/>
          <c:w val="0.89999991425755532"/>
          <c:h val="5.2649572649572346E-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7944030886127033E-2"/>
          <c:y val="1.912538254000090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Electricity!$B$164:$K$164</c:f>
              <c:numCache>
                <c:formatCode>#,##0</c:formatCode>
                <c:ptCount val="10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  <c:pt idx="9">
                  <c:v>18239.416666666668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014"/>
          <c:w val="0.9883313885647525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Electricity!$B$165:$K$165</c:f>
              <c:numCache>
                <c:formatCode>#,##0</c:formatCode>
                <c:ptCount val="10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  <c:pt idx="9">
                  <c:v>17823.416666666668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014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6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Electricity!$B$166:$K$166</c:f>
              <c:numCache>
                <c:formatCode>#,##0</c:formatCode>
                <c:ptCount val="10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  <c:pt idx="9">
                  <c:v>18490.846153846152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069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265507436570428"/>
          <c:y val="4.0935164983130684E-2"/>
          <c:w val="0.82411063455568945"/>
          <c:h val="0.83055495108928368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Electricity!$A$88:$A$156</c:f>
              <c:numCache>
                <c:formatCode>mmm\-yy</c:formatCode>
                <c:ptCount val="6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41684</c:v>
                </c:pt>
                <c:pt idx="63">
                  <c:v>41712</c:v>
                </c:pt>
                <c:pt idx="64">
                  <c:v>41743</c:v>
                </c:pt>
                <c:pt idx="65">
                  <c:v>41773</c:v>
                </c:pt>
                <c:pt idx="66">
                  <c:v>41804</c:v>
                </c:pt>
                <c:pt idx="67">
                  <c:v>41834</c:v>
                </c:pt>
                <c:pt idx="68">
                  <c:v>41865</c:v>
                </c:pt>
              </c:numCache>
            </c:numRef>
          </c:cat>
          <c:val>
            <c:numRef>
              <c:f>Electricity!$E$88:$E$156</c:f>
              <c:numCache>
                <c:formatCode>General</c:formatCode>
                <c:ptCount val="69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  <c:pt idx="45">
                  <c:v>3458</c:v>
                </c:pt>
                <c:pt idx="46">
                  <c:v>3422</c:v>
                </c:pt>
                <c:pt idx="47">
                  <c:v>3422</c:v>
                </c:pt>
                <c:pt idx="48">
                  <c:v>3355</c:v>
                </c:pt>
                <c:pt idx="49">
                  <c:v>3409</c:v>
                </c:pt>
                <c:pt idx="50">
                  <c:v>3137</c:v>
                </c:pt>
                <c:pt idx="51">
                  <c:v>3454</c:v>
                </c:pt>
                <c:pt idx="52">
                  <c:v>3352</c:v>
                </c:pt>
                <c:pt idx="53">
                  <c:v>3455</c:v>
                </c:pt>
                <c:pt idx="54">
                  <c:v>3428</c:v>
                </c:pt>
                <c:pt idx="55">
                  <c:v>3636</c:v>
                </c:pt>
                <c:pt idx="56">
                  <c:v>3576</c:v>
                </c:pt>
                <c:pt idx="57">
                  <c:v>3390</c:v>
                </c:pt>
                <c:pt idx="58">
                  <c:v>3520</c:v>
                </c:pt>
                <c:pt idx="59">
                  <c:v>3371</c:v>
                </c:pt>
                <c:pt idx="60">
                  <c:v>3331</c:v>
                </c:pt>
                <c:pt idx="61">
                  <c:v>3569</c:v>
                </c:pt>
                <c:pt idx="62">
                  <c:v>3295</c:v>
                </c:pt>
                <c:pt idx="63">
                  <c:v>3507</c:v>
                </c:pt>
                <c:pt idx="64">
                  <c:v>3411</c:v>
                </c:pt>
                <c:pt idx="65">
                  <c:v>3538</c:v>
                </c:pt>
                <c:pt idx="66">
                  <c:v>3419</c:v>
                </c:pt>
                <c:pt idx="67">
                  <c:v>3397</c:v>
                </c:pt>
                <c:pt idx="68">
                  <c:v>3311</c:v>
                </c:pt>
              </c:numCache>
            </c:numRef>
          </c:val>
        </c:ser>
        <c:marker val="1"/>
        <c:axId val="179726208"/>
        <c:axId val="179727744"/>
      </c:lineChart>
      <c:dateAx>
        <c:axId val="1797262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727744"/>
        <c:crosses val="autoZero"/>
        <c:auto val="1"/>
        <c:lblOffset val="100"/>
      </c:dateAx>
      <c:valAx>
        <c:axId val="17972774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726208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42942"/>
          <c:w val="0.24033399970081459"/>
          <c:h val="0.1430893245169404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3282629686054017E-2"/>
          <c:y val="2.898568713393583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Electricity!$B$167:$K$167</c:f>
              <c:numCache>
                <c:formatCode>#,##0</c:formatCode>
                <c:ptCount val="10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  <c:pt idx="9">
                  <c:v>18559.166666666668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114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Electricity!$A$168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Electricity!$B$168:$K$168</c:f>
              <c:numCache>
                <c:formatCode>#,##0</c:formatCode>
                <c:ptCount val="10"/>
                <c:pt idx="0">
                  <c:v>807.69230769230774</c:v>
                </c:pt>
                <c:pt idx="1">
                  <c:v>692.61538461538464</c:v>
                </c:pt>
                <c:pt idx="2">
                  <c:v>4658.3076923076924</c:v>
                </c:pt>
                <c:pt idx="3">
                  <c:v>3362.8461538461538</c:v>
                </c:pt>
                <c:pt idx="4">
                  <c:v>1057.2307692307693</c:v>
                </c:pt>
                <c:pt idx="5">
                  <c:v>2957</c:v>
                </c:pt>
                <c:pt idx="6">
                  <c:v>465.07692307692309</c:v>
                </c:pt>
                <c:pt idx="7">
                  <c:v>2199.7692307692309</c:v>
                </c:pt>
                <c:pt idx="8">
                  <c:v>1908.8461538461538</c:v>
                </c:pt>
                <c:pt idx="9">
                  <c:v>18214.81818181818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169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13"/>
  <c:chart>
    <c:title>
      <c:layout>
        <c:manualLayout>
          <c:xMode val="edge"/>
          <c:yMode val="edge"/>
          <c:x val="6.2366932206385096E-2"/>
          <c:y val="1.6981137121122321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6.9919905166471868E-2"/>
          <c:y val="3.1764977496651658E-3"/>
          <c:w val="0.88930376936032385"/>
          <c:h val="0.89734991750111104"/>
        </c:manualLayout>
      </c:layout>
      <c:pie3DChart>
        <c:varyColors val="1"/>
        <c:ser>
          <c:idx val="0"/>
          <c:order val="0"/>
          <c:tx>
            <c:strRef>
              <c:f>Electricity!$A$169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2"/>
            <c:spPr>
              <a:solidFill>
                <a:srgbClr val="FFFF99"/>
              </a:solidFill>
            </c:spPr>
          </c:dPt>
          <c:dPt>
            <c:idx val="3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chemeClr val="tx1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C00000"/>
              </a:solidFill>
            </c:spPr>
          </c:dPt>
          <c:dPt>
            <c:idx val="9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Percent val="1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Electricity!$B$169:$K$169</c:f>
              <c:numCache>
                <c:formatCode>#,##0</c:formatCode>
                <c:ptCount val="10"/>
                <c:pt idx="0">
                  <c:v>814.16666666666663</c:v>
                </c:pt>
                <c:pt idx="1">
                  <c:v>621.41666666666663</c:v>
                </c:pt>
                <c:pt idx="2">
                  <c:v>4291.833333333333</c:v>
                </c:pt>
                <c:pt idx="3">
                  <c:v>3421.5833333333335</c:v>
                </c:pt>
                <c:pt idx="4">
                  <c:v>1160.75</c:v>
                </c:pt>
                <c:pt idx="5">
                  <c:v>3095</c:v>
                </c:pt>
                <c:pt idx="6">
                  <c:v>521.33333333333337</c:v>
                </c:pt>
                <c:pt idx="7">
                  <c:v>2206.75</c:v>
                </c:pt>
                <c:pt idx="8">
                  <c:v>1892.8333333333333</c:v>
                </c:pt>
                <c:pt idx="9">
                  <c:v>18021.5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1.1383209465063729E-2"/>
          <c:y val="0.84831966968345562"/>
          <c:w val="0.97935038352223658"/>
          <c:h val="0.1410258924456670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13"/>
  <c:chart>
    <c:title>
      <c:layout>
        <c:manualLayout>
          <c:xMode val="edge"/>
          <c:yMode val="edge"/>
          <c:x val="6.2366932206385131E-2"/>
          <c:y val="1.6981137121122321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6.9919905166471868E-2"/>
          <c:y val="3.1764977496651667E-3"/>
          <c:w val="0.8893037693603234"/>
          <c:h val="0.89734991750111126"/>
        </c:manualLayout>
      </c:layout>
      <c:pie3DChart>
        <c:varyColors val="1"/>
        <c:ser>
          <c:idx val="0"/>
          <c:order val="0"/>
          <c:tx>
            <c:strRef>
              <c:f>Electricity!$A$170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2"/>
            <c:spPr>
              <a:solidFill>
                <a:srgbClr val="FFFF99"/>
              </a:solidFill>
            </c:spPr>
          </c:dPt>
          <c:dPt>
            <c:idx val="3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chemeClr val="tx1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C00000"/>
              </a:solidFill>
            </c:spPr>
          </c:dPt>
          <c:dPt>
            <c:idx val="9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Percent val="1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Electricity!$B$170:$K$170</c:f>
              <c:numCache>
                <c:formatCode>#,##0</c:formatCode>
                <c:ptCount val="10"/>
                <c:pt idx="0">
                  <c:v>739.25</c:v>
                </c:pt>
                <c:pt idx="1">
                  <c:v>645.375</c:v>
                </c:pt>
                <c:pt idx="2">
                  <c:v>4985.375</c:v>
                </c:pt>
                <c:pt idx="3">
                  <c:v>3430.875</c:v>
                </c:pt>
                <c:pt idx="4">
                  <c:v>992.75</c:v>
                </c:pt>
                <c:pt idx="5">
                  <c:v>2853.75</c:v>
                </c:pt>
                <c:pt idx="6">
                  <c:v>363.25</c:v>
                </c:pt>
                <c:pt idx="7">
                  <c:v>2006</c:v>
                </c:pt>
                <c:pt idx="8">
                  <c:v>1946.625</c:v>
                </c:pt>
                <c:pt idx="9">
                  <c:v>17963.25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1.1383209465063736E-2"/>
          <c:y val="0.84831966968345562"/>
          <c:w val="0.97935038352223658"/>
          <c:h val="0.1410258924456670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155350159971556E-2"/>
          <c:y val="1.5325984251968685E-2"/>
          <c:w val="0.91951679117029961"/>
          <c:h val="0.91646622878067896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Approved'!$C$266:$C$287</c:f>
              <c:numCache>
                <c:formatCode>#,##0</c:formatCode>
                <c:ptCount val="22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8509.875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Approved'!$F$266:$F$287</c:f>
              <c:numCache>
                <c:formatCode>#,##0</c:formatCode>
                <c:ptCount val="22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36685.75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Approved'!$I$266:$I$287</c:f>
              <c:numCache>
                <c:formatCode>#,##0</c:formatCode>
                <c:ptCount val="22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31296.375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Approved'!$K$266:$K$287</c:f>
              <c:numCache>
                <c:formatCode>#,##0</c:formatCode>
                <c:ptCount val="22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3202.125</c:v>
                </c:pt>
              </c:numCache>
            </c:numRef>
          </c:val>
        </c:ser>
        <c:marker val="1"/>
        <c:axId val="41933056"/>
        <c:axId val="41955328"/>
      </c:lineChart>
      <c:catAx>
        <c:axId val="41933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41955328"/>
        <c:crosses val="autoZero"/>
        <c:auto val="1"/>
        <c:lblAlgn val="ctr"/>
        <c:lblOffset val="100"/>
        <c:tickLblSkip val="1"/>
        <c:tickMarkSkip val="1"/>
      </c:catAx>
      <c:valAx>
        <c:axId val="41955328"/>
        <c:scaling>
          <c:orientation val="minMax"/>
          <c:max val="80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330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5031E-2"/>
          <c:w val="0.38888938277880258"/>
          <c:h val="0.21786538120645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Approved'!$D$266:$D$287</c:f>
              <c:numCache>
                <c:formatCode>#,##0</c:formatCode>
                <c:ptCount val="22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12536</c:v>
                </c:pt>
                <c:pt idx="20">
                  <c:v>17555.75</c:v>
                </c:pt>
                <c:pt idx="21">
                  <c:v>27626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Approved'!$G$266:$G$287</c:f>
              <c:numCache>
                <c:formatCode>#,##0</c:formatCode>
                <c:ptCount val="22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219948.16666666666</c:v>
                </c:pt>
                <c:pt idx="20">
                  <c:v>225283.91666666666</c:v>
                </c:pt>
                <c:pt idx="21">
                  <c:v>285971.125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Approved'!$J$266:$J$287</c:f>
              <c:numCache>
                <c:formatCode>#,##0</c:formatCode>
                <c:ptCount val="22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114040.33333333333</c:v>
                </c:pt>
                <c:pt idx="20">
                  <c:v>121278</c:v>
                </c:pt>
                <c:pt idx="21">
                  <c:v>227451.75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Approved'!$L$266:$L$287</c:f>
              <c:numCache>
                <c:formatCode>#,##0</c:formatCode>
                <c:ptCount val="22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1357.1666666666667</c:v>
                </c:pt>
                <c:pt idx="20">
                  <c:v>71001.75</c:v>
                </c:pt>
                <c:pt idx="21">
                  <c:v>25119.5</c:v>
                </c:pt>
              </c:numCache>
            </c:numRef>
          </c:val>
        </c:ser>
        <c:marker val="1"/>
        <c:axId val="42019072"/>
        <c:axId val="42024960"/>
      </c:lineChart>
      <c:catAx>
        <c:axId val="42019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42024960"/>
        <c:crosses val="autoZero"/>
        <c:auto val="1"/>
        <c:lblAlgn val="ctr"/>
        <c:lblOffset val="100"/>
        <c:tickLblSkip val="1"/>
        <c:tickMarkSkip val="1"/>
      </c:catAx>
      <c:valAx>
        <c:axId val="4202496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1907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8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7378063068757445E-2"/>
          <c:y val="3.7905149787311597E-2"/>
          <c:w val="0.90180754150442533"/>
          <c:h val="0.8547627453956731"/>
        </c:manualLayout>
      </c:layout>
      <c:lineChart>
        <c:grouping val="standard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</c:trendline>
          <c:cat>
            <c:numRef>
              <c:f>'Building Plans Approved'!$A$226:$A$264</c:f>
              <c:numCache>
                <c:formatCode>mmm\-yy</c:formatCode>
                <c:ptCount val="39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40878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</c:numCache>
            </c:numRef>
          </c:cat>
          <c:val>
            <c:numRef>
              <c:f>'Building Plans Approved'!$P$225:$P$264</c:f>
              <c:numCache>
                <c:formatCode>#,##0</c:formatCode>
                <c:ptCount val="40"/>
                <c:pt idx="0">
                  <c:v>55596</c:v>
                </c:pt>
                <c:pt idx="1">
                  <c:v>60530</c:v>
                </c:pt>
                <c:pt idx="2">
                  <c:v>67078</c:v>
                </c:pt>
                <c:pt idx="3">
                  <c:v>49941</c:v>
                </c:pt>
                <c:pt idx="4">
                  <c:v>78597</c:v>
                </c:pt>
                <c:pt idx="5">
                  <c:v>36948</c:v>
                </c:pt>
                <c:pt idx="6">
                  <c:v>48942</c:v>
                </c:pt>
                <c:pt idx="7">
                  <c:v>54369</c:v>
                </c:pt>
                <c:pt idx="8">
                  <c:v>34558</c:v>
                </c:pt>
                <c:pt idx="9">
                  <c:v>55605</c:v>
                </c:pt>
                <c:pt idx="10">
                  <c:v>43010</c:v>
                </c:pt>
                <c:pt idx="11">
                  <c:v>40808</c:v>
                </c:pt>
                <c:pt idx="12">
                  <c:v>51852</c:v>
                </c:pt>
                <c:pt idx="13">
                  <c:v>53472</c:v>
                </c:pt>
                <c:pt idx="14">
                  <c:v>42219</c:v>
                </c:pt>
                <c:pt idx="15">
                  <c:v>53225</c:v>
                </c:pt>
                <c:pt idx="16">
                  <c:v>76967</c:v>
                </c:pt>
                <c:pt idx="17">
                  <c:v>47488</c:v>
                </c:pt>
                <c:pt idx="18">
                  <c:v>90690</c:v>
                </c:pt>
                <c:pt idx="19">
                  <c:v>28569</c:v>
                </c:pt>
                <c:pt idx="20">
                  <c:v>31882</c:v>
                </c:pt>
                <c:pt idx="21">
                  <c:v>36523</c:v>
                </c:pt>
                <c:pt idx="22">
                  <c:v>78449</c:v>
                </c:pt>
                <c:pt idx="23">
                  <c:v>37401</c:v>
                </c:pt>
                <c:pt idx="24">
                  <c:v>85983</c:v>
                </c:pt>
                <c:pt idx="25">
                  <c:v>45817</c:v>
                </c:pt>
                <c:pt idx="26">
                  <c:v>146653</c:v>
                </c:pt>
                <c:pt idx="27">
                  <c:v>51100</c:v>
                </c:pt>
                <c:pt idx="28">
                  <c:v>76967</c:v>
                </c:pt>
                <c:pt idx="29">
                  <c:v>51511</c:v>
                </c:pt>
                <c:pt idx="30">
                  <c:v>54861</c:v>
                </c:pt>
                <c:pt idx="31">
                  <c:v>42533</c:v>
                </c:pt>
                <c:pt idx="32">
                  <c:v>51578</c:v>
                </c:pt>
                <c:pt idx="33">
                  <c:v>54704</c:v>
                </c:pt>
                <c:pt idx="34">
                  <c:v>47932</c:v>
                </c:pt>
                <c:pt idx="35">
                  <c:v>60636</c:v>
                </c:pt>
                <c:pt idx="36">
                  <c:v>127690</c:v>
                </c:pt>
                <c:pt idx="37">
                  <c:v>89560</c:v>
                </c:pt>
                <c:pt idx="38">
                  <c:v>137010</c:v>
                </c:pt>
                <c:pt idx="39">
                  <c:v>68443</c:v>
                </c:pt>
              </c:numCache>
            </c:numRef>
          </c:val>
        </c:ser>
        <c:marker val="1"/>
        <c:axId val="42147840"/>
        <c:axId val="42149376"/>
      </c:lineChart>
      <c:dateAx>
        <c:axId val="42147840"/>
        <c:scaling>
          <c:orientation val="minMax"/>
        </c:scaling>
        <c:axPos val="b"/>
        <c:numFmt formatCode="mmm\-yy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149376"/>
        <c:crosses val="autoZero"/>
        <c:auto val="1"/>
        <c:lblOffset val="100"/>
      </c:dateAx>
      <c:valAx>
        <c:axId val="42149376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14784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5755"/>
          <c:h val="0.11975610758371522"/>
        </c:manualLayout>
      </c:layout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8043"/>
          <c:h val="0.740902474526928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Approved1'!$B$266:$B$287</c:f>
              <c:numCache>
                <c:formatCode>#,##0</c:formatCode>
                <c:ptCount val="22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24610.5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Approved1'!$D$266:$D$287</c:f>
              <c:numCache>
                <c:formatCode>#,##0</c:formatCode>
                <c:ptCount val="22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7204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Approved1'!$F$266:$F$287</c:f>
              <c:numCache>
                <c:formatCode>#,##0</c:formatCode>
                <c:ptCount val="22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36347.375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Approved1'!$H$266:$H$287</c:f>
              <c:numCache>
                <c:formatCode>#,##0</c:formatCode>
                <c:ptCount val="22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4710.875</c:v>
                </c:pt>
              </c:numCache>
            </c:numRef>
          </c:val>
        </c:ser>
        <c:marker val="1"/>
        <c:axId val="42254720"/>
        <c:axId val="42256256"/>
      </c:lineChart>
      <c:catAx>
        <c:axId val="42254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256256"/>
        <c:crosses val="autoZero"/>
        <c:auto val="1"/>
        <c:lblAlgn val="ctr"/>
        <c:lblOffset val="100"/>
        <c:tickLblSkip val="1"/>
        <c:tickMarkSkip val="1"/>
      </c:catAx>
      <c:valAx>
        <c:axId val="4225625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25472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91E-2"/>
          <c:w val="0.38938049066185693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150669182881102E-2"/>
          <c:y val="4.3572984749455403E-2"/>
          <c:w val="0.89731257464550851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Approved1'!$C$266:$C$287</c:f>
              <c:numCache>
                <c:formatCode>#,##0</c:formatCode>
                <c:ptCount val="22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31424.666666666668</c:v>
                </c:pt>
                <c:pt idx="20">
                  <c:v>66385.666666666672</c:v>
                </c:pt>
                <c:pt idx="21">
                  <c:v>211007.625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Approved1'!$E$266:$E$287</c:f>
              <c:numCache>
                <c:formatCode>#,##0</c:formatCode>
                <c:ptCount val="22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71320.166666666672</c:v>
                </c:pt>
                <c:pt idx="20">
                  <c:v>118766.58333333333</c:v>
                </c:pt>
                <c:pt idx="21">
                  <c:v>54462.75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Approved1'!$G$266:$G$287</c:f>
              <c:numCache>
                <c:formatCode>#,##0</c:formatCode>
                <c:ptCount val="22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143682.75</c:v>
                </c:pt>
                <c:pt idx="20">
                  <c:v>132658.66666666666</c:v>
                </c:pt>
                <c:pt idx="21">
                  <c:v>171794.375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Approved1'!$A$266:$A$287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Approved1'!$I$266:$I$287</c:f>
              <c:numCache>
                <c:formatCode>#,##0</c:formatCode>
                <c:ptCount val="22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40232.916666666664</c:v>
                </c:pt>
                <c:pt idx="20">
                  <c:v>59863.333333333336</c:v>
                </c:pt>
                <c:pt idx="21">
                  <c:v>28775.5</c:v>
                </c:pt>
              </c:numCache>
            </c:numRef>
          </c:val>
        </c:ser>
        <c:marker val="1"/>
        <c:axId val="42668416"/>
        <c:axId val="42669952"/>
      </c:lineChart>
      <c:catAx>
        <c:axId val="42668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42669952"/>
        <c:crosses val="autoZero"/>
        <c:auto val="1"/>
        <c:lblAlgn val="ctr"/>
        <c:lblOffset val="100"/>
        <c:tickLblSkip val="1"/>
        <c:tickMarkSkip val="1"/>
      </c:catAx>
      <c:valAx>
        <c:axId val="426699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684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2953"/>
          <c:y val="0.10893246187363879"/>
          <c:w val="0.38888939502401776"/>
          <c:h val="0.2178653812064534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844138028821414"/>
          <c:y val="2.3661067467735435E-2"/>
          <c:w val="0.8592917809134526"/>
          <c:h val="0.85537407594692849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Approved1'!$A$221:$A$264</c:f>
              <c:numCache>
                <c:formatCode>mmm\-yy</c:formatCode>
                <c:ptCount val="44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</c:numCache>
            </c:numRef>
          </c:cat>
          <c:val>
            <c:numRef>
              <c:f>'Building Plans Approved1'!$K$221:$K$264</c:f>
              <c:numCache>
                <c:formatCode>#,##0</c:formatCode>
                <c:ptCount val="44"/>
                <c:pt idx="0">
                  <c:v>130977</c:v>
                </c:pt>
                <c:pt idx="1">
                  <c:v>44594</c:v>
                </c:pt>
                <c:pt idx="2">
                  <c:v>72704</c:v>
                </c:pt>
                <c:pt idx="3">
                  <c:v>33350</c:v>
                </c:pt>
                <c:pt idx="4">
                  <c:v>52807</c:v>
                </c:pt>
                <c:pt idx="5">
                  <c:v>53121</c:v>
                </c:pt>
                <c:pt idx="6">
                  <c:v>106685</c:v>
                </c:pt>
                <c:pt idx="7">
                  <c:v>24979</c:v>
                </c:pt>
                <c:pt idx="8">
                  <c:v>71430</c:v>
                </c:pt>
                <c:pt idx="9">
                  <c:v>177334</c:v>
                </c:pt>
                <c:pt idx="10">
                  <c:v>52781</c:v>
                </c:pt>
                <c:pt idx="11">
                  <c:v>30218</c:v>
                </c:pt>
                <c:pt idx="12">
                  <c:v>24711</c:v>
                </c:pt>
                <c:pt idx="13">
                  <c:v>26695</c:v>
                </c:pt>
                <c:pt idx="14">
                  <c:v>33821</c:v>
                </c:pt>
                <c:pt idx="15">
                  <c:v>35069</c:v>
                </c:pt>
                <c:pt idx="16">
                  <c:v>105656</c:v>
                </c:pt>
                <c:pt idx="17">
                  <c:v>108727</c:v>
                </c:pt>
                <c:pt idx="18">
                  <c:v>45325</c:v>
                </c:pt>
                <c:pt idx="19">
                  <c:v>35328</c:v>
                </c:pt>
                <c:pt idx="20">
                  <c:v>42740</c:v>
                </c:pt>
                <c:pt idx="21">
                  <c:v>114805</c:v>
                </c:pt>
                <c:pt idx="22">
                  <c:v>9816</c:v>
                </c:pt>
                <c:pt idx="23">
                  <c:v>88604</c:v>
                </c:pt>
                <c:pt idx="24">
                  <c:v>50338</c:v>
                </c:pt>
                <c:pt idx="25">
                  <c:v>50770</c:v>
                </c:pt>
                <c:pt idx="26">
                  <c:v>70980</c:v>
                </c:pt>
                <c:pt idx="27">
                  <c:v>61343</c:v>
                </c:pt>
                <c:pt idx="28">
                  <c:v>64329</c:v>
                </c:pt>
                <c:pt idx="29">
                  <c:v>35223</c:v>
                </c:pt>
                <c:pt idx="30">
                  <c:v>74917</c:v>
                </c:pt>
                <c:pt idx="31">
                  <c:v>212978</c:v>
                </c:pt>
                <c:pt idx="32">
                  <c:v>42740</c:v>
                </c:pt>
                <c:pt idx="33">
                  <c:v>33756</c:v>
                </c:pt>
                <c:pt idx="34">
                  <c:v>33927</c:v>
                </c:pt>
                <c:pt idx="35">
                  <c:v>48015</c:v>
                </c:pt>
                <c:pt idx="36">
                  <c:v>55466</c:v>
                </c:pt>
                <c:pt idx="37">
                  <c:v>56595</c:v>
                </c:pt>
                <c:pt idx="38">
                  <c:v>99906</c:v>
                </c:pt>
                <c:pt idx="39">
                  <c:v>70621</c:v>
                </c:pt>
                <c:pt idx="40">
                  <c:v>84247</c:v>
                </c:pt>
                <c:pt idx="41">
                  <c:v>59566</c:v>
                </c:pt>
                <c:pt idx="42">
                  <c:v>60398</c:v>
                </c:pt>
                <c:pt idx="43">
                  <c:v>96183</c:v>
                </c:pt>
              </c:numCache>
            </c:numRef>
          </c:val>
        </c:ser>
        <c:marker val="1"/>
        <c:axId val="42712064"/>
        <c:axId val="42717952"/>
      </c:lineChart>
      <c:dateAx>
        <c:axId val="427120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717952"/>
        <c:crosses val="autoZero"/>
        <c:auto val="1"/>
        <c:lblOffset val="100"/>
      </c:dateAx>
      <c:valAx>
        <c:axId val="4271795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71206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1693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-77.40357376471529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3.2640718049441908</c:v>
                </c:pt>
                <c:pt idx="9">
                  <c:v>3.5621391644542171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-74.964570035411256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3.2638375389153333</c:v>
                </c:pt>
                <c:pt idx="9">
                  <c:v>2.9788370544594986</c:v>
                </c:pt>
              </c:numCache>
            </c:numRef>
          </c:val>
        </c:ser>
        <c:marker val="1"/>
        <c:axId val="43034112"/>
        <c:axId val="43035648"/>
      </c:lineChart>
      <c:catAx>
        <c:axId val="43034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035648"/>
        <c:crosses val="autoZero"/>
        <c:auto val="1"/>
        <c:lblAlgn val="ctr"/>
        <c:lblOffset val="100"/>
        <c:tickLblSkip val="1"/>
        <c:tickMarkSkip val="1"/>
      </c:catAx>
      <c:valAx>
        <c:axId val="4303564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03411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4161E-2"/>
          <c:y val="1.25627254339699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4585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Q4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334930.13233730977</c:v>
                </c:pt>
                <c:pt idx="1">
                  <c:v>261491.96422046304</c:v>
                </c:pt>
                <c:pt idx="2">
                  <c:v>1015437.331870517</c:v>
                </c:pt>
                <c:pt idx="3">
                  <c:v>117242.44263871854</c:v>
                </c:pt>
                <c:pt idx="4">
                  <c:v>531143.72489835357</c:v>
                </c:pt>
                <c:pt idx="5">
                  <c:v>93461.434520385024</c:v>
                </c:pt>
                <c:pt idx="6">
                  <c:v>125604.99494406658</c:v>
                </c:pt>
                <c:pt idx="7">
                  <c:v>215187.03424090389</c:v>
                </c:pt>
                <c:pt idx="8">
                  <c:v>55406.41470844009</c:v>
                </c:pt>
                <c:pt idx="9">
                  <c:v>280956.52562084218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94"/>
          <c:y val="0.72315636601762756"/>
          <c:w val="0.73362311054406903"/>
          <c:h val="0.2424782817640882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08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077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07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067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103371.39050680738</c:v>
                </c:pt>
                <c:pt idx="1">
                  <c:v>80705.751253824899</c:v>
                </c:pt>
                <c:pt idx="2">
                  <c:v>313400.19554366276</c:v>
                </c:pt>
                <c:pt idx="3">
                  <c:v>36185.201484867626</c:v>
                </c:pt>
                <c:pt idx="4">
                  <c:v>163929.90686909232</c:v>
                </c:pt>
                <c:pt idx="5">
                  <c:v>28845.533776588494</c:v>
                </c:pt>
                <c:pt idx="6">
                  <c:v>38766.183536130622</c:v>
                </c:pt>
                <c:pt idx="7">
                  <c:v>66414.397514153694</c:v>
                </c:pt>
                <c:pt idx="8">
                  <c:v>17100.396704946652</c:v>
                </c:pt>
                <c:pt idx="9">
                  <c:v>86713.209476592237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05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106705.86680585165</c:v>
                </c:pt>
                <c:pt idx="1">
                  <c:v>82997.203106250905</c:v>
                </c:pt>
                <c:pt idx="2">
                  <c:v>324242.27092044958</c:v>
                </c:pt>
                <c:pt idx="3">
                  <c:v>37543.237897773019</c:v>
                </c:pt>
                <c:pt idx="4">
                  <c:v>169769.31828392958</c:v>
                </c:pt>
                <c:pt idx="5">
                  <c:v>29989.384976003534</c:v>
                </c:pt>
                <c:pt idx="6">
                  <c:v>40021.243369661606</c:v>
                </c:pt>
                <c:pt idx="7">
                  <c:v>68685.274397758214</c:v>
                </c:pt>
                <c:pt idx="8">
                  <c:v>17739.690345053965</c:v>
                </c:pt>
                <c:pt idx="9">
                  <c:v>90096.890971928326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6437209714E-2"/>
          <c:y val="1.8975286732484484E-2"/>
          <c:w val="0.93161558388262256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Prices'!$A$100:$A$116</c:f>
              <c:strCache>
                <c:ptCount val="17"/>
                <c:pt idx="0">
                  <c:v>Year-on-Year 1998</c:v>
                </c:pt>
                <c:pt idx="1">
                  <c:v>Year-on-Year 1999</c:v>
                </c:pt>
                <c:pt idx="2">
                  <c:v>Year-on-Year 2000</c:v>
                </c:pt>
                <c:pt idx="3">
                  <c:v>Year-on-Year 2001</c:v>
                </c:pt>
                <c:pt idx="4">
                  <c:v>Year-on-Year 2002</c:v>
                </c:pt>
                <c:pt idx="5">
                  <c:v>Year-on-Year 2003</c:v>
                </c:pt>
                <c:pt idx="6">
                  <c:v>Year-on-Year 2004</c:v>
                </c:pt>
                <c:pt idx="7">
                  <c:v>Year-on-Year 2005</c:v>
                </c:pt>
                <c:pt idx="8">
                  <c:v>Year-on-Year 2006</c:v>
                </c:pt>
                <c:pt idx="9">
                  <c:v>Year-on-Year 2007</c:v>
                </c:pt>
                <c:pt idx="10">
                  <c:v>Year-on-Year 2008</c:v>
                </c:pt>
                <c:pt idx="11">
                  <c:v>Year-on-Year 2009</c:v>
                </c:pt>
                <c:pt idx="12">
                  <c:v>Year-on-Year 2010</c:v>
                </c:pt>
                <c:pt idx="13">
                  <c:v>Year-on-Year 2011</c:v>
                </c:pt>
                <c:pt idx="14">
                  <c:v>Year-on-Year 2012</c:v>
                </c:pt>
                <c:pt idx="15">
                  <c:v>Year-on-Year 2013</c:v>
                </c:pt>
                <c:pt idx="16">
                  <c:v>Year-on-Year 2014</c:v>
                </c:pt>
              </c:strCache>
            </c:strRef>
          </c:cat>
          <c:val>
            <c:numRef>
              <c:f>'House Prices'!$F$99:$F$116</c:f>
              <c:numCache>
                <c:formatCode>#,##0.00</c:formatCode>
                <c:ptCount val="18"/>
                <c:pt idx="0">
                  <c:v>3.4989348651135552</c:v>
                </c:pt>
                <c:pt idx="1">
                  <c:v>14.273604963857601</c:v>
                </c:pt>
                <c:pt idx="2">
                  <c:v>3.8906512130100888</c:v>
                </c:pt>
                <c:pt idx="3">
                  <c:v>6.6233527054823051</c:v>
                </c:pt>
                <c:pt idx="4">
                  <c:v>11.952479658915125</c:v>
                </c:pt>
                <c:pt idx="5">
                  <c:v>13.78870961131884</c:v>
                </c:pt>
                <c:pt idx="6">
                  <c:v>40.136322431566974</c:v>
                </c:pt>
                <c:pt idx="7">
                  <c:v>32.915603585751704</c:v>
                </c:pt>
                <c:pt idx="8">
                  <c:v>24.473395029855268</c:v>
                </c:pt>
                <c:pt idx="9">
                  <c:v>19.591879805791649</c:v>
                </c:pt>
                <c:pt idx="10">
                  <c:v>8.1370698637425782</c:v>
                </c:pt>
                <c:pt idx="11">
                  <c:v>-3.4220071932801766</c:v>
                </c:pt>
                <c:pt idx="12">
                  <c:v>-0.5649344838127851</c:v>
                </c:pt>
                <c:pt idx="13">
                  <c:v>8.7613539795134976</c:v>
                </c:pt>
                <c:pt idx="14">
                  <c:v>4.4043235721873328</c:v>
                </c:pt>
                <c:pt idx="15">
                  <c:v>-2.7175882605209281</c:v>
                </c:pt>
                <c:pt idx="16">
                  <c:v>15.293230778584533</c:v>
                </c:pt>
                <c:pt idx="17">
                  <c:v>5.7849035471449408</c:v>
                </c:pt>
              </c:numCache>
            </c:numRef>
          </c:val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Prices'!$A$99:$A$116</c:f>
              <c:strCache>
                <c:ptCount val="18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  <c:pt idx="15">
                  <c:v>Year-on-Year 2012</c:v>
                </c:pt>
                <c:pt idx="16">
                  <c:v>Year-on-Year 2013</c:v>
                </c:pt>
                <c:pt idx="17">
                  <c:v>Year-on-Year 2014</c:v>
                </c:pt>
              </c:strCache>
            </c:strRef>
          </c:cat>
          <c:val>
            <c:numRef>
              <c:f>'House Prices'!$K$99:$K$116</c:f>
              <c:numCache>
                <c:formatCode>#,##0.00</c:formatCode>
                <c:ptCount val="18"/>
                <c:pt idx="0">
                  <c:v>8.936101549957403</c:v>
                </c:pt>
                <c:pt idx="1">
                  <c:v>13.808469351228597</c:v>
                </c:pt>
                <c:pt idx="2">
                  <c:v>4.900303897179958</c:v>
                </c:pt>
                <c:pt idx="3">
                  <c:v>17.118021016916142</c:v>
                </c:pt>
                <c:pt idx="4">
                  <c:v>14.280074625850029</c:v>
                </c:pt>
                <c:pt idx="5">
                  <c:v>15.271756251606835</c:v>
                </c:pt>
                <c:pt idx="6">
                  <c:v>21.175511445214909</c:v>
                </c:pt>
                <c:pt idx="7">
                  <c:v>32.237551098895942</c:v>
                </c:pt>
                <c:pt idx="8">
                  <c:v>22.711563180713533</c:v>
                </c:pt>
                <c:pt idx="9">
                  <c:v>15.311226199281288</c:v>
                </c:pt>
                <c:pt idx="10">
                  <c:v>14.542284081738366</c:v>
                </c:pt>
                <c:pt idx="11">
                  <c:v>4.106463888546938</c:v>
                </c:pt>
                <c:pt idx="12">
                  <c:v>-0.35718480253615753</c:v>
                </c:pt>
                <c:pt idx="13">
                  <c:v>7.4159224552737948</c:v>
                </c:pt>
                <c:pt idx="14">
                  <c:v>1.7227507131944562</c:v>
                </c:pt>
                <c:pt idx="15">
                  <c:v>0.61809658795167177</c:v>
                </c:pt>
                <c:pt idx="16">
                  <c:v>10.012930899476293</c:v>
                </c:pt>
                <c:pt idx="17">
                  <c:v>8.0855946863643329</c:v>
                </c:pt>
              </c:numCache>
            </c:numRef>
          </c:val>
        </c:ser>
        <c:marker val="1"/>
        <c:axId val="180613120"/>
        <c:axId val="180614656"/>
      </c:lineChart>
      <c:catAx>
        <c:axId val="180613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614656"/>
        <c:crosses val="autoZero"/>
        <c:auto val="1"/>
        <c:lblAlgn val="ctr"/>
        <c:lblOffset val="100"/>
        <c:tickLblSkip val="1"/>
        <c:tickMarkSkip val="1"/>
      </c:catAx>
      <c:valAx>
        <c:axId val="18061465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61312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5524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99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4529"/>
        </c:manualLayout>
      </c:layout>
      <c:pie3DChart>
        <c:varyColors val="1"/>
        <c:ser>
          <c:idx val="0"/>
          <c:order val="0"/>
          <c:tx>
            <c:strRef>
              <c:f>'House Prices'!$A$79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Prices'!$B$79:$J$79</c:f>
              <c:numCache>
                <c:formatCode>#,##0</c:formatCode>
                <c:ptCount val="9"/>
                <c:pt idx="0">
                  <c:v>163463.79999999999</c:v>
                </c:pt>
                <c:pt idx="1">
                  <c:v>145293.375</c:v>
                </c:pt>
                <c:pt idx="2">
                  <c:v>192059.2</c:v>
                </c:pt>
                <c:pt idx="3">
                  <c:v>133658.35</c:v>
                </c:pt>
                <c:pt idx="4">
                  <c:v>176761.65</c:v>
                </c:pt>
                <c:pt idx="5">
                  <c:v>159735.375</c:v>
                </c:pt>
                <c:pt idx="6">
                  <c:v>146049.17499999999</c:v>
                </c:pt>
                <c:pt idx="7">
                  <c:v>131930.25</c:v>
                </c:pt>
                <c:pt idx="8">
                  <c:v>192440.59999999998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9476"/>
          <c:h val="0.2424782817640887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508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Prices'!$A$91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Prices'!$B$91:$J$91</c:f>
              <c:numCache>
                <c:formatCode>#,##0</c:formatCode>
                <c:ptCount val="9"/>
                <c:pt idx="0">
                  <c:v>835897.57499999995</c:v>
                </c:pt>
                <c:pt idx="1">
                  <c:v>798289</c:v>
                </c:pt>
                <c:pt idx="2">
                  <c:v>993899.2</c:v>
                </c:pt>
                <c:pt idx="3">
                  <c:v>727579.7</c:v>
                </c:pt>
                <c:pt idx="4">
                  <c:v>854258.35000000009</c:v>
                </c:pt>
                <c:pt idx="5">
                  <c:v>865083.625</c:v>
                </c:pt>
                <c:pt idx="6">
                  <c:v>789760.65</c:v>
                </c:pt>
                <c:pt idx="7">
                  <c:v>663216.82499999995</c:v>
                </c:pt>
                <c:pt idx="8">
                  <c:v>1102610.2250000001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5083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Prices'!$A$92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Prices'!$B$92:$J$92</c:f>
              <c:numCache>
                <c:formatCode>#,##0</c:formatCode>
                <c:ptCount val="9"/>
                <c:pt idx="0">
                  <c:v>830014.12499999988</c:v>
                </c:pt>
                <c:pt idx="1">
                  <c:v>808903.07500000007</c:v>
                </c:pt>
                <c:pt idx="2">
                  <c:v>1019632.6</c:v>
                </c:pt>
                <c:pt idx="3">
                  <c:v>750346.32499999995</c:v>
                </c:pt>
                <c:pt idx="4">
                  <c:v>849432.35</c:v>
                </c:pt>
                <c:pt idx="5">
                  <c:v>824957.125</c:v>
                </c:pt>
                <c:pt idx="6">
                  <c:v>784761.7</c:v>
                </c:pt>
                <c:pt idx="7">
                  <c:v>695951.7</c:v>
                </c:pt>
                <c:pt idx="8">
                  <c:v>1097717.1000000001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5077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Prices'!$A$93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Prices'!$B$93:$J$93</c:f>
              <c:numCache>
                <c:formatCode>#,##0</c:formatCode>
                <c:ptCount val="9"/>
                <c:pt idx="0">
                  <c:v>890126.55</c:v>
                </c:pt>
                <c:pt idx="1">
                  <c:v>854513.15</c:v>
                </c:pt>
                <c:pt idx="2">
                  <c:v>1081472.5250000001</c:v>
                </c:pt>
                <c:pt idx="3">
                  <c:v>840853.125</c:v>
                </c:pt>
                <c:pt idx="4">
                  <c:v>923854.125</c:v>
                </c:pt>
                <c:pt idx="5">
                  <c:v>908969.2</c:v>
                </c:pt>
                <c:pt idx="6">
                  <c:v>838267.07499999995</c:v>
                </c:pt>
                <c:pt idx="7">
                  <c:v>783897.625</c:v>
                </c:pt>
                <c:pt idx="8">
                  <c:v>1175670.625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269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Prices'!$A$47:$A$77</c:f>
              <c:numCache>
                <c:formatCode>dd\-mmm\-yyyy</c:formatCode>
                <c:ptCount val="23"/>
                <c:pt idx="0">
                  <c:v>39903</c:v>
                </c:pt>
                <c:pt idx="1">
                  <c:v>39994</c:v>
                </c:pt>
                <c:pt idx="2">
                  <c:v>40086</c:v>
                </c:pt>
                <c:pt idx="3">
                  <c:v>40178</c:v>
                </c:pt>
                <c:pt idx="4">
                  <c:v>40268</c:v>
                </c:pt>
                <c:pt idx="5">
                  <c:v>40359</c:v>
                </c:pt>
                <c:pt idx="6">
                  <c:v>40451</c:v>
                </c:pt>
                <c:pt idx="7">
                  <c:v>40543</c:v>
                </c:pt>
                <c:pt idx="8">
                  <c:v>40633</c:v>
                </c:pt>
                <c:pt idx="9">
                  <c:v>40724</c:v>
                </c:pt>
                <c:pt idx="10">
                  <c:v>40816</c:v>
                </c:pt>
                <c:pt idx="11">
                  <c:v>40908</c:v>
                </c:pt>
                <c:pt idx="12">
                  <c:v>40999</c:v>
                </c:pt>
                <c:pt idx="13">
                  <c:v>41090</c:v>
                </c:pt>
                <c:pt idx="14">
                  <c:v>41182</c:v>
                </c:pt>
                <c:pt idx="15">
                  <c:v>41274</c:v>
                </c:pt>
                <c:pt idx="16" formatCode="[$-409]d\-mmm\-yyyy;@">
                  <c:v>41364</c:v>
                </c:pt>
                <c:pt idx="17" formatCode="[$-409]d\-mmm\-yyyy;@">
                  <c:v>41455</c:v>
                </c:pt>
                <c:pt idx="18" formatCode="[$-409]d\-mmm\-yyyy;@">
                  <c:v>41547</c:v>
                </c:pt>
                <c:pt idx="19" formatCode="[$-409]d\-mmm\-yyyy;@">
                  <c:v>41639</c:v>
                </c:pt>
                <c:pt idx="20" formatCode="[$-409]d\-mmm\-yyyy;@">
                  <c:v>41729</c:v>
                </c:pt>
                <c:pt idx="21" formatCode="[$-409]d\-mmm\-yyyy;@">
                  <c:v>41820</c:v>
                </c:pt>
                <c:pt idx="22" formatCode="[$-409]d\-mmm\-yyyy;@">
                  <c:v>41912</c:v>
                </c:pt>
              </c:numCache>
            </c:numRef>
          </c:cat>
          <c:val>
            <c:numRef>
              <c:f>'House Prices'!$F$47:$F$77</c:f>
              <c:numCache>
                <c:formatCode>#,##0</c:formatCode>
                <c:ptCount val="23"/>
                <c:pt idx="0">
                  <c:v>822676.5</c:v>
                </c:pt>
                <c:pt idx="1">
                  <c:v>805074.1</c:v>
                </c:pt>
                <c:pt idx="2">
                  <c:v>861965.7</c:v>
                </c:pt>
                <c:pt idx="3">
                  <c:v>908013.1</c:v>
                </c:pt>
                <c:pt idx="4">
                  <c:v>944573.7</c:v>
                </c:pt>
                <c:pt idx="5">
                  <c:v>967905.7</c:v>
                </c:pt>
                <c:pt idx="6">
                  <c:v>906110</c:v>
                </c:pt>
                <c:pt idx="7">
                  <c:v>876827.1</c:v>
                </c:pt>
                <c:pt idx="8">
                  <c:v>942776.4</c:v>
                </c:pt>
                <c:pt idx="9">
                  <c:v>985205.3</c:v>
                </c:pt>
                <c:pt idx="10">
                  <c:v>993049</c:v>
                </c:pt>
                <c:pt idx="11">
                  <c:v>937143.9</c:v>
                </c:pt>
                <c:pt idx="12">
                  <c:v>874554</c:v>
                </c:pt>
                <c:pt idx="13">
                  <c:v>895504.8</c:v>
                </c:pt>
                <c:pt idx="14">
                  <c:v>953360.1</c:v>
                </c:pt>
                <c:pt idx="15">
                  <c:v>1029906.4</c:v>
                </c:pt>
                <c:pt idx="16">
                  <c:v>1067157.1000000001</c:v>
                </c:pt>
                <c:pt idx="17">
                  <c:v>1064092.6000000001</c:v>
                </c:pt>
                <c:pt idx="18">
                  <c:v>1077712.6000000001</c:v>
                </c:pt>
                <c:pt idx="19">
                  <c:v>1118367.7</c:v>
                </c:pt>
                <c:pt idx="20">
                  <c:v>1165684.6000000001</c:v>
                </c:pt>
                <c:pt idx="21">
                  <c:v>1145404.1000000001</c:v>
                </c:pt>
                <c:pt idx="22">
                  <c:v>1122157.7</c:v>
                </c:pt>
              </c:numCache>
            </c:numRef>
          </c:val>
        </c:ser>
        <c:marker val="1"/>
        <c:axId val="185218560"/>
        <c:axId val="185220096"/>
      </c:lineChart>
      <c:dateAx>
        <c:axId val="185218560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85220096"/>
        <c:crosses val="autoZero"/>
        <c:auto val="1"/>
        <c:lblOffset val="100"/>
      </c:dateAx>
      <c:valAx>
        <c:axId val="185220096"/>
        <c:scaling>
          <c:orientation val="minMax"/>
          <c:min val="7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185218560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5072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Prices'!$A$94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Prices'!$B$94:$J$94</c:f>
              <c:numCache>
                <c:formatCode>#,##0</c:formatCode>
                <c:ptCount val="9"/>
                <c:pt idx="0">
                  <c:v>879201.5</c:v>
                </c:pt>
                <c:pt idx="1">
                  <c:v>903393.45</c:v>
                </c:pt>
                <c:pt idx="2">
                  <c:v>1116115.7750000001</c:v>
                </c:pt>
                <c:pt idx="3">
                  <c:v>894340.02499999991</c:v>
                </c:pt>
                <c:pt idx="4">
                  <c:v>964543.65</c:v>
                </c:pt>
                <c:pt idx="5">
                  <c:v>891182.125</c:v>
                </c:pt>
                <c:pt idx="6">
                  <c:v>844161.60000000009</c:v>
                </c:pt>
                <c:pt idx="7">
                  <c:v>776670.07499999995</c:v>
                </c:pt>
                <c:pt idx="8">
                  <c:v>1158275.8499999999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5067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Prices'!$A$95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Prices'!$B$95:$J$95</c:f>
              <c:numCache>
                <c:formatCode>#,##0</c:formatCode>
                <c:ptCount val="9"/>
                <c:pt idx="0">
                  <c:v>933261.45</c:v>
                </c:pt>
                <c:pt idx="1">
                  <c:v>928101.52500000002</c:v>
                </c:pt>
                <c:pt idx="2">
                  <c:v>1100099.75</c:v>
                </c:pt>
                <c:pt idx="3">
                  <c:v>870768.67500000005</c:v>
                </c:pt>
                <c:pt idx="4">
                  <c:v>938331.32499999995</c:v>
                </c:pt>
                <c:pt idx="5">
                  <c:v>903679.7</c:v>
                </c:pt>
                <c:pt idx="6">
                  <c:v>871902.97500000009</c:v>
                </c:pt>
                <c:pt idx="7">
                  <c:v>867766.34999999986</c:v>
                </c:pt>
                <c:pt idx="8">
                  <c:v>1193355.4249999998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76225669859591E-2"/>
          <c:y val="1.5711951676469885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9874895788434863E-2"/>
          <c:y val="7.8567911001712523E-2"/>
          <c:w val="0.86095975503062161"/>
          <c:h val="0.75455577229879034"/>
        </c:manualLayout>
      </c:layout>
      <c:pie3DChart>
        <c:varyColors val="1"/>
        <c:ser>
          <c:idx val="0"/>
          <c:order val="0"/>
          <c:tx>
            <c:strRef>
              <c:f>'House Prices'!$A$96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0"/>
            <c:spPr>
              <a:solidFill>
                <a:srgbClr val="808000"/>
              </a:solidFill>
            </c:spPr>
          </c:dPt>
          <c:dPt>
            <c:idx val="1"/>
            <c:spPr>
              <a:solidFill>
                <a:srgbClr val="FFFF99"/>
              </a:solidFill>
            </c:spPr>
          </c:dPt>
          <c:dPt>
            <c:idx val="2"/>
            <c:spPr>
              <a:solidFill>
                <a:srgbClr val="99CCFF"/>
              </a:solidFill>
            </c:spPr>
          </c:dPt>
          <c:dPt>
            <c:idx val="3"/>
            <c:spPr>
              <a:solidFill>
                <a:srgbClr val="FF9900"/>
              </a:solidFill>
            </c:spPr>
          </c:dPt>
          <c:dPt>
            <c:idx val="4"/>
            <c:spPr>
              <a:solidFill>
                <a:srgbClr val="993300"/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rgbClr val="000000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Percent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Prices'!$B$96:$J$96</c:f>
              <c:numCache>
                <c:formatCode>#,##0</c:formatCode>
                <c:ptCount val="9"/>
                <c:pt idx="0">
                  <c:v>1016877.4750000001</c:v>
                </c:pt>
                <c:pt idx="1">
                  <c:v>1024378.625</c:v>
                </c:pt>
                <c:pt idx="2">
                  <c:v>1202434.8500000001</c:v>
                </c:pt>
                <c:pt idx="3">
                  <c:v>943932.72499999998</c:v>
                </c:pt>
                <c:pt idx="4">
                  <c:v>1081832.5</c:v>
                </c:pt>
                <c:pt idx="5">
                  <c:v>963484.52499999991</c:v>
                </c:pt>
                <c:pt idx="6">
                  <c:v>919610.47499999998</c:v>
                </c:pt>
                <c:pt idx="7">
                  <c:v>998669.22499999986</c:v>
                </c:pt>
                <c:pt idx="8">
                  <c:v>1294611.7749999999</c:v>
                </c:pt>
              </c:numCache>
            </c:numRef>
          </c:val>
        </c:ser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365"/>
          <c:y val="0.84479862399536265"/>
          <c:w val="0.73954658474333457"/>
          <c:h val="0.10527290916656409"/>
        </c:manualLayout>
      </c:layout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76225669859591E-2"/>
          <c:y val="1.5711951676469885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9874895788434866E-2"/>
          <c:y val="7.8567911001712523E-2"/>
          <c:w val="0.86095975503062161"/>
          <c:h val="0.75455577229879056"/>
        </c:manualLayout>
      </c:layout>
      <c:pie3DChart>
        <c:varyColors val="1"/>
        <c:ser>
          <c:idx val="0"/>
          <c:order val="0"/>
          <c:tx>
            <c:strRef>
              <c:f>'House Prices'!$A$97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0"/>
            <c:spPr>
              <a:solidFill>
                <a:srgbClr val="808000"/>
              </a:solidFill>
            </c:spPr>
          </c:dPt>
          <c:dPt>
            <c:idx val="1"/>
            <c:spPr>
              <a:solidFill>
                <a:srgbClr val="FFFF99"/>
              </a:solidFill>
            </c:spPr>
          </c:dPt>
          <c:dPt>
            <c:idx val="2"/>
            <c:spPr>
              <a:solidFill>
                <a:srgbClr val="99CCFF"/>
              </a:solidFill>
            </c:spPr>
          </c:dPt>
          <c:dPt>
            <c:idx val="3"/>
            <c:spPr>
              <a:solidFill>
                <a:srgbClr val="FF9900"/>
              </a:solidFill>
            </c:spPr>
          </c:dPt>
          <c:dPt>
            <c:idx val="4"/>
            <c:spPr>
              <a:solidFill>
                <a:srgbClr val="993300"/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rgbClr val="000000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Percent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Prices'!$B$97:$J$97</c:f>
              <c:numCache>
                <c:formatCode>#,##0</c:formatCode>
                <c:ptCount val="9"/>
                <c:pt idx="0">
                  <c:v>1066650</c:v>
                </c:pt>
                <c:pt idx="1">
                  <c:v>1088662.2</c:v>
                </c:pt>
                <c:pt idx="2">
                  <c:v>1302820.7</c:v>
                </c:pt>
                <c:pt idx="3">
                  <c:v>1055257.6333333333</c:v>
                </c:pt>
                <c:pt idx="4">
                  <c:v>1144415.4666666668</c:v>
                </c:pt>
                <c:pt idx="5">
                  <c:v>1030063.4666666667</c:v>
                </c:pt>
                <c:pt idx="6">
                  <c:v>954005.96666666679</c:v>
                </c:pt>
                <c:pt idx="7">
                  <c:v>1087568.7333333334</c:v>
                </c:pt>
                <c:pt idx="8">
                  <c:v>1421303.5</c:v>
                </c:pt>
              </c:numCache>
            </c:numRef>
          </c:val>
        </c:ser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369"/>
          <c:y val="0.84479862399536265"/>
          <c:w val="0.73954658474333457"/>
          <c:h val="0.10527290916656409"/>
        </c:manualLayout>
      </c:layout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6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hyperlink" Target="#'Cover Page '!A1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7" Type="http://schemas.openxmlformats.org/officeDocument/2006/relationships/chart" Target="../charts/chart40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3.xml"/><Relationship Id="rId7" Type="http://schemas.openxmlformats.org/officeDocument/2006/relationships/chart" Target="../charts/chart47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Relationship Id="rId9" Type="http://schemas.openxmlformats.org/officeDocument/2006/relationships/chart" Target="../charts/chart48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6.xml"/><Relationship Id="rId13" Type="http://schemas.openxmlformats.org/officeDocument/2006/relationships/hyperlink" Target="#'Cover Page '!A1"/><Relationship Id="rId3" Type="http://schemas.openxmlformats.org/officeDocument/2006/relationships/chart" Target="../charts/chart51.xml"/><Relationship Id="rId7" Type="http://schemas.openxmlformats.org/officeDocument/2006/relationships/chart" Target="../charts/chart55.xml"/><Relationship Id="rId12" Type="http://schemas.openxmlformats.org/officeDocument/2006/relationships/chart" Target="../charts/chart60.xml"/><Relationship Id="rId2" Type="http://schemas.openxmlformats.org/officeDocument/2006/relationships/chart" Target="../charts/chart50.xml"/><Relationship Id="rId1" Type="http://schemas.openxmlformats.org/officeDocument/2006/relationships/chart" Target="../charts/chart49.xml"/><Relationship Id="rId6" Type="http://schemas.openxmlformats.org/officeDocument/2006/relationships/chart" Target="../charts/chart54.xml"/><Relationship Id="rId11" Type="http://schemas.openxmlformats.org/officeDocument/2006/relationships/chart" Target="../charts/chart59.xml"/><Relationship Id="rId5" Type="http://schemas.openxmlformats.org/officeDocument/2006/relationships/chart" Target="../charts/chart53.xml"/><Relationship Id="rId10" Type="http://schemas.openxmlformats.org/officeDocument/2006/relationships/chart" Target="../charts/chart58.xml"/><Relationship Id="rId4" Type="http://schemas.openxmlformats.org/officeDocument/2006/relationships/chart" Target="../charts/chart52.xml"/><Relationship Id="rId9" Type="http://schemas.openxmlformats.org/officeDocument/2006/relationships/chart" Target="../charts/chart57.xml"/><Relationship Id="rId14" Type="http://schemas.openxmlformats.org/officeDocument/2006/relationships/chart" Target="../charts/chart61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4.xml"/><Relationship Id="rId7" Type="http://schemas.openxmlformats.org/officeDocument/2006/relationships/chart" Target="../charts/chart68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Relationship Id="rId6" Type="http://schemas.openxmlformats.org/officeDocument/2006/relationships/chart" Target="../charts/chart67.xml"/><Relationship Id="rId5" Type="http://schemas.openxmlformats.org/officeDocument/2006/relationships/chart" Target="../charts/chart66.xml"/><Relationship Id="rId4" Type="http://schemas.openxmlformats.org/officeDocument/2006/relationships/chart" Target="../charts/chart65.xml"/><Relationship Id="rId9" Type="http://schemas.openxmlformats.org/officeDocument/2006/relationships/chart" Target="../charts/chart69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hyperlink" Target="#'Cover Page '!A1"/><Relationship Id="rId4" Type="http://schemas.openxmlformats.org/officeDocument/2006/relationships/chart" Target="../charts/chart72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9.xml"/><Relationship Id="rId13" Type="http://schemas.openxmlformats.org/officeDocument/2006/relationships/chart" Target="../charts/chart84.xml"/><Relationship Id="rId3" Type="http://schemas.openxmlformats.org/officeDocument/2006/relationships/chart" Target="../charts/chart74.xml"/><Relationship Id="rId7" Type="http://schemas.openxmlformats.org/officeDocument/2006/relationships/chart" Target="../charts/chart78.xml"/><Relationship Id="rId12" Type="http://schemas.openxmlformats.org/officeDocument/2006/relationships/chart" Target="../charts/chart83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6" Type="http://schemas.openxmlformats.org/officeDocument/2006/relationships/chart" Target="../charts/chart77.xml"/><Relationship Id="rId11" Type="http://schemas.openxmlformats.org/officeDocument/2006/relationships/chart" Target="../charts/chart82.xml"/><Relationship Id="rId5" Type="http://schemas.openxmlformats.org/officeDocument/2006/relationships/chart" Target="../charts/chart76.xml"/><Relationship Id="rId10" Type="http://schemas.openxmlformats.org/officeDocument/2006/relationships/chart" Target="../charts/chart81.xml"/><Relationship Id="rId4" Type="http://schemas.openxmlformats.org/officeDocument/2006/relationships/chart" Target="../charts/chart75.xml"/><Relationship Id="rId9" Type="http://schemas.openxmlformats.org/officeDocument/2006/relationships/chart" Target="../charts/chart80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6.xml"/><Relationship Id="rId2" Type="http://schemas.openxmlformats.org/officeDocument/2006/relationships/chart" Target="../charts/chart85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3.xml"/><Relationship Id="rId3" Type="http://schemas.openxmlformats.org/officeDocument/2006/relationships/chart" Target="../charts/chart88.xml"/><Relationship Id="rId7" Type="http://schemas.openxmlformats.org/officeDocument/2006/relationships/chart" Target="../charts/chart92.xml"/><Relationship Id="rId2" Type="http://schemas.openxmlformats.org/officeDocument/2006/relationships/chart" Target="../charts/chart87.xml"/><Relationship Id="rId1" Type="http://schemas.openxmlformats.org/officeDocument/2006/relationships/hyperlink" Target="#'Cover Page '!A1"/><Relationship Id="rId6" Type="http://schemas.openxmlformats.org/officeDocument/2006/relationships/chart" Target="../charts/chart91.xml"/><Relationship Id="rId11" Type="http://schemas.openxmlformats.org/officeDocument/2006/relationships/chart" Target="../charts/chart96.xml"/><Relationship Id="rId5" Type="http://schemas.openxmlformats.org/officeDocument/2006/relationships/chart" Target="../charts/chart90.xml"/><Relationship Id="rId10" Type="http://schemas.openxmlformats.org/officeDocument/2006/relationships/chart" Target="../charts/chart95.xml"/><Relationship Id="rId4" Type="http://schemas.openxmlformats.org/officeDocument/2006/relationships/chart" Target="../charts/chart89.xml"/><Relationship Id="rId9" Type="http://schemas.openxmlformats.org/officeDocument/2006/relationships/chart" Target="../charts/chart94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98.xml"/><Relationship Id="rId1" Type="http://schemas.openxmlformats.org/officeDocument/2006/relationships/chart" Target="../charts/chart97.xml"/><Relationship Id="rId4" Type="http://schemas.openxmlformats.org/officeDocument/2006/relationships/chart" Target="../charts/chart99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1.xml"/><Relationship Id="rId1" Type="http://schemas.openxmlformats.org/officeDocument/2006/relationships/chart" Target="../charts/chart100.xml"/><Relationship Id="rId4" Type="http://schemas.openxmlformats.org/officeDocument/2006/relationships/chart" Target="../charts/chart102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9.xml"/><Relationship Id="rId3" Type="http://schemas.openxmlformats.org/officeDocument/2006/relationships/chart" Target="../charts/chart104.xml"/><Relationship Id="rId7" Type="http://schemas.openxmlformats.org/officeDocument/2006/relationships/chart" Target="../charts/chart108.xml"/><Relationship Id="rId2" Type="http://schemas.openxmlformats.org/officeDocument/2006/relationships/chart" Target="../charts/chart103.xml"/><Relationship Id="rId1" Type="http://schemas.openxmlformats.org/officeDocument/2006/relationships/hyperlink" Target="#'Cover Page '!A1"/><Relationship Id="rId6" Type="http://schemas.openxmlformats.org/officeDocument/2006/relationships/chart" Target="../charts/chart107.xml"/><Relationship Id="rId5" Type="http://schemas.openxmlformats.org/officeDocument/2006/relationships/chart" Target="../charts/chart106.xml"/><Relationship Id="rId4" Type="http://schemas.openxmlformats.org/officeDocument/2006/relationships/chart" Target="../charts/chart105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6.xml"/><Relationship Id="rId3" Type="http://schemas.openxmlformats.org/officeDocument/2006/relationships/chart" Target="../charts/chart111.xml"/><Relationship Id="rId7" Type="http://schemas.openxmlformats.org/officeDocument/2006/relationships/chart" Target="../charts/chart115.xml"/><Relationship Id="rId2" Type="http://schemas.openxmlformats.org/officeDocument/2006/relationships/chart" Target="../charts/chart110.xml"/><Relationship Id="rId1" Type="http://schemas.openxmlformats.org/officeDocument/2006/relationships/hyperlink" Target="#'Cover Page '!A1"/><Relationship Id="rId6" Type="http://schemas.openxmlformats.org/officeDocument/2006/relationships/chart" Target="../charts/chart114.xml"/><Relationship Id="rId11" Type="http://schemas.openxmlformats.org/officeDocument/2006/relationships/chart" Target="../charts/chart119.xml"/><Relationship Id="rId5" Type="http://schemas.openxmlformats.org/officeDocument/2006/relationships/chart" Target="../charts/chart113.xml"/><Relationship Id="rId10" Type="http://schemas.openxmlformats.org/officeDocument/2006/relationships/chart" Target="../charts/chart118.xml"/><Relationship Id="rId4" Type="http://schemas.openxmlformats.org/officeDocument/2006/relationships/chart" Target="../charts/chart112.xml"/><Relationship Id="rId9" Type="http://schemas.openxmlformats.org/officeDocument/2006/relationships/chart" Target="../charts/chart1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24</xdr:row>
      <xdr:rowOff>19050</xdr:rowOff>
    </xdr:from>
    <xdr:to>
      <xdr:col>16</xdr:col>
      <xdr:colOff>228600</xdr:colOff>
      <xdr:row>44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46</xdr:row>
      <xdr:rowOff>0</xdr:rowOff>
    </xdr:from>
    <xdr:to>
      <xdr:col>16</xdr:col>
      <xdr:colOff>257175</xdr:colOff>
      <xdr:row>66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609599</xdr:colOff>
      <xdr:row>50</xdr:row>
      <xdr:rowOff>0</xdr:rowOff>
    </xdr:from>
    <xdr:to>
      <xdr:col>9</xdr:col>
      <xdr:colOff>628649</xdr:colOff>
      <xdr:row>63</xdr:row>
      <xdr:rowOff>95250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4" y="8820150"/>
          <a:ext cx="19050" cy="220027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8</xdr:col>
      <xdr:colOff>609599</xdr:colOff>
      <xdr:row>49</xdr:row>
      <xdr:rowOff>47624</xdr:rowOff>
    </xdr:from>
    <xdr:to>
      <xdr:col>9</xdr:col>
      <xdr:colOff>9524</xdr:colOff>
      <xdr:row>63</xdr:row>
      <xdr:rowOff>76199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 flipH="1">
          <a:off x="6791324" y="8705849"/>
          <a:ext cx="9525" cy="2295525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24</xdr:row>
      <xdr:rowOff>9525</xdr:rowOff>
    </xdr:from>
    <xdr:to>
      <xdr:col>7</xdr:col>
      <xdr:colOff>142875</xdr:colOff>
      <xdr:row>44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76200</xdr:colOff>
      <xdr:row>0</xdr:row>
      <xdr:rowOff>466725</xdr:rowOff>
    </xdr:from>
    <xdr:to>
      <xdr:col>21</xdr:col>
      <xdr:colOff>219075</xdr:colOff>
      <xdr:row>19</xdr:row>
      <xdr:rowOff>47625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27215</xdr:colOff>
      <xdr:row>278</xdr:row>
      <xdr:rowOff>122465</xdr:rowOff>
    </xdr:from>
    <xdr:to>
      <xdr:col>11</xdr:col>
      <xdr:colOff>635454</xdr:colOff>
      <xdr:row>362</xdr:row>
      <xdr:rowOff>54429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40821</xdr:colOff>
      <xdr:row>362</xdr:row>
      <xdr:rowOff>136071</xdr:rowOff>
    </xdr:from>
    <xdr:to>
      <xdr:col>11</xdr:col>
      <xdr:colOff>622526</xdr:colOff>
      <xdr:row>407</xdr:row>
      <xdr:rowOff>95250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122465</xdr:colOff>
      <xdr:row>408</xdr:row>
      <xdr:rowOff>81643</xdr:rowOff>
    </xdr:from>
    <xdr:to>
      <xdr:col>11</xdr:col>
      <xdr:colOff>701148</xdr:colOff>
      <xdr:row>444</xdr:row>
      <xdr:rowOff>149679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86175</xdr:colOff>
      <xdr:row>445</xdr:row>
      <xdr:rowOff>68037</xdr:rowOff>
    </xdr:from>
    <xdr:to>
      <xdr:col>6</xdr:col>
      <xdr:colOff>512987</xdr:colOff>
      <xdr:row>468</xdr:row>
      <xdr:rowOff>136071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185</xdr:row>
      <xdr:rowOff>0</xdr:rowOff>
    </xdr:from>
    <xdr:to>
      <xdr:col>20</xdr:col>
      <xdr:colOff>171450</xdr:colOff>
      <xdr:row>185</xdr:row>
      <xdr:rowOff>9525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 flipH="1">
          <a:off x="18240375" y="309245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194</xdr:row>
      <xdr:rowOff>0</xdr:rowOff>
    </xdr:from>
    <xdr:to>
      <xdr:col>20</xdr:col>
      <xdr:colOff>171450</xdr:colOff>
      <xdr:row>194</xdr:row>
      <xdr:rowOff>9525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>
          <a:off x="18240375" y="323532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230</xdr:row>
      <xdr:rowOff>0</xdr:rowOff>
    </xdr:from>
    <xdr:to>
      <xdr:col>20</xdr:col>
      <xdr:colOff>171450</xdr:colOff>
      <xdr:row>230</xdr:row>
      <xdr:rowOff>9525</xdr:rowOff>
    </xdr:to>
    <xdr:sp macro="" textlink="">
      <xdr:nvSpPr>
        <xdr:cNvPr id="18" name="Line 3"/>
        <xdr:cNvSpPr>
          <a:spLocks noChangeShapeType="1"/>
        </xdr:cNvSpPr>
      </xdr:nvSpPr>
      <xdr:spPr bwMode="auto">
        <a:xfrm flipH="1">
          <a:off x="18240375" y="383063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239</xdr:row>
      <xdr:rowOff>0</xdr:rowOff>
    </xdr:from>
    <xdr:to>
      <xdr:col>20</xdr:col>
      <xdr:colOff>171450</xdr:colOff>
      <xdr:row>239</xdr:row>
      <xdr:rowOff>9525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flipH="1">
          <a:off x="18240375" y="3973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241</xdr:row>
      <xdr:rowOff>66675</xdr:rowOff>
    </xdr:from>
    <xdr:to>
      <xdr:col>5</xdr:col>
      <xdr:colOff>438150</xdr:colOff>
      <xdr:row>265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266</xdr:row>
      <xdr:rowOff>9525</xdr:rowOff>
    </xdr:from>
    <xdr:to>
      <xdr:col>5</xdr:col>
      <xdr:colOff>238125</xdr:colOff>
      <xdr:row>289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291</xdr:row>
      <xdr:rowOff>0</xdr:rowOff>
    </xdr:from>
    <xdr:to>
      <xdr:col>5</xdr:col>
      <xdr:colOff>238125</xdr:colOff>
      <xdr:row>314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80432</xdr:colOff>
      <xdr:row>3</xdr:row>
      <xdr:rowOff>74083</xdr:rowOff>
    </xdr:from>
    <xdr:to>
      <xdr:col>15</xdr:col>
      <xdr:colOff>560918</xdr:colOff>
      <xdr:row>163</xdr:row>
      <xdr:rowOff>42333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162981</xdr:colOff>
      <xdr:row>163</xdr:row>
      <xdr:rowOff>155576</xdr:rowOff>
    </xdr:from>
    <xdr:to>
      <xdr:col>15</xdr:col>
      <xdr:colOff>515408</xdr:colOff>
      <xdr:row>189</xdr:row>
      <xdr:rowOff>137583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613832</xdr:colOff>
      <xdr:row>222</xdr:row>
      <xdr:rowOff>84667</xdr:rowOff>
    </xdr:from>
    <xdr:to>
      <xdr:col>17</xdr:col>
      <xdr:colOff>10582</xdr:colOff>
      <xdr:row>247</xdr:row>
      <xdr:rowOff>143936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74084</xdr:colOff>
      <xdr:row>241</xdr:row>
      <xdr:rowOff>127001</xdr:rowOff>
    </xdr:from>
    <xdr:to>
      <xdr:col>3</xdr:col>
      <xdr:colOff>1301750</xdr:colOff>
      <xdr:row>266</xdr:row>
      <xdr:rowOff>146053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21164</xdr:colOff>
      <xdr:row>3</xdr:row>
      <xdr:rowOff>63499</xdr:rowOff>
    </xdr:from>
    <xdr:to>
      <xdr:col>16</xdr:col>
      <xdr:colOff>582082</xdr:colOff>
      <xdr:row>163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52915</xdr:colOff>
      <xdr:row>164</xdr:row>
      <xdr:rowOff>158750</xdr:rowOff>
    </xdr:from>
    <xdr:to>
      <xdr:col>17</xdr:col>
      <xdr:colOff>10582</xdr:colOff>
      <xdr:row>188</xdr:row>
      <xdr:rowOff>74083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42334</xdr:colOff>
      <xdr:row>189</xdr:row>
      <xdr:rowOff>116417</xdr:rowOff>
    </xdr:from>
    <xdr:to>
      <xdr:col>17</xdr:col>
      <xdr:colOff>0</xdr:colOff>
      <xdr:row>220</xdr:row>
      <xdr:rowOff>63501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131232</xdr:colOff>
      <xdr:row>242</xdr:row>
      <xdr:rowOff>56092</xdr:rowOff>
    </xdr:from>
    <xdr:to>
      <xdr:col>4</xdr:col>
      <xdr:colOff>836082</xdr:colOff>
      <xdr:row>266</xdr:row>
      <xdr:rowOff>27517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129116</xdr:colOff>
      <xdr:row>266</xdr:row>
      <xdr:rowOff>135467</xdr:rowOff>
    </xdr:from>
    <xdr:to>
      <xdr:col>4</xdr:col>
      <xdr:colOff>814916</xdr:colOff>
      <xdr:row>292</xdr:row>
      <xdr:rowOff>62442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224894</xdr:colOff>
      <xdr:row>0</xdr:row>
      <xdr:rowOff>227276</xdr:rowOff>
    </xdr:from>
    <xdr:to>
      <xdr:col>23</xdr:col>
      <xdr:colOff>238125</xdr:colOff>
      <xdr:row>167</xdr:row>
      <xdr:rowOff>141553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63500</xdr:rowOff>
    </xdr:from>
    <xdr:to>
      <xdr:col>11</xdr:col>
      <xdr:colOff>371475</xdr:colOff>
      <xdr:row>93</xdr:row>
      <xdr:rowOff>133350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142873</xdr:colOff>
      <xdr:row>1</xdr:row>
      <xdr:rowOff>297391</xdr:rowOff>
    </xdr:from>
    <xdr:to>
      <xdr:col>19</xdr:col>
      <xdr:colOff>116417</xdr:colOff>
      <xdr:row>36</xdr:row>
      <xdr:rowOff>63500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301</xdr:row>
      <xdr:rowOff>19050</xdr:rowOff>
    </xdr:from>
    <xdr:to>
      <xdr:col>9</xdr:col>
      <xdr:colOff>190500</xdr:colOff>
      <xdr:row>329</xdr:row>
      <xdr:rowOff>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299507</xdr:colOff>
      <xdr:row>2</xdr:row>
      <xdr:rowOff>24341</xdr:rowOff>
    </xdr:from>
    <xdr:to>
      <xdr:col>35</xdr:col>
      <xdr:colOff>47624</xdr:colOff>
      <xdr:row>36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283634</xdr:colOff>
      <xdr:row>37</xdr:row>
      <xdr:rowOff>21167</xdr:rowOff>
    </xdr:from>
    <xdr:to>
      <xdr:col>32</xdr:col>
      <xdr:colOff>582083</xdr:colOff>
      <xdr:row>69</xdr:row>
      <xdr:rowOff>137583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456141</xdr:colOff>
      <xdr:row>70</xdr:row>
      <xdr:rowOff>127000</xdr:rowOff>
    </xdr:from>
    <xdr:to>
      <xdr:col>17</xdr:col>
      <xdr:colOff>518584</xdr:colOff>
      <xdr:row>99</xdr:row>
      <xdr:rowOff>105834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161925</xdr:colOff>
      <xdr:row>37</xdr:row>
      <xdr:rowOff>66676</xdr:rowOff>
    </xdr:from>
    <xdr:to>
      <xdr:col>17</xdr:col>
      <xdr:colOff>133350</xdr:colOff>
      <xdr:row>69</xdr:row>
      <xdr:rowOff>142875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0.24048</cdr:x>
      <cdr:y>0.04285</cdr:y>
    </cdr:from>
    <cdr:to>
      <cdr:x>0.27936</cdr:x>
      <cdr:y>0.17068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2285006" y="229972"/>
          <a:ext cx="369427" cy="686039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328</xdr:row>
      <xdr:rowOff>135467</xdr:rowOff>
    </xdr:from>
    <xdr:to>
      <xdr:col>7</xdr:col>
      <xdr:colOff>955675</xdr:colOff>
      <xdr:row>351</xdr:row>
      <xdr:rowOff>110067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350</xdr:row>
      <xdr:rowOff>152400</xdr:rowOff>
    </xdr:from>
    <xdr:to>
      <xdr:col>8</xdr:col>
      <xdr:colOff>9525</xdr:colOff>
      <xdr:row>373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375</xdr:row>
      <xdr:rowOff>9525</xdr:rowOff>
    </xdr:from>
    <xdr:to>
      <xdr:col>7</xdr:col>
      <xdr:colOff>1000125</xdr:colOff>
      <xdr:row>398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399</xdr:row>
      <xdr:rowOff>0</xdr:rowOff>
    </xdr:from>
    <xdr:to>
      <xdr:col>7</xdr:col>
      <xdr:colOff>990600</xdr:colOff>
      <xdr:row>422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423</xdr:row>
      <xdr:rowOff>0</xdr:rowOff>
    </xdr:from>
    <xdr:to>
      <xdr:col>7</xdr:col>
      <xdr:colOff>1000125</xdr:colOff>
      <xdr:row>446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447</xdr:row>
      <xdr:rowOff>0</xdr:rowOff>
    </xdr:from>
    <xdr:to>
      <xdr:col>8</xdr:col>
      <xdr:colOff>9525</xdr:colOff>
      <xdr:row>470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470</xdr:row>
      <xdr:rowOff>152400</xdr:rowOff>
    </xdr:from>
    <xdr:to>
      <xdr:col>8</xdr:col>
      <xdr:colOff>28575</xdr:colOff>
      <xdr:row>494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26457</xdr:colOff>
      <xdr:row>257</xdr:row>
      <xdr:rowOff>14817</xdr:rowOff>
    </xdr:from>
    <xdr:to>
      <xdr:col>20</xdr:col>
      <xdr:colOff>0</xdr:colOff>
      <xdr:row>284</xdr:row>
      <xdr:rowOff>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314</xdr:row>
      <xdr:rowOff>7409</xdr:rowOff>
    </xdr:from>
    <xdr:to>
      <xdr:col>8</xdr:col>
      <xdr:colOff>0</xdr:colOff>
      <xdr:row>335</xdr:row>
      <xdr:rowOff>156634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358</xdr:row>
      <xdr:rowOff>0</xdr:rowOff>
    </xdr:from>
    <xdr:to>
      <xdr:col>7</xdr:col>
      <xdr:colOff>1247775</xdr:colOff>
      <xdr:row>358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358</xdr:row>
      <xdr:rowOff>0</xdr:rowOff>
    </xdr:from>
    <xdr:to>
      <xdr:col>8</xdr:col>
      <xdr:colOff>9525</xdr:colOff>
      <xdr:row>358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358</xdr:row>
      <xdr:rowOff>0</xdr:rowOff>
    </xdr:from>
    <xdr:to>
      <xdr:col>7</xdr:col>
      <xdr:colOff>1238250</xdr:colOff>
      <xdr:row>358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358</xdr:row>
      <xdr:rowOff>0</xdr:rowOff>
    </xdr:from>
    <xdr:to>
      <xdr:col>7</xdr:col>
      <xdr:colOff>1257300</xdr:colOff>
      <xdr:row>358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358</xdr:row>
      <xdr:rowOff>0</xdr:rowOff>
    </xdr:from>
    <xdr:to>
      <xdr:col>7</xdr:col>
      <xdr:colOff>1247775</xdr:colOff>
      <xdr:row>358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116417</xdr:colOff>
      <xdr:row>336</xdr:row>
      <xdr:rowOff>76201</xdr:rowOff>
    </xdr:from>
    <xdr:to>
      <xdr:col>7</xdr:col>
      <xdr:colOff>1268942</xdr:colOff>
      <xdr:row>359</xdr:row>
      <xdr:rowOff>19051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105834</xdr:colOff>
      <xdr:row>359</xdr:row>
      <xdr:rowOff>137583</xdr:rowOff>
    </xdr:from>
    <xdr:to>
      <xdr:col>7</xdr:col>
      <xdr:colOff>1267884</xdr:colOff>
      <xdr:row>382</xdr:row>
      <xdr:rowOff>93133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137583</xdr:colOff>
      <xdr:row>384</xdr:row>
      <xdr:rowOff>31750</xdr:rowOff>
    </xdr:from>
    <xdr:to>
      <xdr:col>8</xdr:col>
      <xdr:colOff>39158</xdr:colOff>
      <xdr:row>406</xdr:row>
      <xdr:rowOff>155575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137583</xdr:colOff>
      <xdr:row>408</xdr:row>
      <xdr:rowOff>10584</xdr:rowOff>
    </xdr:from>
    <xdr:to>
      <xdr:col>8</xdr:col>
      <xdr:colOff>48683</xdr:colOff>
      <xdr:row>430</xdr:row>
      <xdr:rowOff>143934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148166</xdr:colOff>
      <xdr:row>432</xdr:row>
      <xdr:rowOff>0</xdr:rowOff>
    </xdr:from>
    <xdr:to>
      <xdr:col>8</xdr:col>
      <xdr:colOff>68791</xdr:colOff>
      <xdr:row>450</xdr:row>
      <xdr:rowOff>89958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158750</xdr:colOff>
      <xdr:row>452</xdr:row>
      <xdr:rowOff>21168</xdr:rowOff>
    </xdr:from>
    <xdr:to>
      <xdr:col>8</xdr:col>
      <xdr:colOff>88900</xdr:colOff>
      <xdr:row>475</xdr:row>
      <xdr:rowOff>14818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70909</xdr:colOff>
      <xdr:row>3</xdr:row>
      <xdr:rowOff>285750</xdr:rowOff>
    </xdr:from>
    <xdr:to>
      <xdr:col>20</xdr:col>
      <xdr:colOff>402167</xdr:colOff>
      <xdr:row>272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148166</xdr:colOff>
      <xdr:row>326</xdr:row>
      <xdr:rowOff>10583</xdr:rowOff>
    </xdr:from>
    <xdr:to>
      <xdr:col>8</xdr:col>
      <xdr:colOff>157691</xdr:colOff>
      <xdr:row>346</xdr:row>
      <xdr:rowOff>84666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169332</xdr:colOff>
      <xdr:row>348</xdr:row>
      <xdr:rowOff>10583</xdr:rowOff>
    </xdr:from>
    <xdr:to>
      <xdr:col>8</xdr:col>
      <xdr:colOff>188382</xdr:colOff>
      <xdr:row>370</xdr:row>
      <xdr:rowOff>20108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179916</xdr:colOff>
      <xdr:row>371</xdr:row>
      <xdr:rowOff>10583</xdr:rowOff>
    </xdr:from>
    <xdr:to>
      <xdr:col>8</xdr:col>
      <xdr:colOff>208491</xdr:colOff>
      <xdr:row>393</xdr:row>
      <xdr:rowOff>29633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158749</xdr:colOff>
      <xdr:row>393</xdr:row>
      <xdr:rowOff>148166</xdr:rowOff>
    </xdr:from>
    <xdr:to>
      <xdr:col>8</xdr:col>
      <xdr:colOff>196849</xdr:colOff>
      <xdr:row>416</xdr:row>
      <xdr:rowOff>17991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169333</xdr:colOff>
      <xdr:row>416</xdr:row>
      <xdr:rowOff>137584</xdr:rowOff>
    </xdr:from>
    <xdr:to>
      <xdr:col>8</xdr:col>
      <xdr:colOff>216958</xdr:colOff>
      <xdr:row>439</xdr:row>
      <xdr:rowOff>16934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201084</xdr:colOff>
      <xdr:row>439</xdr:row>
      <xdr:rowOff>158749</xdr:rowOff>
    </xdr:from>
    <xdr:to>
      <xdr:col>8</xdr:col>
      <xdr:colOff>258234</xdr:colOff>
      <xdr:row>462</xdr:row>
      <xdr:rowOff>47624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463</xdr:row>
      <xdr:rowOff>137583</xdr:rowOff>
    </xdr:from>
    <xdr:to>
      <xdr:col>8</xdr:col>
      <xdr:colOff>246592</xdr:colOff>
      <xdr:row>486</xdr:row>
      <xdr:rowOff>35983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247</xdr:row>
      <xdr:rowOff>141815</xdr:rowOff>
    </xdr:from>
    <xdr:to>
      <xdr:col>19</xdr:col>
      <xdr:colOff>200025</xdr:colOff>
      <xdr:row>273</xdr:row>
      <xdr:rowOff>132290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353</xdr:row>
      <xdr:rowOff>38100</xdr:rowOff>
    </xdr:from>
    <xdr:to>
      <xdr:col>13</xdr:col>
      <xdr:colOff>9525</xdr:colOff>
      <xdr:row>379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408</xdr:row>
      <xdr:rowOff>9525</xdr:rowOff>
    </xdr:from>
    <xdr:to>
      <xdr:col>11</xdr:col>
      <xdr:colOff>28575</xdr:colOff>
      <xdr:row>431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432</xdr:row>
      <xdr:rowOff>66675</xdr:rowOff>
    </xdr:from>
    <xdr:to>
      <xdr:col>11</xdr:col>
      <xdr:colOff>47625</xdr:colOff>
      <xdr:row>456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456</xdr:row>
      <xdr:rowOff>133350</xdr:rowOff>
    </xdr:from>
    <xdr:to>
      <xdr:col>11</xdr:col>
      <xdr:colOff>66675</xdr:colOff>
      <xdr:row>480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380</xdr:row>
      <xdr:rowOff>152400</xdr:rowOff>
    </xdr:from>
    <xdr:to>
      <xdr:col>13</xdr:col>
      <xdr:colOff>9525</xdr:colOff>
      <xdr:row>407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482</xdr:row>
      <xdr:rowOff>0</xdr:rowOff>
    </xdr:from>
    <xdr:to>
      <xdr:col>11</xdr:col>
      <xdr:colOff>47625</xdr:colOff>
      <xdr:row>506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510</xdr:row>
      <xdr:rowOff>0</xdr:rowOff>
    </xdr:from>
    <xdr:to>
      <xdr:col>11</xdr:col>
      <xdr:colOff>47625</xdr:colOff>
      <xdr:row>534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201082</xdr:colOff>
      <xdr:row>1</xdr:row>
      <xdr:rowOff>476250</xdr:rowOff>
    </xdr:from>
    <xdr:to>
      <xdr:col>30</xdr:col>
      <xdr:colOff>39158</xdr:colOff>
      <xdr:row>257</xdr:row>
      <xdr:rowOff>1058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63500</xdr:colOff>
      <xdr:row>537</xdr:row>
      <xdr:rowOff>10584</xdr:rowOff>
    </xdr:from>
    <xdr:to>
      <xdr:col>11</xdr:col>
      <xdr:colOff>34925</xdr:colOff>
      <xdr:row>560</xdr:row>
      <xdr:rowOff>115359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63499</xdr:colOff>
      <xdr:row>564</xdr:row>
      <xdr:rowOff>52916</xdr:rowOff>
    </xdr:from>
    <xdr:to>
      <xdr:col>11</xdr:col>
      <xdr:colOff>34924</xdr:colOff>
      <xdr:row>588</xdr:row>
      <xdr:rowOff>28575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179917</xdr:colOff>
      <xdr:row>591</xdr:row>
      <xdr:rowOff>0</xdr:rowOff>
    </xdr:from>
    <xdr:to>
      <xdr:col>11</xdr:col>
      <xdr:colOff>151342</xdr:colOff>
      <xdr:row>614</xdr:row>
      <xdr:rowOff>144992</xdr:rowOff>
    </xdr:to>
    <xdr:graphicFrame macro="">
      <xdr:nvGraphicFramePr>
        <xdr:cNvPr id="14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190500</xdr:colOff>
      <xdr:row>617</xdr:row>
      <xdr:rowOff>105834</xdr:rowOff>
    </xdr:from>
    <xdr:to>
      <xdr:col>11</xdr:col>
      <xdr:colOff>161925</xdr:colOff>
      <xdr:row>641</xdr:row>
      <xdr:rowOff>92076</xdr:rowOff>
    </xdr:to>
    <xdr:graphicFrame macro="">
      <xdr:nvGraphicFramePr>
        <xdr:cNvPr id="1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152</xdr:row>
      <xdr:rowOff>38100</xdr:rowOff>
    </xdr:from>
    <xdr:to>
      <xdr:col>12</xdr:col>
      <xdr:colOff>371474</xdr:colOff>
      <xdr:row>189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191</xdr:row>
      <xdr:rowOff>42334</xdr:rowOff>
    </xdr:from>
    <xdr:to>
      <xdr:col>12</xdr:col>
      <xdr:colOff>476250</xdr:colOff>
      <xdr:row>217</xdr:row>
      <xdr:rowOff>10584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120650</xdr:colOff>
      <xdr:row>183</xdr:row>
      <xdr:rowOff>138641</xdr:rowOff>
    </xdr:from>
    <xdr:to>
      <xdr:col>10</xdr:col>
      <xdr:colOff>27516</xdr:colOff>
      <xdr:row>211</xdr:row>
      <xdr:rowOff>46566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211</xdr:row>
      <xdr:rowOff>152400</xdr:rowOff>
    </xdr:from>
    <xdr:to>
      <xdr:col>9</xdr:col>
      <xdr:colOff>304800</xdr:colOff>
      <xdr:row>235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235</xdr:row>
      <xdr:rowOff>142875</xdr:rowOff>
    </xdr:from>
    <xdr:to>
      <xdr:col>9</xdr:col>
      <xdr:colOff>314325</xdr:colOff>
      <xdr:row>260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261</xdr:row>
      <xdr:rowOff>9525</xdr:rowOff>
    </xdr:from>
    <xdr:to>
      <xdr:col>9</xdr:col>
      <xdr:colOff>304800</xdr:colOff>
      <xdr:row>285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9</xdr:col>
      <xdr:colOff>257175</xdr:colOff>
      <xdr:row>311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240240</xdr:colOff>
      <xdr:row>88</xdr:row>
      <xdr:rowOff>103715</xdr:rowOff>
    </xdr:from>
    <xdr:to>
      <xdr:col>24</xdr:col>
      <xdr:colOff>211667</xdr:colOff>
      <xdr:row>118</xdr:row>
      <xdr:rowOff>42332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313</xdr:row>
      <xdr:rowOff>0</xdr:rowOff>
    </xdr:from>
    <xdr:to>
      <xdr:col>9</xdr:col>
      <xdr:colOff>257175</xdr:colOff>
      <xdr:row>337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339</xdr:row>
      <xdr:rowOff>57150</xdr:rowOff>
    </xdr:from>
    <xdr:to>
      <xdr:col>9</xdr:col>
      <xdr:colOff>285750</xdr:colOff>
      <xdr:row>365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95249</xdr:colOff>
      <xdr:row>366</xdr:row>
      <xdr:rowOff>42334</xdr:rowOff>
    </xdr:from>
    <xdr:to>
      <xdr:col>9</xdr:col>
      <xdr:colOff>402168</xdr:colOff>
      <xdr:row>394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105834</xdr:colOff>
      <xdr:row>396</xdr:row>
      <xdr:rowOff>0</xdr:rowOff>
    </xdr:from>
    <xdr:to>
      <xdr:col>9</xdr:col>
      <xdr:colOff>412753</xdr:colOff>
      <xdr:row>424</xdr:row>
      <xdr:rowOff>42332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311</xdr:row>
      <xdr:rowOff>152400</xdr:rowOff>
    </xdr:from>
    <xdr:to>
      <xdr:col>10</xdr:col>
      <xdr:colOff>28575</xdr:colOff>
      <xdr:row>338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340</xdr:row>
      <xdr:rowOff>9525</xdr:rowOff>
    </xdr:from>
    <xdr:to>
      <xdr:col>10</xdr:col>
      <xdr:colOff>19050</xdr:colOff>
      <xdr:row>367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338667</xdr:colOff>
      <xdr:row>3</xdr:row>
      <xdr:rowOff>296334</xdr:rowOff>
    </xdr:from>
    <xdr:to>
      <xdr:col>26</xdr:col>
      <xdr:colOff>275167</xdr:colOff>
      <xdr:row>254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310</xdr:row>
      <xdr:rowOff>76200</xdr:rowOff>
    </xdr:from>
    <xdr:to>
      <xdr:col>7</xdr:col>
      <xdr:colOff>590550</xdr:colOff>
      <xdr:row>339</xdr:row>
      <xdr:rowOff>66675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342</xdr:row>
      <xdr:rowOff>161924</xdr:rowOff>
    </xdr:from>
    <xdr:to>
      <xdr:col>7</xdr:col>
      <xdr:colOff>685800</xdr:colOff>
      <xdr:row>372</xdr:row>
      <xdr:rowOff>95249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1301750</xdr:colOff>
      <xdr:row>226</xdr:row>
      <xdr:rowOff>31749</xdr:rowOff>
    </xdr:from>
    <xdr:to>
      <xdr:col>22</xdr:col>
      <xdr:colOff>455083</xdr:colOff>
      <xdr:row>256</xdr:row>
      <xdr:rowOff>10582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117</xdr:row>
      <xdr:rowOff>85725</xdr:rowOff>
    </xdr:from>
    <xdr:to>
      <xdr:col>10</xdr:col>
      <xdr:colOff>666750</xdr:colOff>
      <xdr:row>144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145</xdr:row>
      <xdr:rowOff>152400</xdr:rowOff>
    </xdr:from>
    <xdr:to>
      <xdr:col>10</xdr:col>
      <xdr:colOff>687917</xdr:colOff>
      <xdr:row>175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176</xdr:row>
      <xdr:rowOff>47625</xdr:rowOff>
    </xdr:from>
    <xdr:to>
      <xdr:col>10</xdr:col>
      <xdr:colOff>628650</xdr:colOff>
      <xdr:row>209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210</xdr:row>
      <xdr:rowOff>0</xdr:rowOff>
    </xdr:from>
    <xdr:to>
      <xdr:col>10</xdr:col>
      <xdr:colOff>619125</xdr:colOff>
      <xdr:row>242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10</xdr:col>
      <xdr:colOff>581025</xdr:colOff>
      <xdr:row>277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7406</xdr:colOff>
      <xdr:row>2</xdr:row>
      <xdr:rowOff>0</xdr:rowOff>
    </xdr:from>
    <xdr:to>
      <xdr:col>25</xdr:col>
      <xdr:colOff>64558</xdr:colOff>
      <xdr:row>88</xdr:row>
      <xdr:rowOff>21166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279</xdr:row>
      <xdr:rowOff>0</xdr:rowOff>
    </xdr:from>
    <xdr:to>
      <xdr:col>10</xdr:col>
      <xdr:colOff>581025</xdr:colOff>
      <xdr:row>311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315</xdr:row>
      <xdr:rowOff>0</xdr:rowOff>
    </xdr:from>
    <xdr:to>
      <xdr:col>10</xdr:col>
      <xdr:colOff>581025</xdr:colOff>
      <xdr:row>347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351</xdr:row>
      <xdr:rowOff>31751</xdr:rowOff>
    </xdr:from>
    <xdr:to>
      <xdr:col>10</xdr:col>
      <xdr:colOff>571499</xdr:colOff>
      <xdr:row>390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105833</xdr:colOff>
      <xdr:row>395</xdr:row>
      <xdr:rowOff>148165</xdr:rowOff>
    </xdr:from>
    <xdr:to>
      <xdr:col>10</xdr:col>
      <xdr:colOff>603249</xdr:colOff>
      <xdr:row>432</xdr:row>
      <xdr:rowOff>148166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379" t="s">
        <v>431</v>
      </c>
      <c r="B1" s="379"/>
      <c r="C1" s="379"/>
      <c r="D1" s="379"/>
      <c r="E1" s="379"/>
      <c r="F1" s="379"/>
      <c r="G1" s="379"/>
      <c r="H1" s="380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381"/>
      <c r="B2" s="381"/>
      <c r="C2" s="381"/>
      <c r="D2" s="381"/>
      <c r="E2" s="381"/>
      <c r="F2" s="381"/>
      <c r="G2" s="381"/>
      <c r="H2" s="382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381"/>
      <c r="B3" s="381"/>
      <c r="C3" s="381"/>
      <c r="D3" s="381"/>
      <c r="E3" s="381"/>
      <c r="F3" s="381"/>
      <c r="G3" s="381"/>
      <c r="H3" s="382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383"/>
      <c r="B4" s="383"/>
      <c r="C4" s="383"/>
      <c r="D4" s="383"/>
      <c r="E4" s="383"/>
      <c r="F4" s="383"/>
      <c r="G4" s="383"/>
      <c r="H4" s="384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388" t="s">
        <v>244</v>
      </c>
      <c r="E6" s="388"/>
      <c r="F6" s="388"/>
      <c r="G6" s="388"/>
      <c r="H6" s="388"/>
      <c r="I6" s="388"/>
      <c r="J6" s="389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367" t="s">
        <v>323</v>
      </c>
      <c r="E7" s="367"/>
      <c r="F7" s="367"/>
      <c r="G7" s="367"/>
      <c r="H7" s="367"/>
      <c r="I7" s="367"/>
      <c r="J7" s="368"/>
      <c r="K7" s="41"/>
      <c r="L7" s="377" t="s">
        <v>332</v>
      </c>
      <c r="M7" s="378"/>
      <c r="N7" s="41"/>
      <c r="O7" s="41"/>
      <c r="P7" s="42"/>
    </row>
    <row r="8" spans="1:16" ht="18">
      <c r="A8" s="78"/>
      <c r="B8" s="41"/>
      <c r="C8" s="46"/>
      <c r="D8" s="367" t="s">
        <v>52</v>
      </c>
      <c r="E8" s="367"/>
      <c r="F8" s="367"/>
      <c r="G8" s="367"/>
      <c r="H8" s="367"/>
      <c r="I8" s="367"/>
      <c r="J8" s="368"/>
      <c r="K8" s="41"/>
      <c r="L8" s="41"/>
      <c r="M8" s="41"/>
      <c r="N8" s="41"/>
      <c r="O8" s="41"/>
      <c r="P8" s="42"/>
    </row>
    <row r="9" spans="1:16" ht="18.75" thickBot="1">
      <c r="A9" s="79"/>
      <c r="B9" s="41"/>
      <c r="C9" s="46"/>
      <c r="D9" s="367" t="s">
        <v>222</v>
      </c>
      <c r="E9" s="367"/>
      <c r="F9" s="367"/>
      <c r="G9" s="367"/>
      <c r="H9" s="367"/>
      <c r="I9" s="367"/>
      <c r="J9" s="368"/>
      <c r="K9" s="41"/>
      <c r="L9" s="41"/>
      <c r="M9" s="41"/>
      <c r="N9" s="41"/>
      <c r="O9" s="41"/>
      <c r="P9" s="42"/>
    </row>
    <row r="10" spans="1:16" ht="18">
      <c r="A10" s="79"/>
      <c r="B10" s="41"/>
      <c r="C10" s="46"/>
      <c r="D10" s="367" t="s">
        <v>236</v>
      </c>
      <c r="E10" s="367"/>
      <c r="F10" s="367"/>
      <c r="G10" s="367"/>
      <c r="H10" s="367"/>
      <c r="I10" s="367"/>
      <c r="J10" s="368"/>
      <c r="K10" s="41"/>
      <c r="L10" s="371" t="s">
        <v>112</v>
      </c>
      <c r="M10" s="372"/>
      <c r="N10" s="372"/>
      <c r="O10" s="372"/>
      <c r="P10" s="373"/>
    </row>
    <row r="11" spans="1:16" ht="18">
      <c r="A11" s="79"/>
      <c r="B11" s="41"/>
      <c r="C11" s="46"/>
      <c r="D11" s="367" t="s">
        <v>331</v>
      </c>
      <c r="E11" s="367"/>
      <c r="F11" s="367"/>
      <c r="G11" s="367"/>
      <c r="H11" s="367"/>
      <c r="I11" s="367"/>
      <c r="J11" s="69"/>
      <c r="K11" s="41"/>
      <c r="L11" s="47"/>
      <c r="M11" s="48"/>
      <c r="N11" s="48"/>
      <c r="O11" s="48"/>
      <c r="P11" s="49"/>
    </row>
    <row r="12" spans="1:16" ht="18.75" thickBot="1">
      <c r="A12" s="79"/>
      <c r="B12" s="41"/>
      <c r="C12" s="46"/>
      <c r="D12" s="367" t="s">
        <v>107</v>
      </c>
      <c r="E12" s="367"/>
      <c r="F12" s="367"/>
      <c r="G12" s="367"/>
      <c r="H12" s="367"/>
      <c r="I12" s="367"/>
      <c r="J12" s="368"/>
      <c r="K12" s="41"/>
      <c r="L12" s="374" t="s">
        <v>111</v>
      </c>
      <c r="M12" s="375"/>
      <c r="N12" s="375"/>
      <c r="O12" s="375"/>
      <c r="P12" s="376"/>
    </row>
    <row r="13" spans="1:16" ht="18">
      <c r="A13" s="79"/>
      <c r="B13" s="41"/>
      <c r="C13" s="46"/>
      <c r="D13" s="367" t="s">
        <v>106</v>
      </c>
      <c r="E13" s="367"/>
      <c r="F13" s="367"/>
      <c r="G13" s="367"/>
      <c r="H13" s="367"/>
      <c r="I13" s="367"/>
      <c r="J13" s="368"/>
      <c r="K13" s="41"/>
      <c r="L13" s="41"/>
      <c r="M13" s="41"/>
      <c r="N13" s="41"/>
      <c r="O13" s="41"/>
      <c r="P13" s="42"/>
    </row>
    <row r="14" spans="1:16" ht="18">
      <c r="A14" s="79"/>
      <c r="B14" s="41"/>
      <c r="C14" s="46"/>
      <c r="D14" s="367" t="s">
        <v>28</v>
      </c>
      <c r="E14" s="367"/>
      <c r="F14" s="367"/>
      <c r="G14" s="367"/>
      <c r="H14" s="367"/>
      <c r="I14" s="367"/>
      <c r="J14" s="368"/>
      <c r="K14" s="41"/>
      <c r="L14" s="41"/>
      <c r="M14" s="41"/>
      <c r="N14" s="41"/>
      <c r="O14" s="41"/>
      <c r="P14" s="42"/>
    </row>
    <row r="15" spans="1:16" ht="18">
      <c r="A15" s="79"/>
      <c r="B15" s="41"/>
      <c r="C15" s="46"/>
      <c r="D15" s="367" t="s">
        <v>27</v>
      </c>
      <c r="E15" s="367"/>
      <c r="F15" s="367"/>
      <c r="G15" s="367"/>
      <c r="H15" s="367"/>
      <c r="I15" s="367"/>
      <c r="J15" s="368"/>
      <c r="K15" s="41"/>
      <c r="L15" s="41"/>
      <c r="M15" s="41"/>
      <c r="N15" s="41"/>
      <c r="O15" s="41"/>
      <c r="P15" s="42"/>
    </row>
    <row r="16" spans="1:16" ht="18">
      <c r="A16" s="79"/>
      <c r="B16" s="41"/>
      <c r="C16" s="46"/>
      <c r="D16" s="367" t="s">
        <v>108</v>
      </c>
      <c r="E16" s="367"/>
      <c r="F16" s="367"/>
      <c r="G16" s="367"/>
      <c r="H16" s="367"/>
      <c r="I16" s="367"/>
      <c r="J16" s="368"/>
      <c r="K16" s="41"/>
      <c r="L16" s="41"/>
      <c r="M16" s="41"/>
      <c r="N16" s="41"/>
      <c r="O16" s="41"/>
      <c r="P16" s="42"/>
    </row>
    <row r="17" spans="1:16" ht="18">
      <c r="A17" s="79"/>
      <c r="B17" s="41"/>
      <c r="C17" s="46"/>
      <c r="D17" s="385" t="s">
        <v>149</v>
      </c>
      <c r="E17" s="386"/>
      <c r="F17" s="386"/>
      <c r="G17" s="386"/>
      <c r="H17" s="386"/>
      <c r="I17" s="386"/>
      <c r="J17" s="387"/>
      <c r="K17" s="41"/>
      <c r="L17" s="41"/>
      <c r="M17" s="41"/>
      <c r="N17" s="41"/>
      <c r="O17" s="41"/>
      <c r="P17" s="42"/>
    </row>
    <row r="18" spans="1:16" ht="18">
      <c r="A18" s="79"/>
      <c r="B18" s="41"/>
      <c r="C18" s="46"/>
      <c r="D18" s="367" t="s">
        <v>202</v>
      </c>
      <c r="E18" s="369"/>
      <c r="F18" s="369"/>
      <c r="G18" s="369"/>
      <c r="H18" s="369"/>
      <c r="I18" s="369"/>
      <c r="J18" s="370"/>
      <c r="K18" s="41"/>
      <c r="L18" s="41"/>
      <c r="M18" s="41"/>
      <c r="N18" s="41"/>
      <c r="O18" s="41"/>
      <c r="P18" s="42"/>
    </row>
    <row r="19" spans="1:16" ht="18">
      <c r="A19" s="79"/>
      <c r="B19" s="41"/>
      <c r="C19" s="46"/>
      <c r="D19" s="367" t="s">
        <v>213</v>
      </c>
      <c r="E19" s="369"/>
      <c r="F19" s="369"/>
      <c r="G19" s="369"/>
      <c r="H19" s="369"/>
      <c r="I19" s="369"/>
      <c r="J19" s="370"/>
      <c r="K19" s="41"/>
      <c r="L19" s="41"/>
      <c r="M19" s="41"/>
      <c r="N19" s="41"/>
      <c r="O19" s="41"/>
      <c r="P19" s="42"/>
    </row>
    <row r="20" spans="1:16" ht="18">
      <c r="A20" s="79"/>
      <c r="B20" s="41"/>
      <c r="C20" s="46"/>
      <c r="D20" s="367" t="s">
        <v>390</v>
      </c>
      <c r="E20" s="369"/>
      <c r="F20" s="369"/>
      <c r="G20" s="369"/>
      <c r="H20" s="369"/>
      <c r="I20" s="369"/>
      <c r="J20" s="370"/>
      <c r="K20" s="41"/>
      <c r="L20" s="41"/>
      <c r="M20" s="41"/>
      <c r="N20" s="41"/>
      <c r="O20" s="41"/>
      <c r="P20" s="42"/>
    </row>
    <row r="21" spans="1:16" ht="18">
      <c r="A21" s="79"/>
      <c r="B21" s="41"/>
      <c r="C21" s="46"/>
      <c r="D21" s="367" t="s">
        <v>391</v>
      </c>
      <c r="E21" s="369"/>
      <c r="F21" s="369"/>
      <c r="G21" s="369"/>
      <c r="H21" s="369"/>
      <c r="I21" s="369"/>
      <c r="J21" s="370"/>
      <c r="K21" s="41"/>
      <c r="L21" s="41"/>
      <c r="M21" s="41"/>
      <c r="N21" s="41"/>
      <c r="O21" s="41"/>
      <c r="P21" s="42"/>
    </row>
    <row r="22" spans="1:16" ht="18">
      <c r="A22" s="79"/>
      <c r="B22" s="41"/>
      <c r="C22" s="46"/>
      <c r="D22" s="367" t="s">
        <v>110</v>
      </c>
      <c r="E22" s="367"/>
      <c r="F22" s="367"/>
      <c r="G22" s="367"/>
      <c r="H22" s="367"/>
      <c r="I22" s="367"/>
      <c r="J22" s="368"/>
      <c r="K22" s="41"/>
      <c r="L22" s="41"/>
      <c r="M22" s="41"/>
      <c r="N22" s="41"/>
      <c r="O22" s="41"/>
      <c r="P22" s="42"/>
    </row>
    <row r="23" spans="1:16" ht="18.75" thickBot="1">
      <c r="A23" s="79"/>
      <c r="B23" s="41"/>
      <c r="C23" s="141"/>
      <c r="D23" s="365" t="s">
        <v>109</v>
      </c>
      <c r="E23" s="365"/>
      <c r="F23" s="365"/>
      <c r="G23" s="365"/>
      <c r="H23" s="365"/>
      <c r="I23" s="365"/>
      <c r="J23" s="366"/>
      <c r="K23" s="41"/>
      <c r="L23" s="41"/>
      <c r="M23" s="41"/>
      <c r="N23" s="41"/>
      <c r="O23" s="41"/>
      <c r="P23" s="42"/>
    </row>
    <row r="24" spans="1:16">
      <c r="A24" s="79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15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395" t="s">
        <v>332</v>
      </c>
      <c r="B1" s="396"/>
      <c r="C1" s="396"/>
      <c r="D1" s="396"/>
      <c r="E1" s="396"/>
      <c r="F1" s="396"/>
      <c r="G1" s="396"/>
      <c r="H1" s="396"/>
      <c r="I1" s="396"/>
      <c r="J1" s="396"/>
      <c r="K1" s="397"/>
    </row>
    <row r="2" spans="1:11" ht="13.5" thickBot="1">
      <c r="A2" s="398"/>
      <c r="B2" s="399"/>
      <c r="C2" s="399"/>
      <c r="D2" s="399"/>
      <c r="E2" s="399"/>
      <c r="F2" s="399"/>
      <c r="G2" s="399"/>
      <c r="H2" s="399"/>
      <c r="I2" s="399"/>
      <c r="J2" s="399"/>
      <c r="K2" s="400"/>
    </row>
    <row r="3" spans="1:11" ht="13.5" thickBot="1"/>
    <row r="4" spans="1:11" ht="15.75" thickBot="1">
      <c r="A4" s="130" t="s">
        <v>334</v>
      </c>
    </row>
    <row r="27" spans="1:1" ht="13.5" thickBot="1"/>
    <row r="28" spans="1:1" ht="15.75" thickBot="1">
      <c r="A28" s="130" t="s">
        <v>335</v>
      </c>
    </row>
    <row r="54" spans="1:1" ht="13.5" thickBot="1"/>
    <row r="55" spans="1:1" ht="15.75" thickBot="1">
      <c r="A55" s="130" t="s">
        <v>338</v>
      </c>
    </row>
    <row r="83" spans="1:1" ht="13.5" thickBot="1"/>
    <row r="84" spans="1:1" ht="15.75" thickBot="1">
      <c r="A84" s="130" t="s">
        <v>336</v>
      </c>
    </row>
    <row r="110" spans="1:1" ht="13.5" thickBot="1"/>
    <row r="111" spans="1:1" ht="15.75" thickBot="1">
      <c r="A111" s="130" t="s">
        <v>337</v>
      </c>
    </row>
    <row r="113" spans="1:7" ht="76.5">
      <c r="A113" s="1"/>
      <c r="B113" s="124" t="s">
        <v>31</v>
      </c>
      <c r="C113" s="124" t="s">
        <v>32</v>
      </c>
      <c r="D113" s="124" t="s">
        <v>33</v>
      </c>
      <c r="E113" s="124" t="s">
        <v>34</v>
      </c>
      <c r="F113" s="124" t="s">
        <v>35</v>
      </c>
      <c r="G113" s="12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325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30" t="s">
        <v>346</v>
      </c>
    </row>
    <row r="166" spans="1:1" ht="35.25" customHeight="1"/>
    <row r="167" spans="1:1" ht="13.5" thickBot="1"/>
    <row r="168" spans="1:1" ht="15.75" thickBot="1">
      <c r="A168" s="130" t="s">
        <v>342</v>
      </c>
    </row>
    <row r="196" spans="1:1" ht="13.5" thickBot="1"/>
    <row r="197" spans="1:1" ht="15.75" thickBot="1">
      <c r="A197" s="130" t="s">
        <v>339</v>
      </c>
    </row>
    <row r="226" spans="1:1" ht="13.5" thickBot="1"/>
    <row r="227" spans="1:1" ht="15.75" thickBot="1">
      <c r="A227" s="130" t="s">
        <v>343</v>
      </c>
    </row>
    <row r="285" spans="1:1" ht="13.5" thickBot="1"/>
    <row r="286" spans="1:1" ht="15.75" thickBot="1">
      <c r="A286" s="130" t="s">
        <v>340</v>
      </c>
    </row>
    <row r="326" spans="1:1" ht="13.5" thickBot="1"/>
    <row r="327" spans="1:1" ht="15.75" thickBot="1">
      <c r="A327" s="130" t="s">
        <v>341</v>
      </c>
    </row>
    <row r="360" spans="1:10" ht="18" hidden="1">
      <c r="A360" s="148">
        <f>Inflation!A96</f>
        <v>40210</v>
      </c>
      <c r="B360" s="149"/>
      <c r="C360" s="149"/>
    </row>
    <row r="361" spans="1:10" ht="13.5" hidden="1" thickBot="1"/>
    <row r="362" spans="1:10" ht="13.5" hidden="1" thickBot="1">
      <c r="A362" s="84" t="s">
        <v>245</v>
      </c>
      <c r="C362" s="390" t="s">
        <v>267</v>
      </c>
      <c r="D362" s="391"/>
      <c r="E362" s="392"/>
      <c r="F362" s="392"/>
      <c r="G362" s="392"/>
      <c r="H362" s="393"/>
      <c r="I362" s="390" t="s">
        <v>268</v>
      </c>
      <c r="J362" s="394"/>
    </row>
    <row r="363" spans="1:10" ht="25.5" hidden="1">
      <c r="C363" s="87" t="s">
        <v>264</v>
      </c>
      <c r="D363" s="108" t="s">
        <v>265</v>
      </c>
      <c r="E363" s="108" t="s">
        <v>293</v>
      </c>
      <c r="F363" s="108" t="s">
        <v>329</v>
      </c>
      <c r="G363" s="108" t="s">
        <v>330</v>
      </c>
      <c r="H363" s="88" t="s">
        <v>295</v>
      </c>
      <c r="I363" s="132" t="s">
        <v>344</v>
      </c>
      <c r="J363" s="88" t="str">
        <f>H363</f>
        <v>Year To Date</v>
      </c>
    </row>
    <row r="364" spans="1:10" hidden="1">
      <c r="C364" s="87"/>
      <c r="D364" s="108"/>
      <c r="E364" s="108"/>
      <c r="F364" s="108"/>
      <c r="G364" s="108"/>
      <c r="H364" s="88"/>
      <c r="I364" s="87"/>
      <c r="J364" s="88"/>
    </row>
    <row r="365" spans="1:10" hidden="1">
      <c r="A365" t="s">
        <v>246</v>
      </c>
      <c r="C365" s="89">
        <v>642990150</v>
      </c>
      <c r="D365" s="109">
        <v>24300741</v>
      </c>
      <c r="E365" s="109">
        <v>32435284</v>
      </c>
      <c r="F365" s="109">
        <v>65574859</v>
      </c>
      <c r="G365" s="109">
        <v>34978288</v>
      </c>
      <c r="H365" s="90">
        <f>SUM(D365:G365)</f>
        <v>157289172</v>
      </c>
      <c r="I365" s="89">
        <v>608347998</v>
      </c>
      <c r="J365" s="90">
        <v>174111002</v>
      </c>
    </row>
    <row r="366" spans="1:10" hidden="1">
      <c r="C366" s="89"/>
      <c r="D366" s="109"/>
      <c r="E366" s="109"/>
      <c r="F366" s="109"/>
      <c r="G366" s="109"/>
      <c r="H366" s="90"/>
      <c r="I366" s="89"/>
      <c r="J366" s="90"/>
    </row>
    <row r="367" spans="1:10" hidden="1">
      <c r="A367" t="s">
        <v>247</v>
      </c>
      <c r="C367" s="89">
        <f t="shared" ref="C367:I367" si="0">C369+C371+C378</f>
        <v>738562766</v>
      </c>
      <c r="D367" s="109">
        <f t="shared" si="0"/>
        <v>61667077</v>
      </c>
      <c r="E367" s="109">
        <f t="shared" si="0"/>
        <v>52349208</v>
      </c>
      <c r="F367" s="109">
        <f t="shared" si="0"/>
        <v>66052175</v>
      </c>
      <c r="G367" s="109">
        <f t="shared" si="0"/>
        <v>66614468</v>
      </c>
      <c r="H367" s="90">
        <f t="shared" si="0"/>
        <v>246682928</v>
      </c>
      <c r="I367" s="89">
        <f t="shared" si="0"/>
        <v>635636199</v>
      </c>
      <c r="J367" s="90">
        <v>193080773</v>
      </c>
    </row>
    <row r="368" spans="1:10" hidden="1">
      <c r="C368" s="89"/>
      <c r="D368" s="109"/>
      <c r="E368" s="109"/>
      <c r="F368" s="109"/>
      <c r="G368" s="109"/>
      <c r="H368" s="90"/>
      <c r="I368" s="89"/>
      <c r="J368" s="90"/>
    </row>
    <row r="369" spans="1:10" hidden="1">
      <c r="B369" s="129" t="s">
        <v>345</v>
      </c>
      <c r="C369" s="89">
        <v>429643150</v>
      </c>
      <c r="D369" s="109">
        <v>38846083</v>
      </c>
      <c r="E369" s="109">
        <v>30230480</v>
      </c>
      <c r="F369" s="109">
        <v>37791888</v>
      </c>
      <c r="G369" s="109">
        <v>42630424</v>
      </c>
      <c r="H369" s="90">
        <f>SUM(D369:G369)</f>
        <v>149498875</v>
      </c>
      <c r="I369" s="89">
        <v>368088226</v>
      </c>
      <c r="J369" s="90">
        <v>110706537</v>
      </c>
    </row>
    <row r="370" spans="1:10" hidden="1">
      <c r="C370" s="89"/>
      <c r="D370" s="109"/>
      <c r="E370" s="109"/>
      <c r="F370" s="109"/>
      <c r="G370" s="109"/>
      <c r="H370" s="90"/>
      <c r="I370" s="89"/>
      <c r="J370" s="90"/>
    </row>
    <row r="371" spans="1:10" hidden="1">
      <c r="B371" t="s">
        <v>249</v>
      </c>
      <c r="C371" s="89">
        <f>SUM(C373:C376)</f>
        <v>302919616</v>
      </c>
      <c r="D371" s="109">
        <f>SUM(D373:D376)</f>
        <v>22820994</v>
      </c>
      <c r="E371" s="109">
        <f>SUM(E373:E376)</f>
        <v>22118728</v>
      </c>
      <c r="F371" s="109">
        <f>SUM(F373:F376)</f>
        <v>28260287</v>
      </c>
      <c r="G371" s="109">
        <f>SUM(G373:G376)</f>
        <v>23984044</v>
      </c>
      <c r="H371" s="90">
        <f>SUM(D371:G371)</f>
        <v>97184053</v>
      </c>
      <c r="I371" s="89">
        <f>SUM(I373:I376)</f>
        <v>267547973</v>
      </c>
      <c r="J371" s="90">
        <v>82374236</v>
      </c>
    </row>
    <row r="372" spans="1:10" hidden="1">
      <c r="C372" s="89"/>
      <c r="D372" s="109"/>
      <c r="E372" s="109"/>
      <c r="F372" s="109"/>
      <c r="G372" s="109"/>
      <c r="H372" s="90"/>
      <c r="I372" s="89"/>
      <c r="J372" s="90"/>
    </row>
    <row r="373" spans="1:10" hidden="1">
      <c r="B373" s="86" t="s">
        <v>250</v>
      </c>
      <c r="C373" s="89">
        <v>55268000</v>
      </c>
      <c r="D373" s="109">
        <v>1893082</v>
      </c>
      <c r="E373" s="109">
        <v>1668775</v>
      </c>
      <c r="F373" s="109">
        <v>8766455</v>
      </c>
      <c r="G373" s="109">
        <v>3081896</v>
      </c>
      <c r="H373" s="90">
        <f>SUM(D373:G373)</f>
        <v>15410208</v>
      </c>
      <c r="I373" s="89">
        <v>54393684</v>
      </c>
      <c r="J373" s="90">
        <v>13142097</v>
      </c>
    </row>
    <row r="374" spans="1:10" hidden="1">
      <c r="B374" s="86" t="s">
        <v>251</v>
      </c>
      <c r="C374" s="89">
        <v>231050881</v>
      </c>
      <c r="D374" s="109">
        <v>20101427</v>
      </c>
      <c r="E374" s="109">
        <v>19639326</v>
      </c>
      <c r="F374" s="109">
        <v>18715121</v>
      </c>
      <c r="G374" s="109">
        <v>20101427</v>
      </c>
      <c r="H374" s="90">
        <f>SUM(D374:G374)</f>
        <v>78557301</v>
      </c>
      <c r="I374" s="89">
        <v>204009924</v>
      </c>
      <c r="J374" s="90">
        <v>66459003</v>
      </c>
    </row>
    <row r="375" spans="1:10" hidden="1">
      <c r="B375" s="86" t="s">
        <v>252</v>
      </c>
      <c r="C375" s="89">
        <v>6800104</v>
      </c>
      <c r="D375" s="109"/>
      <c r="E375" s="109"/>
      <c r="F375" s="109"/>
      <c r="G375" s="109"/>
      <c r="H375" s="90"/>
      <c r="I375" s="89"/>
      <c r="J375" s="90"/>
    </row>
    <row r="376" spans="1:10" hidden="1">
      <c r="B376" s="86" t="s">
        <v>82</v>
      </c>
      <c r="C376" s="89">
        <v>9800631</v>
      </c>
      <c r="D376" s="109">
        <v>826485</v>
      </c>
      <c r="E376" s="109">
        <v>810627</v>
      </c>
      <c r="F376" s="109">
        <v>778711</v>
      </c>
      <c r="G376" s="109">
        <v>800721</v>
      </c>
      <c r="H376" s="90">
        <f>SUM(D376:G376)</f>
        <v>3216544</v>
      </c>
      <c r="I376" s="89">
        <v>9144365</v>
      </c>
      <c r="J376" s="90">
        <v>2773136</v>
      </c>
    </row>
    <row r="377" spans="1:10" hidden="1">
      <c r="C377" s="89"/>
      <c r="D377" s="109"/>
      <c r="E377" s="109"/>
      <c r="F377" s="109"/>
      <c r="G377" s="109"/>
      <c r="H377" s="90"/>
      <c r="I377" s="89"/>
      <c r="J377" s="90"/>
    </row>
    <row r="378" spans="1:10" hidden="1">
      <c r="B378" t="s">
        <v>253</v>
      </c>
      <c r="C378" s="89">
        <v>6000000</v>
      </c>
      <c r="D378" s="109"/>
      <c r="E378" s="109"/>
      <c r="F378" s="109"/>
      <c r="G378" s="109"/>
      <c r="H378" s="90"/>
      <c r="I378" s="89"/>
      <c r="J378" s="90"/>
    </row>
    <row r="379" spans="1:10" hidden="1">
      <c r="C379" s="89"/>
      <c r="D379" s="109"/>
      <c r="E379" s="109"/>
      <c r="F379" s="109"/>
      <c r="G379" s="109"/>
      <c r="H379" s="90"/>
      <c r="I379" s="89"/>
      <c r="J379" s="90"/>
    </row>
    <row r="380" spans="1:10" hidden="1">
      <c r="A380" t="s">
        <v>254</v>
      </c>
      <c r="C380" s="89">
        <f>C365-C367</f>
        <v>-95572616</v>
      </c>
      <c r="D380" s="109">
        <f>D365-D367</f>
        <v>-37366336</v>
      </c>
      <c r="E380" s="109">
        <f>E365-E367</f>
        <v>-19913924</v>
      </c>
      <c r="F380" s="109">
        <f>F365-F367</f>
        <v>-477316</v>
      </c>
      <c r="G380" s="109">
        <f>G365-G367</f>
        <v>-31636180</v>
      </c>
      <c r="H380" s="90">
        <f>SUM(D380:G380)</f>
        <v>-89393756</v>
      </c>
      <c r="I380" s="89">
        <f>I365-I367</f>
        <v>-27288201</v>
      </c>
      <c r="J380" s="90">
        <f>J365-J367</f>
        <v>-18969771</v>
      </c>
    </row>
    <row r="381" spans="1:10" hidden="1">
      <c r="C381" s="89"/>
      <c r="D381" s="109"/>
      <c r="E381" s="109"/>
      <c r="F381" s="109"/>
      <c r="G381" s="109"/>
      <c r="H381" s="90"/>
      <c r="I381" s="89"/>
      <c r="J381" s="90"/>
    </row>
    <row r="382" spans="1:10" hidden="1">
      <c r="B382" t="s">
        <v>255</v>
      </c>
      <c r="C382" s="89">
        <v>6100000</v>
      </c>
      <c r="D382" s="109">
        <v>85</v>
      </c>
      <c r="E382" s="109">
        <v>269470</v>
      </c>
      <c r="F382" s="109">
        <v>3941127</v>
      </c>
      <c r="G382" s="109">
        <v>650164</v>
      </c>
      <c r="H382" s="90">
        <f>SUM(D382:G382)</f>
        <v>4860846</v>
      </c>
      <c r="I382" s="89">
        <v>8203424</v>
      </c>
      <c r="J382" s="90">
        <v>1705201</v>
      </c>
    </row>
    <row r="383" spans="1:10" hidden="1">
      <c r="C383" s="89"/>
      <c r="D383" s="109"/>
      <c r="E383" s="109"/>
      <c r="F383" s="109"/>
      <c r="G383" s="109"/>
      <c r="H383" s="90"/>
      <c r="I383" s="89"/>
      <c r="J383" s="90"/>
    </row>
    <row r="384" spans="1:10" hidden="1">
      <c r="B384" t="s">
        <v>256</v>
      </c>
      <c r="C384" s="89">
        <v>900000</v>
      </c>
      <c r="D384" s="109"/>
      <c r="E384" s="109"/>
      <c r="F384" s="109">
        <v>20270</v>
      </c>
      <c r="G384" s="109">
        <v>48999</v>
      </c>
      <c r="H384" s="90">
        <f>SUM(D384:G384)</f>
        <v>69269</v>
      </c>
      <c r="I384" s="89">
        <v>4284094</v>
      </c>
      <c r="J384" s="90">
        <v>152689</v>
      </c>
    </row>
    <row r="385" spans="1:10" hidden="1">
      <c r="C385" s="89"/>
      <c r="D385" s="109"/>
      <c r="E385" s="109"/>
      <c r="F385" s="109"/>
      <c r="G385" s="109"/>
      <c r="H385" s="90"/>
      <c r="I385" s="89"/>
      <c r="J385" s="90"/>
    </row>
    <row r="386" spans="1:10" hidden="1">
      <c r="A386" t="s">
        <v>257</v>
      </c>
      <c r="C386" s="89">
        <f>C365-C367+C382-C384</f>
        <v>-90372616</v>
      </c>
      <c r="D386" s="109">
        <f>D365-D367+D382-D384</f>
        <v>-37366251</v>
      </c>
      <c r="E386" s="109">
        <f>E365-E367+E382-E384</f>
        <v>-19644454</v>
      </c>
      <c r="F386" s="109">
        <f>F365-F367+F382-F384</f>
        <v>3443541</v>
      </c>
      <c r="G386" s="109">
        <f>G365-G367+G382-G384</f>
        <v>-31035015</v>
      </c>
      <c r="H386" s="90">
        <f>SUM(D386:G386)</f>
        <v>-84602179</v>
      </c>
      <c r="I386" s="89">
        <f>I365-I367+I382-I384</f>
        <v>-23368871</v>
      </c>
      <c r="J386" s="90">
        <f>J365-J367+J382-J384</f>
        <v>-17417259</v>
      </c>
    </row>
    <row r="387" spans="1:10" hidden="1">
      <c r="C387" s="89"/>
      <c r="D387" s="109"/>
      <c r="E387" s="109"/>
      <c r="F387" s="109"/>
      <c r="G387" s="109"/>
      <c r="H387" s="90"/>
      <c r="I387" s="89"/>
      <c r="J387" s="90"/>
    </row>
    <row r="388" spans="1:10" hidden="1">
      <c r="C388" s="89"/>
      <c r="D388" s="109"/>
      <c r="E388" s="109"/>
      <c r="F388" s="109"/>
      <c r="G388" s="109"/>
      <c r="H388" s="90"/>
      <c r="I388" s="89"/>
      <c r="J388" s="90"/>
    </row>
    <row r="389" spans="1:10" ht="63.75" hidden="1">
      <c r="A389" s="85" t="s">
        <v>258</v>
      </c>
      <c r="C389" s="89"/>
      <c r="D389" s="109"/>
      <c r="E389" s="109"/>
      <c r="F389" s="109"/>
      <c r="G389" s="109"/>
      <c r="H389" s="90"/>
      <c r="I389" s="89"/>
      <c r="J389" s="90"/>
    </row>
    <row r="390" spans="1:10" hidden="1">
      <c r="C390" s="89"/>
      <c r="D390" s="109"/>
      <c r="E390" s="109"/>
      <c r="F390" s="109"/>
      <c r="G390" s="109"/>
      <c r="H390" s="90"/>
      <c r="I390" s="89"/>
      <c r="J390" s="90"/>
    </row>
    <row r="391" spans="1:10" hidden="1">
      <c r="A391" t="s">
        <v>259</v>
      </c>
      <c r="C391" s="89">
        <v>15400000</v>
      </c>
      <c r="D391" s="109">
        <v>7336278</v>
      </c>
      <c r="E391" s="109">
        <v>10011803</v>
      </c>
      <c r="F391" s="109">
        <v>8812057</v>
      </c>
      <c r="G391" s="109">
        <v>1229482</v>
      </c>
      <c r="H391" s="90">
        <f>SUM(D391:G391)</f>
        <v>27389620</v>
      </c>
      <c r="I391" s="89">
        <v>12225111</v>
      </c>
      <c r="J391" s="90">
        <v>7258154</v>
      </c>
    </row>
    <row r="392" spans="1:10" hidden="1">
      <c r="C392" s="89"/>
      <c r="D392" s="109"/>
      <c r="E392" s="109"/>
      <c r="F392" s="109"/>
      <c r="G392" s="109"/>
      <c r="H392" s="90"/>
      <c r="I392" s="89"/>
      <c r="J392" s="90"/>
    </row>
    <row r="393" spans="1:10" hidden="1">
      <c r="A393" t="s">
        <v>260</v>
      </c>
      <c r="C393" s="89">
        <v>61521800</v>
      </c>
      <c r="D393" s="109">
        <v>9014812</v>
      </c>
      <c r="E393" s="109">
        <v>7916315</v>
      </c>
      <c r="F393" s="109">
        <v>7343895</v>
      </c>
      <c r="G393" s="109">
        <v>10721849</v>
      </c>
      <c r="H393" s="90">
        <f>SUM(D393:G393)</f>
        <v>34996871</v>
      </c>
      <c r="I393" s="89">
        <v>23059005</v>
      </c>
      <c r="J393" s="90">
        <v>8851530</v>
      </c>
    </row>
    <row r="394" spans="1:10" hidden="1">
      <c r="C394" s="89"/>
      <c r="D394" s="109"/>
      <c r="E394" s="109"/>
      <c r="F394" s="109"/>
      <c r="G394" s="109"/>
      <c r="H394" s="90"/>
      <c r="I394" s="89"/>
      <c r="J394" s="90"/>
    </row>
    <row r="395" spans="1:10" hidden="1">
      <c r="A395" t="s">
        <v>261</v>
      </c>
      <c r="C395" s="89">
        <v>3836800</v>
      </c>
      <c r="D395" s="109">
        <v>-796355</v>
      </c>
      <c r="E395" s="109">
        <v>6849714</v>
      </c>
      <c r="F395" s="109">
        <v>-80222</v>
      </c>
      <c r="G395" s="109">
        <v>-407091</v>
      </c>
      <c r="H395" s="90">
        <f>SUM(D395:G395)</f>
        <v>5566046</v>
      </c>
      <c r="I395" s="89">
        <v>-3954404</v>
      </c>
      <c r="J395" s="90">
        <v>-4464573</v>
      </c>
    </row>
    <row r="396" spans="1:10" hidden="1">
      <c r="C396" s="89"/>
      <c r="D396" s="109"/>
      <c r="E396" s="109"/>
      <c r="F396" s="109"/>
      <c r="G396" s="109"/>
      <c r="H396" s="90"/>
      <c r="I396" s="89"/>
      <c r="J396" s="90"/>
    </row>
    <row r="397" spans="1:10" hidden="1">
      <c r="A397" t="s">
        <v>262</v>
      </c>
      <c r="C397" s="89">
        <v>9614016</v>
      </c>
      <c r="D397" s="109">
        <v>21811516</v>
      </c>
      <c r="E397" s="109">
        <v>-5133378</v>
      </c>
      <c r="F397" s="109">
        <v>-19519271</v>
      </c>
      <c r="G397" s="109">
        <v>19490775</v>
      </c>
      <c r="H397" s="90">
        <f>SUM(D397:G397)</f>
        <v>16649642</v>
      </c>
      <c r="I397" s="89">
        <v>-7960841</v>
      </c>
      <c r="J397" s="90">
        <v>5772148</v>
      </c>
    </row>
    <row r="398" spans="1:10" hidden="1">
      <c r="C398" s="89"/>
      <c r="D398" s="109"/>
      <c r="E398" s="109"/>
      <c r="F398" s="109"/>
      <c r="G398" s="109"/>
      <c r="H398" s="90"/>
      <c r="I398" s="89"/>
      <c r="J398" s="90"/>
    </row>
    <row r="399" spans="1:10" ht="13.5" hidden="1" thickBot="1">
      <c r="A399" t="s">
        <v>263</v>
      </c>
      <c r="C399" s="91">
        <f t="shared" ref="C399:J399" si="1">SUM(C391:C397)</f>
        <v>90372616</v>
      </c>
      <c r="D399" s="110">
        <f t="shared" si="1"/>
        <v>37366251</v>
      </c>
      <c r="E399" s="110">
        <f t="shared" si="1"/>
        <v>19644454</v>
      </c>
      <c r="F399" s="110">
        <f t="shared" si="1"/>
        <v>-3443541</v>
      </c>
      <c r="G399" s="110">
        <f t="shared" si="1"/>
        <v>31035015</v>
      </c>
      <c r="H399" s="92">
        <f t="shared" si="1"/>
        <v>84602179</v>
      </c>
      <c r="I399" s="91">
        <f t="shared" si="1"/>
        <v>23368871</v>
      </c>
      <c r="J399" s="92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pane xSplit="1" ySplit="1" topLeftCell="B8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8" width="9.140625" style="1"/>
    <col min="9" max="9" width="10.140625" style="1" bestFit="1" customWidth="1"/>
    <col min="10" max="10" width="15.28515625" customWidth="1"/>
  </cols>
  <sheetData>
    <row r="1" spans="1:12" ht="79.5" thickBot="1">
      <c r="B1" s="113" t="s">
        <v>299</v>
      </c>
      <c r="C1" s="114" t="s">
        <v>238</v>
      </c>
      <c r="D1" s="114" t="s">
        <v>303</v>
      </c>
      <c r="E1" s="115"/>
      <c r="F1" s="114"/>
      <c r="G1" s="114" t="s">
        <v>322</v>
      </c>
      <c r="H1" s="114">
        <v>2002</v>
      </c>
      <c r="I1" s="114">
        <v>2014</v>
      </c>
      <c r="J1" s="114" t="s">
        <v>321</v>
      </c>
      <c r="K1" s="335" t="s">
        <v>563</v>
      </c>
      <c r="L1" s="336" t="s">
        <v>564</v>
      </c>
    </row>
    <row r="2" spans="1:12" s="119" customFormat="1" ht="15.75">
      <c r="A2" s="23"/>
      <c r="B2" s="116"/>
      <c r="C2" s="116"/>
      <c r="D2" s="116"/>
      <c r="E2" s="117"/>
      <c r="F2" s="116"/>
      <c r="G2" s="116"/>
      <c r="H2" s="116"/>
      <c r="I2" s="116"/>
      <c r="J2" s="116"/>
      <c r="K2" s="118"/>
    </row>
    <row r="3" spans="1:12">
      <c r="A3" s="1" t="s">
        <v>298</v>
      </c>
      <c r="B3" s="20">
        <v>9557165</v>
      </c>
      <c r="G3" s="17" t="s">
        <v>304</v>
      </c>
      <c r="H3" s="112">
        <v>1145046.91225217</v>
      </c>
      <c r="I3" s="112">
        <v>1281412</v>
      </c>
      <c r="J3" s="7">
        <f>(I3-H3)/H3*100</f>
        <v>11.909126716879765</v>
      </c>
      <c r="K3" s="20">
        <f>I3-H3</f>
        <v>136365.08774782997</v>
      </c>
      <c r="L3" s="7">
        <f>K3/H3*100</f>
        <v>11.909126716879765</v>
      </c>
    </row>
    <row r="4" spans="1:12">
      <c r="A4" s="1">
        <f>A3+1</f>
        <v>2002</v>
      </c>
      <c r="B4" s="20">
        <v>9659485</v>
      </c>
      <c r="C4" s="7">
        <f t="shared" ref="C4:C15" si="0">(B4-B3)/B3*100</f>
        <v>1.070610374520059</v>
      </c>
      <c r="D4" s="123">
        <v>0</v>
      </c>
      <c r="G4" s="111" t="s">
        <v>319</v>
      </c>
      <c r="H4" s="112">
        <v>1170285.4178288216</v>
      </c>
      <c r="I4" s="112">
        <v>1236936</v>
      </c>
      <c r="J4" s="7">
        <f t="shared" ref="J4:J11" si="1">(I4-H4)/H4*100</f>
        <v>5.6952416184790442</v>
      </c>
      <c r="K4" s="20">
        <f t="shared" ref="K4:K19" si="2">I4-H4</f>
        <v>66650.582171178423</v>
      </c>
      <c r="L4" s="7">
        <f t="shared" ref="L4:L19" si="3">K4/H4*100</f>
        <v>5.6952416184790442</v>
      </c>
    </row>
    <row r="5" spans="1:12">
      <c r="A5" s="1">
        <f t="shared" ref="A5:A16" si="4">A4+1</f>
        <v>2003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320</v>
      </c>
      <c r="H5" s="112">
        <v>1089100.8240839355</v>
      </c>
      <c r="I5" s="112">
        <v>1146565</v>
      </c>
      <c r="J5" s="7">
        <f t="shared" si="1"/>
        <v>5.2762953296265112</v>
      </c>
      <c r="K5" s="20">
        <f t="shared" si="2"/>
        <v>57464.175916064531</v>
      </c>
      <c r="L5" s="7">
        <f t="shared" si="3"/>
        <v>5.2762953296265112</v>
      </c>
    </row>
    <row r="6" spans="1:12">
      <c r="A6" s="1">
        <f t="shared" si="4"/>
        <v>2004</v>
      </c>
      <c r="B6" s="20">
        <v>9835710</v>
      </c>
      <c r="C6" s="7">
        <f t="shared" si="0"/>
        <v>0.85620583886054147</v>
      </c>
      <c r="D6" s="7">
        <f t="shared" ref="D6:D15" si="5">C6-C5</f>
        <v>-0.10374181880443745</v>
      </c>
      <c r="G6" s="17" t="s">
        <v>305</v>
      </c>
      <c r="H6" s="112">
        <v>1021634.8803915116</v>
      </c>
      <c r="I6" s="112">
        <v>1109190</v>
      </c>
      <c r="J6" s="7">
        <f t="shared" si="1"/>
        <v>8.5700988962843034</v>
      </c>
      <c r="K6" s="20">
        <f t="shared" si="2"/>
        <v>87555.1196084884</v>
      </c>
      <c r="L6" s="7">
        <f t="shared" si="3"/>
        <v>8.5700988962843034</v>
      </c>
    </row>
    <row r="7" spans="1:12">
      <c r="A7" s="1">
        <f t="shared" si="4"/>
        <v>2005</v>
      </c>
      <c r="B7" s="20">
        <v>9910636</v>
      </c>
      <c r="C7" s="7">
        <f t="shared" si="0"/>
        <v>0.76177520484032168</v>
      </c>
      <c r="D7" s="7">
        <f t="shared" si="5"/>
        <v>-9.4430634020219784E-2</v>
      </c>
      <c r="G7" s="17" t="s">
        <v>306</v>
      </c>
      <c r="H7" s="112">
        <v>918057.56048047892</v>
      </c>
      <c r="I7" s="112">
        <v>1096286</v>
      </c>
      <c r="J7" s="7">
        <f t="shared" si="1"/>
        <v>19.413645417422696</v>
      </c>
      <c r="K7" s="20">
        <f t="shared" si="2"/>
        <v>178228.43951952108</v>
      </c>
      <c r="L7" s="7">
        <f t="shared" si="3"/>
        <v>19.413645417422696</v>
      </c>
    </row>
    <row r="8" spans="1:12">
      <c r="A8" s="1">
        <f t="shared" si="4"/>
        <v>2006</v>
      </c>
      <c r="B8" s="20">
        <v>9974344</v>
      </c>
      <c r="C8" s="7">
        <f t="shared" si="0"/>
        <v>0.64282453719418209</v>
      </c>
      <c r="D8" s="7">
        <f t="shared" si="5"/>
        <v>-0.1189506676461396</v>
      </c>
      <c r="G8" s="17" t="s">
        <v>307</v>
      </c>
      <c r="H8" s="112">
        <v>827720.63709210535</v>
      </c>
      <c r="I8" s="112">
        <v>969933</v>
      </c>
      <c r="J8" s="7">
        <f t="shared" si="1"/>
        <v>17.181202997125446</v>
      </c>
      <c r="K8" s="20">
        <f t="shared" si="2"/>
        <v>142212.36290789465</v>
      </c>
      <c r="L8" s="7">
        <f t="shared" si="3"/>
        <v>17.181202997125446</v>
      </c>
    </row>
    <row r="9" spans="1:12">
      <c r="A9" s="1">
        <f t="shared" si="4"/>
        <v>2007</v>
      </c>
      <c r="B9" s="20">
        <v>10045594</v>
      </c>
      <c r="C9" s="7">
        <f t="shared" si="0"/>
        <v>0.71433269195447846</v>
      </c>
      <c r="D9" s="7">
        <f t="shared" si="5"/>
        <v>7.1508154760296372E-2</v>
      </c>
      <c r="G9" s="17" t="s">
        <v>308</v>
      </c>
      <c r="H9" s="112">
        <v>645983.31499856827</v>
      </c>
      <c r="I9" s="112">
        <v>753750</v>
      </c>
      <c r="J9" s="7">
        <f t="shared" si="1"/>
        <v>16.68258026163889</v>
      </c>
      <c r="K9" s="20">
        <f t="shared" si="2"/>
        <v>107766.68500143173</v>
      </c>
      <c r="L9" s="7">
        <f t="shared" si="3"/>
        <v>16.68258026163889</v>
      </c>
    </row>
    <row r="10" spans="1:12">
      <c r="A10" s="1">
        <f t="shared" si="4"/>
        <v>2008</v>
      </c>
      <c r="B10" s="20">
        <v>10105436</v>
      </c>
      <c r="C10" s="7">
        <f t="shared" si="0"/>
        <v>0.59570394742212363</v>
      </c>
      <c r="D10" s="7">
        <f t="shared" si="5"/>
        <v>-0.11862874453235484</v>
      </c>
      <c r="G10" s="17" t="s">
        <v>309</v>
      </c>
      <c r="H10" s="112">
        <v>528731.73036242381</v>
      </c>
      <c r="I10" s="112">
        <v>595883</v>
      </c>
      <c r="J10" s="7">
        <f t="shared" si="1"/>
        <v>12.700442546080366</v>
      </c>
      <c r="K10" s="20">
        <f t="shared" si="2"/>
        <v>67151.269637576188</v>
      </c>
      <c r="L10" s="7">
        <f t="shared" si="3"/>
        <v>12.700442546080366</v>
      </c>
    </row>
    <row r="11" spans="1:12">
      <c r="A11" s="1">
        <f t="shared" si="4"/>
        <v>2009</v>
      </c>
      <c r="B11" s="20">
        <v>10449300</v>
      </c>
      <c r="C11" s="7">
        <f t="shared" si="0"/>
        <v>3.4027626319141495</v>
      </c>
      <c r="D11" s="7">
        <f t="shared" si="5"/>
        <v>2.8070586844920258</v>
      </c>
      <c r="G11" s="17" t="s">
        <v>310</v>
      </c>
      <c r="H11" s="112">
        <v>463125.91273194342</v>
      </c>
      <c r="I11" s="112">
        <v>510020</v>
      </c>
      <c r="J11" s="7">
        <f t="shared" si="1"/>
        <v>10.125558941721062</v>
      </c>
      <c r="K11" s="20">
        <f t="shared" si="2"/>
        <v>46894.087268056581</v>
      </c>
      <c r="L11" s="7">
        <f t="shared" si="3"/>
        <v>10.125558941721062</v>
      </c>
    </row>
    <row r="12" spans="1:12">
      <c r="A12" s="1">
        <f t="shared" si="4"/>
        <v>2010</v>
      </c>
      <c r="B12" s="20">
        <v>10645400</v>
      </c>
      <c r="C12" s="7">
        <f t="shared" si="0"/>
        <v>1.8766807345946619</v>
      </c>
      <c r="D12" s="7">
        <f t="shared" si="5"/>
        <v>-1.5260818973194876</v>
      </c>
      <c r="G12" s="213" t="s">
        <v>311</v>
      </c>
      <c r="H12" s="112">
        <v>376947.14815060049</v>
      </c>
      <c r="I12" s="112">
        <v>445130</v>
      </c>
      <c r="J12" s="7">
        <f>(I12-H12)/H12*100</f>
        <v>18.088172886815059</v>
      </c>
      <c r="K12" s="20">
        <f t="shared" si="2"/>
        <v>68182.851849399507</v>
      </c>
      <c r="L12" s="7">
        <f t="shared" si="3"/>
        <v>18.088172886815059</v>
      </c>
    </row>
    <row r="13" spans="1:12">
      <c r="A13" s="1">
        <f t="shared" si="4"/>
        <v>2011</v>
      </c>
      <c r="B13" s="20">
        <v>10819130</v>
      </c>
      <c r="C13" s="7">
        <f t="shared" si="0"/>
        <v>1.6319724951622296</v>
      </c>
      <c r="D13" s="7">
        <f t="shared" si="5"/>
        <v>-0.24470823943243225</v>
      </c>
      <c r="G13" s="17" t="s">
        <v>312</v>
      </c>
      <c r="H13" s="112">
        <v>324416.96358729253</v>
      </c>
      <c r="I13" s="112">
        <v>395858</v>
      </c>
      <c r="J13" s="7">
        <f t="shared" ref="J13:J15" si="6">(I13-H13)/H13*100</f>
        <v>22.021362761902701</v>
      </c>
      <c r="K13" s="20">
        <f t="shared" si="2"/>
        <v>71441.036412707472</v>
      </c>
      <c r="L13" s="7">
        <f t="shared" si="3"/>
        <v>22.021362761902701</v>
      </c>
    </row>
    <row r="14" spans="1:12">
      <c r="A14" s="1">
        <f t="shared" si="4"/>
        <v>2012</v>
      </c>
      <c r="B14" s="20">
        <v>10267300</v>
      </c>
      <c r="C14" s="7">
        <f t="shared" si="0"/>
        <v>-5.1005025357861493</v>
      </c>
      <c r="D14" s="7">
        <f t="shared" si="5"/>
        <v>-6.732475030948379</v>
      </c>
      <c r="G14" s="17" t="s">
        <v>313</v>
      </c>
      <c r="H14" s="112">
        <v>254803.45937997071</v>
      </c>
      <c r="I14" s="112">
        <v>333050</v>
      </c>
      <c r="J14" s="7">
        <f t="shared" si="6"/>
        <v>30.708586457354826</v>
      </c>
      <c r="K14" s="20">
        <f t="shared" si="2"/>
        <v>78246.540620029293</v>
      </c>
      <c r="L14" s="7">
        <f t="shared" si="3"/>
        <v>30.708586457354826</v>
      </c>
    </row>
    <row r="15" spans="1:12">
      <c r="A15" s="1">
        <f t="shared" si="4"/>
        <v>2013</v>
      </c>
      <c r="B15" s="20">
        <v>10456900</v>
      </c>
      <c r="C15" s="7">
        <f t="shared" si="0"/>
        <v>1.8466393306906395</v>
      </c>
      <c r="D15" s="7">
        <f t="shared" si="5"/>
        <v>6.9471418664767892</v>
      </c>
      <c r="G15" s="17" t="s">
        <v>314</v>
      </c>
      <c r="H15" s="112">
        <v>197194.71949534339</v>
      </c>
      <c r="I15" s="112">
        <v>275449</v>
      </c>
      <c r="J15" s="7">
        <f t="shared" si="6"/>
        <v>39.683760652883265</v>
      </c>
      <c r="K15" s="20">
        <f t="shared" si="2"/>
        <v>78254.280504656606</v>
      </c>
      <c r="L15" s="7">
        <f t="shared" si="3"/>
        <v>39.683760652883265</v>
      </c>
    </row>
    <row r="16" spans="1:12">
      <c r="A16" s="1">
        <f t="shared" si="4"/>
        <v>2014</v>
      </c>
      <c r="B16" s="20">
        <v>10694400</v>
      </c>
      <c r="C16" s="7">
        <f t="shared" ref="C16" si="7">(B16-B15)/B15*100</f>
        <v>2.2712276104772928</v>
      </c>
      <c r="D16" s="7">
        <f t="shared" ref="D16" si="8">C16-C15</f>
        <v>0.42458827978665337</v>
      </c>
      <c r="G16" s="17" t="s">
        <v>315</v>
      </c>
      <c r="H16" s="112">
        <v>154317.96651411999</v>
      </c>
      <c r="I16" s="112">
        <v>217779</v>
      </c>
      <c r="J16" s="7">
        <f>(I16-H16)/H16*100</f>
        <v>41.123554774209239</v>
      </c>
      <c r="K16" s="20">
        <f t="shared" si="2"/>
        <v>63461.033485880005</v>
      </c>
      <c r="L16" s="7">
        <f t="shared" si="3"/>
        <v>41.123554774209239</v>
      </c>
    </row>
    <row r="17" spans="1:12">
      <c r="G17" s="17" t="s">
        <v>316</v>
      </c>
      <c r="H17" s="112">
        <v>106574.13374596459</v>
      </c>
      <c r="I17" s="112">
        <v>150354</v>
      </c>
      <c r="J17" s="7">
        <f>(I17-H17)/H17*100</f>
        <v>41.079260712914902</v>
      </c>
      <c r="K17" s="20">
        <f t="shared" si="2"/>
        <v>43779.866254035413</v>
      </c>
      <c r="L17" s="7">
        <f t="shared" si="3"/>
        <v>41.079260712914902</v>
      </c>
    </row>
    <row r="18" spans="1:12">
      <c r="A18" s="1" t="s">
        <v>68</v>
      </c>
      <c r="B18" s="20">
        <f>AVERAGE(B3:B16)</f>
        <v>10155215.071428571</v>
      </c>
      <c r="C18" s="7">
        <f>AVERAGE(C4:C16)</f>
        <v>0.88693696303919312</v>
      </c>
      <c r="D18" s="7">
        <f>AVERAGE(D5:D16)</f>
        <v>0.10005143632976954</v>
      </c>
      <c r="G18" s="17" t="s">
        <v>317</v>
      </c>
      <c r="H18" s="112">
        <v>62354.824717522933</v>
      </c>
      <c r="I18" s="112">
        <v>99599</v>
      </c>
      <c r="J18" s="7">
        <f>(I18-H18)/H18*100</f>
        <v>59.729420219203533</v>
      </c>
      <c r="K18" s="20">
        <f t="shared" si="2"/>
        <v>37244.175282477067</v>
      </c>
      <c r="L18" s="7">
        <f t="shared" si="3"/>
        <v>59.729420219203533</v>
      </c>
    </row>
    <row r="19" spans="1:12">
      <c r="A19" s="1" t="s">
        <v>302</v>
      </c>
      <c r="B19" s="20">
        <f>MEDIAN(B3:B16)</f>
        <v>10075515</v>
      </c>
      <c r="C19" s="7">
        <f>MEDIAN(C4:C16)</f>
        <v>0.95994765766497892</v>
      </c>
      <c r="D19" s="7">
        <f>MEDIAN(D5:D16)</f>
        <v>-0.10720226782975878</v>
      </c>
      <c r="G19" s="17" t="s">
        <v>318</v>
      </c>
      <c r="H19" s="112">
        <v>39794.950229830785</v>
      </c>
      <c r="I19" s="112">
        <v>77239</v>
      </c>
      <c r="J19" s="7">
        <f>(I19-H19)/H19*100</f>
        <v>94.092465385471684</v>
      </c>
      <c r="K19" s="20">
        <f t="shared" si="2"/>
        <v>37444.049770169215</v>
      </c>
      <c r="L19" s="7">
        <f t="shared" si="3"/>
        <v>94.092465385471684</v>
      </c>
    </row>
    <row r="20" spans="1:12">
      <c r="A20" s="1" t="s">
        <v>300</v>
      </c>
      <c r="B20" s="20">
        <f>STDEV(B3:B16)</f>
        <v>405423.1808251529</v>
      </c>
      <c r="C20" s="7">
        <f>STDEV(C4:C16)</f>
        <v>1.9744333910504677</v>
      </c>
      <c r="D20" s="7">
        <f>STDEV(D5:D16)</f>
        <v>3.0745701787510353</v>
      </c>
    </row>
    <row r="21" spans="1:12">
      <c r="A21" s="1" t="s">
        <v>301</v>
      </c>
      <c r="B21" s="20">
        <f>MAX(B3:B16)-MIN(B3:B12)</f>
        <v>1261965</v>
      </c>
      <c r="C21" s="7">
        <f>MAX(C4:C16)-MIN(C4:C12)</f>
        <v>2.8070586844920258</v>
      </c>
      <c r="D21" s="7">
        <f>MAX(D5:D16)-MIN(D5:D12)</f>
        <v>8.4732237637962768</v>
      </c>
      <c r="G21" s="17"/>
      <c r="H21" s="112"/>
      <c r="I21" s="112"/>
      <c r="J21" s="7"/>
    </row>
    <row r="22" spans="1:12">
      <c r="G22" s="17"/>
      <c r="H22" s="112"/>
      <c r="I22" s="112"/>
      <c r="J22" s="7"/>
    </row>
    <row r="24" spans="1:12">
      <c r="G24" s="17"/>
      <c r="H24" s="112"/>
      <c r="I24" s="112"/>
      <c r="J24" s="7"/>
    </row>
  </sheetData>
  <phoneticPr fontId="15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Z507"/>
  <sheetViews>
    <sheetView zoomScale="60" zoomScaleNormal="60" workbookViewId="0">
      <selection activeCell="B1" sqref="B1:Z1"/>
    </sheetView>
  </sheetViews>
  <sheetFormatPr defaultRowHeight="12.75"/>
  <cols>
    <col min="1" max="1" width="1.140625" customWidth="1"/>
    <col min="2" max="2" width="12.28515625" customWidth="1"/>
    <col min="3" max="3" width="40.28515625" customWidth="1"/>
    <col min="4" max="4" width="13.5703125" style="1" customWidth="1"/>
    <col min="5" max="5" width="14" style="1" customWidth="1"/>
    <col min="6" max="6" width="13.7109375" style="1" customWidth="1"/>
    <col min="7" max="17" width="12.28515625" style="1" customWidth="1"/>
    <col min="18" max="18" width="13.7109375" style="1" customWidth="1"/>
    <col min="19" max="19" width="14.42578125" style="1" customWidth="1"/>
    <col min="20" max="20" width="13.7109375" style="1" customWidth="1"/>
    <col min="21" max="21" width="4.5703125" customWidth="1"/>
    <col min="22" max="22" width="27" style="86" customWidth="1"/>
    <col min="23" max="23" width="18.140625" style="1" customWidth="1"/>
  </cols>
  <sheetData>
    <row r="1" spans="2:26" ht="39.75" customHeight="1" thickBot="1">
      <c r="B1" s="403" t="s">
        <v>297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5"/>
    </row>
    <row r="2" spans="2:26" ht="13.5" thickBot="1"/>
    <row r="3" spans="2:26" ht="15" customHeight="1" thickBot="1">
      <c r="B3" s="231" t="s">
        <v>245</v>
      </c>
      <c r="D3" s="406" t="s">
        <v>267</v>
      </c>
      <c r="E3" s="407"/>
      <c r="F3" s="408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3"/>
      <c r="S3" s="406" t="s">
        <v>268</v>
      </c>
      <c r="T3" s="409"/>
    </row>
    <row r="4" spans="2:26" ht="28.5" customHeight="1">
      <c r="D4" s="87" t="s">
        <v>385</v>
      </c>
      <c r="E4" s="108" t="s">
        <v>384</v>
      </c>
      <c r="F4" s="108" t="s">
        <v>265</v>
      </c>
      <c r="G4" s="108" t="s">
        <v>293</v>
      </c>
      <c r="H4" s="108" t="s">
        <v>329</v>
      </c>
      <c r="I4" s="108" t="s">
        <v>330</v>
      </c>
      <c r="J4" s="232" t="s">
        <v>347</v>
      </c>
      <c r="K4" s="232" t="s">
        <v>382</v>
      </c>
      <c r="L4" s="232" t="s">
        <v>383</v>
      </c>
      <c r="M4" s="232" t="s">
        <v>386</v>
      </c>
      <c r="N4" s="232" t="s">
        <v>387</v>
      </c>
      <c r="O4" s="232" t="s">
        <v>404</v>
      </c>
      <c r="P4" s="232" t="s">
        <v>406</v>
      </c>
      <c r="Q4" s="232" t="s">
        <v>407</v>
      </c>
      <c r="R4" s="88" t="s">
        <v>295</v>
      </c>
      <c r="S4" s="87" t="s">
        <v>266</v>
      </c>
      <c r="T4" s="88" t="str">
        <f>R4</f>
        <v>Year To Date</v>
      </c>
    </row>
    <row r="5" spans="2:26">
      <c r="D5" s="87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88"/>
      <c r="S5" s="87"/>
      <c r="T5" s="88"/>
      <c r="V5" s="93" t="s">
        <v>273</v>
      </c>
      <c r="W5" s="94">
        <f>(R6-T6)/T6*100</f>
        <v>-4.7240537539097325</v>
      </c>
    </row>
    <row r="6" spans="2:26">
      <c r="B6" t="s">
        <v>246</v>
      </c>
      <c r="D6" s="89">
        <v>642990150</v>
      </c>
      <c r="E6" s="109">
        <v>570935394</v>
      </c>
      <c r="F6" s="109">
        <v>24300741</v>
      </c>
      <c r="G6" s="109">
        <v>32435284</v>
      </c>
      <c r="H6" s="109">
        <v>65574859</v>
      </c>
      <c r="I6" s="109">
        <v>34978288</v>
      </c>
      <c r="J6" s="109">
        <v>45333126</v>
      </c>
      <c r="K6" s="109">
        <v>58825063</v>
      </c>
      <c r="L6" s="109">
        <v>35718501</v>
      </c>
      <c r="M6" s="109">
        <v>40151274</v>
      </c>
      <c r="N6" s="109">
        <v>74163382</v>
      </c>
      <c r="O6" s="109">
        <v>39764075</v>
      </c>
      <c r="P6" s="109">
        <v>58568534</v>
      </c>
      <c r="Q6" s="109">
        <v>70210452</v>
      </c>
      <c r="R6" s="90">
        <f>SUM(F6:Q6)</f>
        <v>580023579</v>
      </c>
      <c r="S6" s="89">
        <v>608347998</v>
      </c>
      <c r="T6" s="90">
        <v>608782806</v>
      </c>
      <c r="V6" s="93" t="s">
        <v>269</v>
      </c>
      <c r="W6" s="95">
        <f>R6/12*12</f>
        <v>580023579</v>
      </c>
    </row>
    <row r="7" spans="2:26">
      <c r="D7" s="8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90"/>
      <c r="S7" s="89"/>
      <c r="T7" s="90"/>
      <c r="V7" s="93" t="s">
        <v>270</v>
      </c>
      <c r="W7" s="95">
        <f>D6-W6</f>
        <v>62966571</v>
      </c>
    </row>
    <row r="8" spans="2:26">
      <c r="B8" t="s">
        <v>247</v>
      </c>
      <c r="D8" s="89">
        <f>D10+D12+D19</f>
        <v>738562766</v>
      </c>
      <c r="E8" s="109">
        <f t="shared" ref="E8:Q8" si="0">E10+E12+E19</f>
        <v>752522894</v>
      </c>
      <c r="F8" s="109">
        <f t="shared" si="0"/>
        <v>61667077</v>
      </c>
      <c r="G8" s="109">
        <f t="shared" si="0"/>
        <v>52349208</v>
      </c>
      <c r="H8" s="109">
        <f t="shared" si="0"/>
        <v>66052175</v>
      </c>
      <c r="I8" s="109">
        <f t="shared" si="0"/>
        <v>66614468</v>
      </c>
      <c r="J8" s="109">
        <f t="shared" si="0"/>
        <v>53886090</v>
      </c>
      <c r="K8" s="109">
        <f t="shared" si="0"/>
        <v>67381632</v>
      </c>
      <c r="L8" s="109">
        <f t="shared" si="0"/>
        <v>57858106</v>
      </c>
      <c r="M8" s="109">
        <f t="shared" si="0"/>
        <v>63656968</v>
      </c>
      <c r="N8" s="109">
        <f t="shared" si="0"/>
        <v>67872275</v>
      </c>
      <c r="O8" s="109">
        <f t="shared" si="0"/>
        <v>52828703</v>
      </c>
      <c r="P8" s="109">
        <f t="shared" si="0"/>
        <v>55525308</v>
      </c>
      <c r="Q8" s="109">
        <f t="shared" si="0"/>
        <v>81136433</v>
      </c>
      <c r="R8" s="90">
        <f>SUM(F8:Q8)</f>
        <v>746828443</v>
      </c>
      <c r="S8" s="89">
        <f>S10+S12+S19</f>
        <v>635636199</v>
      </c>
      <c r="T8" s="90">
        <f>T10+T12+T19</f>
        <v>635796335</v>
      </c>
    </row>
    <row r="9" spans="2:26">
      <c r="D9" s="8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90"/>
      <c r="S9" s="89"/>
      <c r="T9" s="90"/>
      <c r="V9" s="233" t="s">
        <v>388</v>
      </c>
      <c r="W9" s="94">
        <f>(R8-T8)/T8*100</f>
        <v>17.463470908494621</v>
      </c>
    </row>
    <row r="10" spans="2:26">
      <c r="C10" t="s">
        <v>248</v>
      </c>
      <c r="D10" s="89">
        <v>429643150</v>
      </c>
      <c r="E10" s="109">
        <v>438881102</v>
      </c>
      <c r="F10" s="109">
        <v>38846083</v>
      </c>
      <c r="G10" s="109">
        <v>30230480</v>
      </c>
      <c r="H10" s="109">
        <v>37791888</v>
      </c>
      <c r="I10" s="109">
        <v>42630424</v>
      </c>
      <c r="J10" s="109">
        <v>31198699</v>
      </c>
      <c r="K10" s="109">
        <v>37395695</v>
      </c>
      <c r="L10" s="109">
        <v>33365721</v>
      </c>
      <c r="M10" s="109">
        <v>37712077</v>
      </c>
      <c r="N10" s="109">
        <v>37322945</v>
      </c>
      <c r="O10" s="109">
        <v>26944233</v>
      </c>
      <c r="P10" s="109">
        <v>32946403</v>
      </c>
      <c r="Q10" s="109">
        <v>46642729</v>
      </c>
      <c r="R10" s="90">
        <f>SUM(F10:Q10)</f>
        <v>433027377</v>
      </c>
      <c r="S10" s="89">
        <v>368088226</v>
      </c>
      <c r="T10" s="90">
        <v>368241460</v>
      </c>
    </row>
    <row r="11" spans="2:26">
      <c r="D11" s="8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90"/>
      <c r="S11" s="89"/>
      <c r="T11" s="90"/>
    </row>
    <row r="12" spans="2:26">
      <c r="C12" t="s">
        <v>249</v>
      </c>
      <c r="D12" s="89">
        <f t="shared" ref="D12:Q12" si="1">SUM(D14:D17)</f>
        <v>302919616</v>
      </c>
      <c r="E12" s="109">
        <f t="shared" si="1"/>
        <v>316641792</v>
      </c>
      <c r="F12" s="109">
        <f t="shared" si="1"/>
        <v>22820994</v>
      </c>
      <c r="G12" s="109">
        <f t="shared" si="1"/>
        <v>22118728</v>
      </c>
      <c r="H12" s="109">
        <f t="shared" si="1"/>
        <v>28260287</v>
      </c>
      <c r="I12" s="109">
        <f t="shared" si="1"/>
        <v>23984044</v>
      </c>
      <c r="J12" s="109">
        <f t="shared" si="1"/>
        <v>22687391</v>
      </c>
      <c r="K12" s="109">
        <f t="shared" si="1"/>
        <v>29985937</v>
      </c>
      <c r="L12" s="109">
        <f t="shared" si="1"/>
        <v>24492385</v>
      </c>
      <c r="M12" s="109">
        <f t="shared" si="1"/>
        <v>25944891</v>
      </c>
      <c r="N12" s="109">
        <f t="shared" si="1"/>
        <v>30549330</v>
      </c>
      <c r="O12" s="109">
        <f t="shared" si="1"/>
        <v>25884470</v>
      </c>
      <c r="P12" s="109">
        <f t="shared" si="1"/>
        <v>22578905</v>
      </c>
      <c r="Q12" s="109">
        <f t="shared" si="1"/>
        <v>34493704</v>
      </c>
      <c r="R12" s="90">
        <f>SUM(F12:Q12)</f>
        <v>313801066</v>
      </c>
      <c r="S12" s="89">
        <f>SUM(S14:S17)</f>
        <v>267547973</v>
      </c>
      <c r="T12" s="234">
        <f>SUM(T14:T17)</f>
        <v>267554875</v>
      </c>
      <c r="V12" s="233" t="s">
        <v>389</v>
      </c>
      <c r="W12" s="94">
        <f>(R15-T15)/T15*100</f>
        <v>17.663934328998625</v>
      </c>
    </row>
    <row r="13" spans="2:26">
      <c r="D13" s="8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90"/>
      <c r="S13" s="89"/>
      <c r="T13" s="90"/>
    </row>
    <row r="14" spans="2:26">
      <c r="C14" s="86" t="s">
        <v>250</v>
      </c>
      <c r="D14" s="89">
        <v>55268000</v>
      </c>
      <c r="E14" s="109">
        <v>59994954</v>
      </c>
      <c r="F14" s="109">
        <v>1893082</v>
      </c>
      <c r="G14" s="109">
        <v>1668775</v>
      </c>
      <c r="H14" s="109">
        <v>8766455</v>
      </c>
      <c r="I14" s="109">
        <v>3081896</v>
      </c>
      <c r="J14" s="109">
        <v>3188956</v>
      </c>
      <c r="K14" s="109">
        <v>9625403</v>
      </c>
      <c r="L14" s="109">
        <v>1282096</v>
      </c>
      <c r="M14" s="109">
        <v>1452993</v>
      </c>
      <c r="N14" s="109">
        <v>9499552</v>
      </c>
      <c r="O14" s="109">
        <v>3261558</v>
      </c>
      <c r="P14" s="109">
        <v>2405148</v>
      </c>
      <c r="Q14" s="109">
        <v>10861645</v>
      </c>
      <c r="R14" s="90">
        <f>SUM(F14:Q14)</f>
        <v>56987559</v>
      </c>
      <c r="S14" s="89">
        <v>54393684</v>
      </c>
      <c r="T14" s="90">
        <v>54393684</v>
      </c>
      <c r="V14" s="93" t="s">
        <v>271</v>
      </c>
      <c r="W14" s="95">
        <f>R15/12*12</f>
        <v>240046103</v>
      </c>
    </row>
    <row r="15" spans="2:26">
      <c r="C15" s="86" t="s">
        <v>251</v>
      </c>
      <c r="D15" s="89">
        <v>231050881</v>
      </c>
      <c r="E15" s="109">
        <v>240046103</v>
      </c>
      <c r="F15" s="109">
        <v>20101427</v>
      </c>
      <c r="G15" s="109">
        <v>19639326</v>
      </c>
      <c r="H15" s="109">
        <v>18715121</v>
      </c>
      <c r="I15" s="109">
        <v>20101427</v>
      </c>
      <c r="J15" s="109">
        <v>18715121</v>
      </c>
      <c r="K15" s="109">
        <v>19408275</v>
      </c>
      <c r="L15" s="109">
        <v>22370377</v>
      </c>
      <c r="M15" s="109">
        <v>22139326</v>
      </c>
      <c r="N15" s="109">
        <v>17927219</v>
      </c>
      <c r="O15" s="109">
        <v>21731685</v>
      </c>
      <c r="P15" s="109">
        <v>19251824</v>
      </c>
      <c r="Q15" s="109">
        <v>19944975</v>
      </c>
      <c r="R15" s="90">
        <f>SUM(F15:Q15)</f>
        <v>240046103</v>
      </c>
      <c r="S15" s="89">
        <v>204009924</v>
      </c>
      <c r="T15" s="90">
        <v>204009924</v>
      </c>
      <c r="V15" s="93" t="s">
        <v>272</v>
      </c>
      <c r="W15" s="95">
        <f>W14-D15</f>
        <v>8995222</v>
      </c>
    </row>
    <row r="16" spans="2:26">
      <c r="C16" s="86" t="s">
        <v>252</v>
      </c>
      <c r="D16" s="89">
        <v>6800104</v>
      </c>
      <c r="E16" s="109">
        <v>6800104</v>
      </c>
      <c r="F16" s="109"/>
      <c r="G16" s="109"/>
      <c r="H16" s="109"/>
      <c r="I16" s="109"/>
      <c r="J16" s="109"/>
      <c r="K16" s="109">
        <v>153731</v>
      </c>
      <c r="L16" s="109"/>
      <c r="M16" s="109">
        <v>1526390</v>
      </c>
      <c r="N16" s="109">
        <v>2266701</v>
      </c>
      <c r="O16" s="109"/>
      <c r="P16" s="109"/>
      <c r="Q16" s="109">
        <v>2853282</v>
      </c>
      <c r="R16" s="90">
        <f>SUM(F16:Q16)</f>
        <v>6800104</v>
      </c>
      <c r="S16" s="89"/>
      <c r="T16" s="90"/>
    </row>
    <row r="17" spans="2:23">
      <c r="C17" s="86" t="s">
        <v>82</v>
      </c>
      <c r="D17" s="89">
        <v>9800631</v>
      </c>
      <c r="E17" s="109">
        <v>9800631</v>
      </c>
      <c r="F17" s="109">
        <v>826485</v>
      </c>
      <c r="G17" s="109">
        <v>810627</v>
      </c>
      <c r="H17" s="109">
        <v>778711</v>
      </c>
      <c r="I17" s="109">
        <v>800721</v>
      </c>
      <c r="J17" s="109">
        <v>783314</v>
      </c>
      <c r="K17" s="109">
        <v>798528</v>
      </c>
      <c r="L17" s="109">
        <v>839912</v>
      </c>
      <c r="M17" s="109">
        <v>826182</v>
      </c>
      <c r="N17" s="109">
        <v>855858</v>
      </c>
      <c r="O17" s="109">
        <v>891227</v>
      </c>
      <c r="P17" s="109">
        <v>921933</v>
      </c>
      <c r="Q17" s="109">
        <v>833802</v>
      </c>
      <c r="R17" s="90">
        <f>SUM(F17:Q17)</f>
        <v>9967300</v>
      </c>
      <c r="S17" s="89">
        <v>9144365</v>
      </c>
      <c r="T17" s="90">
        <v>9151267</v>
      </c>
    </row>
    <row r="18" spans="2:23">
      <c r="D18" s="8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90"/>
      <c r="S18" s="89"/>
      <c r="T18" s="90"/>
    </row>
    <row r="19" spans="2:23">
      <c r="C19" t="s">
        <v>253</v>
      </c>
      <c r="D19" s="89">
        <v>6000000</v>
      </c>
      <c r="E19" s="109">
        <v>-3000000</v>
      </c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90"/>
      <c r="S19" s="89"/>
      <c r="T19" s="90"/>
    </row>
    <row r="20" spans="2:23">
      <c r="D20" s="8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90"/>
      <c r="S20" s="89"/>
      <c r="T20" s="90"/>
    </row>
    <row r="21" spans="2:23">
      <c r="B21" t="s">
        <v>254</v>
      </c>
      <c r="D21" s="89">
        <f t="shared" ref="D21:Q21" si="2">D6-D8</f>
        <v>-95572616</v>
      </c>
      <c r="E21" s="109">
        <f t="shared" si="2"/>
        <v>-181587500</v>
      </c>
      <c r="F21" s="109">
        <f t="shared" si="2"/>
        <v>-37366336</v>
      </c>
      <c r="G21" s="109">
        <f t="shared" si="2"/>
        <v>-19913924</v>
      </c>
      <c r="H21" s="109">
        <f t="shared" si="2"/>
        <v>-477316</v>
      </c>
      <c r="I21" s="109">
        <f t="shared" si="2"/>
        <v>-31636180</v>
      </c>
      <c r="J21" s="109">
        <f t="shared" si="2"/>
        <v>-8552964</v>
      </c>
      <c r="K21" s="109">
        <f t="shared" si="2"/>
        <v>-8556569</v>
      </c>
      <c r="L21" s="109">
        <f t="shared" si="2"/>
        <v>-22139605</v>
      </c>
      <c r="M21" s="109">
        <f t="shared" si="2"/>
        <v>-23505694</v>
      </c>
      <c r="N21" s="109">
        <f t="shared" si="2"/>
        <v>6291107</v>
      </c>
      <c r="O21" s="109">
        <f t="shared" si="2"/>
        <v>-13064628</v>
      </c>
      <c r="P21" s="109">
        <f t="shared" si="2"/>
        <v>3043226</v>
      </c>
      <c r="Q21" s="109">
        <f t="shared" si="2"/>
        <v>-10925981</v>
      </c>
      <c r="R21" s="90">
        <f>SUM(F21:Q21)</f>
        <v>-166804864</v>
      </c>
      <c r="S21" s="89">
        <f>S6-S8</f>
        <v>-27288201</v>
      </c>
      <c r="T21" s="90">
        <f>T6-T8</f>
        <v>-27013529</v>
      </c>
    </row>
    <row r="22" spans="2:23">
      <c r="D22" s="8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90"/>
      <c r="S22" s="89"/>
      <c r="T22" s="90"/>
    </row>
    <row r="23" spans="2:23">
      <c r="C23" t="s">
        <v>255</v>
      </c>
      <c r="D23" s="89">
        <v>6100000</v>
      </c>
      <c r="E23" s="109">
        <v>6297000</v>
      </c>
      <c r="F23" s="109">
        <v>85</v>
      </c>
      <c r="G23" s="109">
        <v>269470</v>
      </c>
      <c r="H23" s="109">
        <v>3941127</v>
      </c>
      <c r="I23" s="109">
        <v>650164</v>
      </c>
      <c r="J23" s="109">
        <v>151953</v>
      </c>
      <c r="K23" s="109">
        <v>419035</v>
      </c>
      <c r="L23" s="109">
        <v>150335</v>
      </c>
      <c r="M23" s="109">
        <v>100663</v>
      </c>
      <c r="N23" s="109">
        <v>278308</v>
      </c>
      <c r="O23" s="109">
        <v>143</v>
      </c>
      <c r="P23" s="109">
        <v>283333</v>
      </c>
      <c r="Q23" s="109">
        <v>190032</v>
      </c>
      <c r="R23" s="90">
        <f>SUM(F23:Q23)</f>
        <v>6434648</v>
      </c>
      <c r="S23" s="89">
        <v>8203424</v>
      </c>
      <c r="T23" s="90">
        <v>8203424</v>
      </c>
    </row>
    <row r="24" spans="2:23">
      <c r="D24" s="8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90"/>
      <c r="S24" s="89"/>
      <c r="T24" s="90"/>
    </row>
    <row r="25" spans="2:23">
      <c r="C25" t="s">
        <v>256</v>
      </c>
      <c r="D25" s="89">
        <v>-900000</v>
      </c>
      <c r="E25" s="109">
        <v>-553000</v>
      </c>
      <c r="F25" s="109"/>
      <c r="G25" s="109"/>
      <c r="H25" s="109">
        <v>-20270</v>
      </c>
      <c r="I25" s="109">
        <v>-48999</v>
      </c>
      <c r="J25" s="109">
        <v>-15127</v>
      </c>
      <c r="K25" s="109">
        <v>-28839</v>
      </c>
      <c r="L25" s="109">
        <v>-368071</v>
      </c>
      <c r="M25" s="109">
        <v>-85773</v>
      </c>
      <c r="N25" s="109">
        <v>-79902</v>
      </c>
      <c r="O25" s="109">
        <v>-13534</v>
      </c>
      <c r="P25" s="109">
        <v>-422</v>
      </c>
      <c r="Q25" s="109">
        <v>-10276</v>
      </c>
      <c r="R25" s="90">
        <f>SUM(F25:Q25)</f>
        <v>-671213</v>
      </c>
      <c r="S25" s="89">
        <v>-4284094</v>
      </c>
      <c r="T25" s="90">
        <v>4284094</v>
      </c>
    </row>
    <row r="26" spans="2:23">
      <c r="D26" s="8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90"/>
      <c r="S26" s="89"/>
      <c r="T26" s="90"/>
      <c r="V26" s="93" t="s">
        <v>296</v>
      </c>
      <c r="W26" s="94">
        <f>(R27+T27)/T27*100</f>
        <v>797.3241591968615</v>
      </c>
    </row>
    <row r="27" spans="2:23">
      <c r="B27" t="s">
        <v>257</v>
      </c>
      <c r="D27" s="89">
        <f>D21+D23+D25</f>
        <v>-90372616</v>
      </c>
      <c r="E27" s="109">
        <f t="shared" ref="E27:Q27" si="3">E21+E23+E25</f>
        <v>-175843500</v>
      </c>
      <c r="F27" s="109">
        <f t="shared" si="3"/>
        <v>-37366251</v>
      </c>
      <c r="G27" s="109">
        <f t="shared" si="3"/>
        <v>-19644454</v>
      </c>
      <c r="H27" s="109">
        <f t="shared" si="3"/>
        <v>3443541</v>
      </c>
      <c r="I27" s="109">
        <f t="shared" si="3"/>
        <v>-31035015</v>
      </c>
      <c r="J27" s="109">
        <f t="shared" si="3"/>
        <v>-8416138</v>
      </c>
      <c r="K27" s="109">
        <f t="shared" si="3"/>
        <v>-8166373</v>
      </c>
      <c r="L27" s="109">
        <f t="shared" si="3"/>
        <v>-22357341</v>
      </c>
      <c r="M27" s="109">
        <f t="shared" si="3"/>
        <v>-23490804</v>
      </c>
      <c r="N27" s="109">
        <f t="shared" si="3"/>
        <v>6489513</v>
      </c>
      <c r="O27" s="109">
        <f t="shared" si="3"/>
        <v>-13078019</v>
      </c>
      <c r="P27" s="109">
        <f t="shared" si="3"/>
        <v>3326137</v>
      </c>
      <c r="Q27" s="109">
        <f t="shared" si="3"/>
        <v>-10746225</v>
      </c>
      <c r="R27" s="90">
        <f>SUM(F27:Q27)</f>
        <v>-161041429</v>
      </c>
      <c r="S27" s="89">
        <f>S21+S23+S25</f>
        <v>-23368871</v>
      </c>
      <c r="T27" s="90">
        <f>T6-T8+T23-T25</f>
        <v>-23094199</v>
      </c>
      <c r="V27" s="93" t="s">
        <v>294</v>
      </c>
      <c r="W27" s="94">
        <f>R27/D27*100</f>
        <v>178.1971532172976</v>
      </c>
    </row>
    <row r="28" spans="2:23">
      <c r="D28" s="8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90"/>
      <c r="S28" s="89"/>
      <c r="T28" s="90"/>
      <c r="V28" s="93" t="s">
        <v>274</v>
      </c>
      <c r="W28" s="95">
        <f>R27/12*-12</f>
        <v>161041429</v>
      </c>
    </row>
    <row r="29" spans="2:23">
      <c r="D29" s="8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90"/>
      <c r="S29" s="89"/>
      <c r="T29" s="90"/>
      <c r="V29" s="93" t="s">
        <v>275</v>
      </c>
      <c r="W29" s="95">
        <f>W28+D27</f>
        <v>70668813</v>
      </c>
    </row>
    <row r="30" spans="2:23">
      <c r="B30" s="410" t="s">
        <v>258</v>
      </c>
      <c r="C30" s="402"/>
      <c r="D30" s="8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90"/>
      <c r="S30" s="89"/>
      <c r="T30" s="90"/>
      <c r="V30" s="96"/>
      <c r="W30" s="23"/>
    </row>
    <row r="31" spans="2:23">
      <c r="D31" s="8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90"/>
      <c r="S31" s="89"/>
      <c r="T31" s="90"/>
    </row>
    <row r="32" spans="2:23">
      <c r="B32" t="s">
        <v>259</v>
      </c>
      <c r="D32" s="89">
        <v>15400000</v>
      </c>
      <c r="E32" s="109">
        <v>49700000</v>
      </c>
      <c r="F32" s="109">
        <v>7336278</v>
      </c>
      <c r="G32" s="109">
        <v>10011803</v>
      </c>
      <c r="H32" s="109">
        <v>8812057</v>
      </c>
      <c r="I32" s="109">
        <v>1229482</v>
      </c>
      <c r="J32" s="109">
        <v>4533046</v>
      </c>
      <c r="K32" s="109">
        <v>11395449</v>
      </c>
      <c r="L32" s="109">
        <v>905258</v>
      </c>
      <c r="M32" s="109">
        <v>2015884</v>
      </c>
      <c r="N32" s="109">
        <v>827286</v>
      </c>
      <c r="O32" s="109">
        <v>3115342</v>
      </c>
      <c r="P32" s="109">
        <v>-3409987</v>
      </c>
      <c r="Q32" s="109">
        <v>2998413</v>
      </c>
      <c r="R32" s="90">
        <f>SUM(F32:Q32)</f>
        <v>49770311</v>
      </c>
      <c r="S32" s="89">
        <v>12225111</v>
      </c>
      <c r="T32" s="90">
        <v>12225111</v>
      </c>
      <c r="V32" s="93" t="s">
        <v>294</v>
      </c>
      <c r="W32" s="94">
        <f>R32/D32*100</f>
        <v>323.18383766233768</v>
      </c>
    </row>
    <row r="33" spans="2:23">
      <c r="D33" s="8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90"/>
      <c r="S33" s="89"/>
      <c r="T33" s="90"/>
      <c r="V33" s="93"/>
      <c r="W33" s="94"/>
    </row>
    <row r="34" spans="2:23">
      <c r="B34" t="s">
        <v>260</v>
      </c>
      <c r="D34" s="89">
        <v>61521800</v>
      </c>
      <c r="E34" s="109">
        <v>115828654</v>
      </c>
      <c r="F34" s="109">
        <v>9014812</v>
      </c>
      <c r="G34" s="109">
        <v>7916315</v>
      </c>
      <c r="H34" s="109">
        <v>7343895</v>
      </c>
      <c r="I34" s="109">
        <v>10721849</v>
      </c>
      <c r="J34" s="109">
        <v>-1953249</v>
      </c>
      <c r="K34" s="109">
        <v>13597924</v>
      </c>
      <c r="L34" s="109">
        <v>14059800</v>
      </c>
      <c r="M34" s="109">
        <v>13031838</v>
      </c>
      <c r="N34" s="109">
        <v>9478928</v>
      </c>
      <c r="O34" s="109">
        <v>9227746</v>
      </c>
      <c r="P34" s="109">
        <v>12774616</v>
      </c>
      <c r="Q34" s="109">
        <v>13641251</v>
      </c>
      <c r="R34" s="90">
        <f>SUM(F34:Q34)</f>
        <v>118855725</v>
      </c>
      <c r="S34" s="89">
        <v>23059005</v>
      </c>
      <c r="T34" s="90">
        <v>23059005</v>
      </c>
      <c r="V34" s="93" t="s">
        <v>294</v>
      </c>
      <c r="W34" s="94">
        <f>R34/D34*100</f>
        <v>193.19286009186987</v>
      </c>
    </row>
    <row r="35" spans="2:23">
      <c r="D35" s="8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90"/>
      <c r="S35" s="89"/>
      <c r="T35" s="90"/>
      <c r="V35" s="93"/>
      <c r="W35" s="94"/>
    </row>
    <row r="36" spans="2:23">
      <c r="B36" t="s">
        <v>261</v>
      </c>
      <c r="D36" s="89">
        <v>3836800</v>
      </c>
      <c r="E36" s="109">
        <v>11456835</v>
      </c>
      <c r="F36" s="109">
        <v>-796355</v>
      </c>
      <c r="G36" s="109">
        <v>6849714</v>
      </c>
      <c r="H36" s="109">
        <v>-80222</v>
      </c>
      <c r="I36" s="109">
        <v>-407091</v>
      </c>
      <c r="J36" s="109">
        <v>-47071</v>
      </c>
      <c r="K36" s="109">
        <v>3802418</v>
      </c>
      <c r="L36" s="109">
        <v>-736000</v>
      </c>
      <c r="M36" s="109">
        <v>-197729</v>
      </c>
      <c r="N36" s="109">
        <v>551706</v>
      </c>
      <c r="O36" s="109">
        <v>-445379</v>
      </c>
      <c r="P36" s="109">
        <v>-38885</v>
      </c>
      <c r="Q36" s="109">
        <v>14802463</v>
      </c>
      <c r="R36" s="90">
        <f>SUM(F36:Q36)</f>
        <v>23257569</v>
      </c>
      <c r="S36" s="89">
        <v>-3954404</v>
      </c>
      <c r="T36" s="90">
        <v>-3954404</v>
      </c>
      <c r="V36" s="93" t="s">
        <v>294</v>
      </c>
      <c r="W36" s="94">
        <f>R36/D36*100</f>
        <v>606.17100187656376</v>
      </c>
    </row>
    <row r="37" spans="2:23">
      <c r="D37" s="8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90"/>
      <c r="S37" s="89"/>
      <c r="T37" s="90"/>
      <c r="V37" s="93"/>
      <c r="W37" s="94"/>
    </row>
    <row r="38" spans="2:23">
      <c r="B38" t="s">
        <v>262</v>
      </c>
      <c r="D38" s="89">
        <v>9614016</v>
      </c>
      <c r="E38" s="109">
        <v>-1141989</v>
      </c>
      <c r="F38" s="109">
        <v>21811516</v>
      </c>
      <c r="G38" s="109">
        <v>-5133378</v>
      </c>
      <c r="H38" s="109">
        <v>-19519271</v>
      </c>
      <c r="I38" s="109">
        <v>19490775</v>
      </c>
      <c r="J38" s="109">
        <v>5883412</v>
      </c>
      <c r="K38" s="109">
        <v>-20629418</v>
      </c>
      <c r="L38" s="109">
        <v>8128283</v>
      </c>
      <c r="M38" s="109">
        <v>8640811</v>
      </c>
      <c r="N38" s="109">
        <v>-17347433</v>
      </c>
      <c r="O38" s="109">
        <v>1180310</v>
      </c>
      <c r="P38" s="109">
        <v>-12651881</v>
      </c>
      <c r="Q38" s="109">
        <v>-20695902</v>
      </c>
      <c r="R38" s="90">
        <f>SUM(F38:Q38)</f>
        <v>-30842176</v>
      </c>
      <c r="S38" s="89">
        <v>-7960841</v>
      </c>
      <c r="T38" s="90">
        <v>-8235513</v>
      </c>
      <c r="V38" s="93" t="s">
        <v>294</v>
      </c>
      <c r="W38" s="94">
        <f>R38/D38*100</f>
        <v>-320.80429239976303</v>
      </c>
    </row>
    <row r="39" spans="2:23">
      <c r="D39" s="8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90"/>
      <c r="S39" s="89"/>
      <c r="T39" s="90"/>
      <c r="V39" s="93"/>
      <c r="W39" s="94"/>
    </row>
    <row r="40" spans="2:23" ht="13.5" thickBot="1">
      <c r="B40" t="s">
        <v>263</v>
      </c>
      <c r="D40" s="91">
        <f t="shared" ref="D40:S40" si="4">SUM(D32:D38)</f>
        <v>90372616</v>
      </c>
      <c r="E40" s="110">
        <f t="shared" si="4"/>
        <v>175843500</v>
      </c>
      <c r="F40" s="110">
        <f t="shared" si="4"/>
        <v>37366251</v>
      </c>
      <c r="G40" s="110">
        <f t="shared" si="4"/>
        <v>19644454</v>
      </c>
      <c r="H40" s="110">
        <f t="shared" si="4"/>
        <v>-3443541</v>
      </c>
      <c r="I40" s="110">
        <f t="shared" si="4"/>
        <v>31035015</v>
      </c>
      <c r="J40" s="110">
        <f t="shared" si="4"/>
        <v>8416138</v>
      </c>
      <c r="K40" s="110">
        <f t="shared" si="4"/>
        <v>8166373</v>
      </c>
      <c r="L40" s="110">
        <f t="shared" si="4"/>
        <v>22357341</v>
      </c>
      <c r="M40" s="110">
        <f t="shared" si="4"/>
        <v>23490804</v>
      </c>
      <c r="N40" s="110">
        <f t="shared" si="4"/>
        <v>-6489513</v>
      </c>
      <c r="O40" s="110">
        <f t="shared" si="4"/>
        <v>13078019</v>
      </c>
      <c r="P40" s="110">
        <f t="shared" si="4"/>
        <v>-3326137</v>
      </c>
      <c r="Q40" s="110">
        <f t="shared" si="4"/>
        <v>10746225</v>
      </c>
      <c r="R40" s="92">
        <f>SUM(R32:R38)</f>
        <v>161041429</v>
      </c>
      <c r="S40" s="91">
        <f t="shared" si="4"/>
        <v>23368871</v>
      </c>
      <c r="T40" s="92">
        <f>SUM(T32:T38)</f>
        <v>23094199</v>
      </c>
      <c r="V40" s="93" t="s">
        <v>294</v>
      </c>
      <c r="W40" s="94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08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29" t="s">
        <v>412</v>
      </c>
      <c r="C43" s="151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413</v>
      </c>
      <c r="C44" s="150"/>
    </row>
    <row r="45" spans="2:23" ht="13.5" thickBot="1">
      <c r="B45" s="235" t="s">
        <v>414</v>
      </c>
    </row>
    <row r="46" spans="2:23" ht="13.5" thickBot="1">
      <c r="B46" s="97"/>
      <c r="C46" s="152">
        <f>R40*1000/C43*100</f>
        <v>9.002411308397825</v>
      </c>
    </row>
    <row r="47" spans="2:23" ht="13.5" thickBot="1">
      <c r="B47" s="97"/>
    </row>
    <row r="48" spans="2:23" ht="13.5" thickBot="1">
      <c r="B48" s="231" t="s">
        <v>245</v>
      </c>
      <c r="D48" s="406" t="s">
        <v>422</v>
      </c>
      <c r="E48" s="407"/>
      <c r="F48" s="408"/>
      <c r="G48" s="392"/>
      <c r="H48" s="392"/>
      <c r="I48" s="392"/>
      <c r="J48" s="392"/>
      <c r="K48" s="392"/>
      <c r="L48" s="392"/>
      <c r="M48" s="392"/>
      <c r="N48" s="392"/>
      <c r="O48" s="392"/>
      <c r="P48" s="392"/>
      <c r="Q48" s="392"/>
      <c r="R48" s="393"/>
      <c r="S48" s="406" t="str">
        <f>D3</f>
        <v>2009/10.</v>
      </c>
      <c r="T48" s="409"/>
    </row>
    <row r="49" spans="2:23" ht="25.5">
      <c r="D49" s="87" t="s">
        <v>385</v>
      </c>
      <c r="E49" s="108" t="s">
        <v>384</v>
      </c>
      <c r="F49" s="108" t="s">
        <v>265</v>
      </c>
      <c r="G49" s="108" t="s">
        <v>293</v>
      </c>
      <c r="H49" s="108" t="s">
        <v>329</v>
      </c>
      <c r="I49" s="108" t="s">
        <v>330</v>
      </c>
      <c r="J49" s="232" t="s">
        <v>347</v>
      </c>
      <c r="K49" s="232" t="s">
        <v>382</v>
      </c>
      <c r="L49" s="232" t="s">
        <v>383</v>
      </c>
      <c r="M49" s="232" t="s">
        <v>386</v>
      </c>
      <c r="N49" s="232" t="s">
        <v>387</v>
      </c>
      <c r="O49" s="232" t="s">
        <v>404</v>
      </c>
      <c r="P49" s="232" t="s">
        <v>406</v>
      </c>
      <c r="Q49" s="232" t="s">
        <v>407</v>
      </c>
      <c r="R49" s="88" t="s">
        <v>295</v>
      </c>
      <c r="S49" s="87" t="s">
        <v>266</v>
      </c>
      <c r="T49" s="88" t="str">
        <f>R49</f>
        <v>Year To Date</v>
      </c>
    </row>
    <row r="50" spans="2:23">
      <c r="D50" s="87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88"/>
      <c r="S50" s="87"/>
      <c r="T50" s="88"/>
      <c r="V50" s="93" t="s">
        <v>437</v>
      </c>
      <c r="W50" s="94">
        <f>(R51-T51)/T51*100</f>
        <v>15.406494208427576</v>
      </c>
    </row>
    <row r="51" spans="2:23">
      <c r="B51" t="s">
        <v>246</v>
      </c>
      <c r="D51" s="89">
        <v>643239001</v>
      </c>
      <c r="E51" s="109">
        <v>673559175</v>
      </c>
      <c r="F51" s="109">
        <v>37006775</v>
      </c>
      <c r="G51" s="109">
        <v>38526421</v>
      </c>
      <c r="H51" s="109">
        <v>74652497</v>
      </c>
      <c r="I51" s="109">
        <v>43188235</v>
      </c>
      <c r="J51" s="109">
        <v>54060349</v>
      </c>
      <c r="K51" s="109">
        <v>56450912</v>
      </c>
      <c r="L51" s="109">
        <v>41014307</v>
      </c>
      <c r="M51" s="109">
        <v>43562059</v>
      </c>
      <c r="N51" s="109">
        <v>83242116</v>
      </c>
      <c r="O51" s="109">
        <v>47934349</v>
      </c>
      <c r="P51" s="109">
        <v>64550108</v>
      </c>
      <c r="Q51" s="109">
        <v>84807072</v>
      </c>
      <c r="R51" s="90">
        <f>SUM(F51:Q51)</f>
        <v>668995200</v>
      </c>
      <c r="S51" s="180">
        <v>580023579</v>
      </c>
      <c r="T51" s="90">
        <v>579685922</v>
      </c>
      <c r="V51" s="93" t="s">
        <v>269</v>
      </c>
      <c r="W51" s="95">
        <f>R51/12*12</f>
        <v>668995200</v>
      </c>
    </row>
    <row r="52" spans="2:23">
      <c r="D52" s="89"/>
      <c r="E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90"/>
      <c r="S52" s="180"/>
      <c r="T52" s="90"/>
      <c r="V52" s="93" t="s">
        <v>270</v>
      </c>
      <c r="W52" s="95">
        <f>D51-W51</f>
        <v>-25756199</v>
      </c>
    </row>
    <row r="53" spans="2:23">
      <c r="B53" t="s">
        <v>247</v>
      </c>
      <c r="D53" s="89">
        <f>D55+D57+D64</f>
        <v>818142943</v>
      </c>
      <c r="E53" s="109">
        <f t="shared" ref="E53:Q53" si="5">E55+E57+E64</f>
        <v>815678638</v>
      </c>
      <c r="F53" s="109">
        <f t="shared" si="5"/>
        <v>62148799</v>
      </c>
      <c r="G53" s="109">
        <f t="shared" si="5"/>
        <v>59384116</v>
      </c>
      <c r="H53" s="109">
        <f t="shared" si="5"/>
        <v>65726819</v>
      </c>
      <c r="I53" s="109">
        <f t="shared" si="5"/>
        <v>74868153</v>
      </c>
      <c r="J53" s="109">
        <f t="shared" si="5"/>
        <v>63470501</v>
      </c>
      <c r="K53" s="109">
        <f t="shared" si="5"/>
        <v>68875340</v>
      </c>
      <c r="L53" s="109">
        <f t="shared" si="5"/>
        <v>58499608</v>
      </c>
      <c r="M53" s="109">
        <f t="shared" si="5"/>
        <v>70534191</v>
      </c>
      <c r="N53" s="109">
        <f t="shared" si="5"/>
        <v>77171933</v>
      </c>
      <c r="O53" s="109">
        <f t="shared" si="5"/>
        <v>58637243</v>
      </c>
      <c r="P53" s="109">
        <f t="shared" si="5"/>
        <v>56618009</v>
      </c>
      <c r="Q53" s="109">
        <f t="shared" si="5"/>
        <v>89684288</v>
      </c>
      <c r="R53" s="90">
        <f>SUM(F53:Q53)</f>
        <v>805619000</v>
      </c>
      <c r="S53" s="180">
        <f>S55+S57</f>
        <v>746831441</v>
      </c>
      <c r="T53" s="234">
        <f>T55+T57</f>
        <v>747273579</v>
      </c>
    </row>
    <row r="54" spans="2:23">
      <c r="D54" s="89"/>
      <c r="E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90"/>
      <c r="S54" s="180"/>
      <c r="T54" s="90"/>
      <c r="V54" s="233" t="s">
        <v>388</v>
      </c>
      <c r="W54" s="94">
        <f>(R53-T53)/T53*100</f>
        <v>7.8077724998758455</v>
      </c>
    </row>
    <row r="55" spans="2:23">
      <c r="C55" t="s">
        <v>248</v>
      </c>
      <c r="D55" s="89">
        <v>461517932</v>
      </c>
      <c r="E55" s="109">
        <v>466338623</v>
      </c>
      <c r="F55" s="109">
        <v>38373030</v>
      </c>
      <c r="G55" s="109">
        <v>34602092</v>
      </c>
      <c r="H55" s="109">
        <v>32536163</v>
      </c>
      <c r="I55" s="109">
        <v>48399286</v>
      </c>
      <c r="J55" s="109">
        <v>35856206</v>
      </c>
      <c r="K55" s="109">
        <v>33700788</v>
      </c>
      <c r="L55" s="109">
        <v>35393939</v>
      </c>
      <c r="M55" s="109">
        <v>45702974</v>
      </c>
      <c r="N55" s="109">
        <v>37700521</v>
      </c>
      <c r="O55" s="109">
        <v>31022346</v>
      </c>
      <c r="P55" s="109">
        <v>32286574</v>
      </c>
      <c r="Q55" s="109">
        <v>50458498</v>
      </c>
      <c r="R55" s="90">
        <f>SUM(F55:Q55)</f>
        <v>456032417</v>
      </c>
      <c r="S55" s="180">
        <v>433027377</v>
      </c>
      <c r="T55" s="90">
        <v>433327220</v>
      </c>
    </row>
    <row r="56" spans="2:23">
      <c r="D56" s="8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90"/>
      <c r="S56" s="180"/>
      <c r="T56" s="90"/>
    </row>
    <row r="57" spans="2:23">
      <c r="C57" t="s">
        <v>249</v>
      </c>
      <c r="D57" s="89">
        <f>SUM(D59:D62)</f>
        <v>350625011</v>
      </c>
      <c r="E57" s="109">
        <f t="shared" ref="E57:Q57" si="6">SUM(E59:E62)</f>
        <v>351040015</v>
      </c>
      <c r="F57" s="109">
        <f t="shared" si="6"/>
        <v>23775769</v>
      </c>
      <c r="G57" s="109">
        <f t="shared" si="6"/>
        <v>24782024</v>
      </c>
      <c r="H57" s="109">
        <f t="shared" si="6"/>
        <v>33190656</v>
      </c>
      <c r="I57" s="109">
        <f t="shared" si="6"/>
        <v>26468867</v>
      </c>
      <c r="J57" s="109">
        <f t="shared" si="6"/>
        <v>27614295</v>
      </c>
      <c r="K57" s="109">
        <f t="shared" si="6"/>
        <v>35174552</v>
      </c>
      <c r="L57" s="109">
        <f t="shared" si="6"/>
        <v>23105669</v>
      </c>
      <c r="M57" s="109">
        <f t="shared" si="6"/>
        <v>24831217</v>
      </c>
      <c r="N57" s="109">
        <f t="shared" si="6"/>
        <v>39471412</v>
      </c>
      <c r="O57" s="109">
        <f t="shared" si="6"/>
        <v>27614897</v>
      </c>
      <c r="P57" s="109">
        <f t="shared" si="6"/>
        <v>24331435</v>
      </c>
      <c r="Q57" s="109">
        <f t="shared" si="6"/>
        <v>39225790</v>
      </c>
      <c r="R57" s="90">
        <f>SUM(F57:Q57)</f>
        <v>349586583</v>
      </c>
      <c r="S57" s="180">
        <f>SUM(S59:S62)</f>
        <v>313804064</v>
      </c>
      <c r="T57" s="234">
        <f>SUM(T59:T62)</f>
        <v>313946359</v>
      </c>
      <c r="V57" s="233" t="s">
        <v>389</v>
      </c>
      <c r="W57" s="94">
        <f>(R60-T60)/T60*100</f>
        <v>10.453552332819999</v>
      </c>
    </row>
    <row r="58" spans="2:23">
      <c r="D58" s="8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90"/>
      <c r="S58" s="180"/>
      <c r="T58" s="90"/>
    </row>
    <row r="59" spans="2:23">
      <c r="C59" s="86" t="s">
        <v>250</v>
      </c>
      <c r="D59" s="89">
        <v>71357578</v>
      </c>
      <c r="E59" s="109">
        <v>67606879</v>
      </c>
      <c r="F59" s="109">
        <v>1682076</v>
      </c>
      <c r="G59" s="109">
        <v>1945794</v>
      </c>
      <c r="H59" s="109">
        <v>10672571</v>
      </c>
      <c r="I59" s="109">
        <v>3877771</v>
      </c>
      <c r="J59" s="109">
        <v>2524554</v>
      </c>
      <c r="K59" s="109">
        <v>12284947</v>
      </c>
      <c r="L59" s="109">
        <v>1189516</v>
      </c>
      <c r="M59" s="109">
        <v>1440570</v>
      </c>
      <c r="N59" s="109">
        <v>11197832</v>
      </c>
      <c r="O59" s="109">
        <v>4555421</v>
      </c>
      <c r="P59" s="109">
        <v>2011769</v>
      </c>
      <c r="Q59" s="109">
        <v>12844023</v>
      </c>
      <c r="R59" s="90">
        <f>SUM(F59:Q59)</f>
        <v>66226844</v>
      </c>
      <c r="S59" s="180">
        <v>56987559</v>
      </c>
      <c r="T59" s="90">
        <v>57129217</v>
      </c>
      <c r="V59" s="93" t="s">
        <v>271</v>
      </c>
      <c r="W59" s="95">
        <f>R60/12*12</f>
        <v>265139448</v>
      </c>
    </row>
    <row r="60" spans="2:23">
      <c r="C60" s="86" t="s">
        <v>251</v>
      </c>
      <c r="D60" s="89">
        <v>260973745</v>
      </c>
      <c r="E60" s="109">
        <v>265139448</v>
      </c>
      <c r="F60" s="109">
        <v>21747817</v>
      </c>
      <c r="G60" s="109">
        <v>21747817</v>
      </c>
      <c r="H60" s="109">
        <v>21747816</v>
      </c>
      <c r="I60" s="109">
        <v>21747814</v>
      </c>
      <c r="J60" s="109">
        <v>21747813</v>
      </c>
      <c r="K60" s="109">
        <v>21747813</v>
      </c>
      <c r="L60" s="109">
        <v>21747811</v>
      </c>
      <c r="M60" s="109">
        <v>21747810</v>
      </c>
      <c r="N60" s="109">
        <v>24769861</v>
      </c>
      <c r="O60" s="109">
        <v>22129026</v>
      </c>
      <c r="P60" s="109">
        <v>22129025</v>
      </c>
      <c r="Q60" s="109">
        <v>22129025</v>
      </c>
      <c r="R60" s="90">
        <f>SUM(F60:Q60)</f>
        <v>265139448</v>
      </c>
      <c r="S60" s="180">
        <v>240046103</v>
      </c>
      <c r="T60" s="90">
        <v>240046103</v>
      </c>
      <c r="V60" s="93" t="s">
        <v>272</v>
      </c>
      <c r="W60" s="95">
        <f>W59-D60</f>
        <v>4165703</v>
      </c>
    </row>
    <row r="61" spans="2:23">
      <c r="C61" s="86" t="s">
        <v>252</v>
      </c>
      <c r="D61" s="89">
        <v>7542361</v>
      </c>
      <c r="E61" s="109">
        <v>7542361</v>
      </c>
      <c r="F61" s="109"/>
      <c r="G61" s="109"/>
      <c r="H61" s="109"/>
      <c r="I61" s="109"/>
      <c r="J61" s="109">
        <v>2514120</v>
      </c>
      <c r="K61" s="109"/>
      <c r="L61" s="109"/>
      <c r="M61" s="109"/>
      <c r="N61" s="109">
        <v>2514120</v>
      </c>
      <c r="O61" s="109" t="s">
        <v>440</v>
      </c>
      <c r="P61" s="109">
        <v>0</v>
      </c>
      <c r="Q61" s="109">
        <v>2514121</v>
      </c>
      <c r="R61" s="90">
        <f>SUM(F61:Q61)</f>
        <v>7542361</v>
      </c>
      <c r="S61" s="180">
        <v>6800104</v>
      </c>
      <c r="T61" s="90">
        <v>6800104</v>
      </c>
    </row>
    <row r="62" spans="2:23">
      <c r="C62" s="86" t="s">
        <v>82</v>
      </c>
      <c r="D62" s="89">
        <v>10751327</v>
      </c>
      <c r="E62" s="109">
        <v>10751327</v>
      </c>
      <c r="F62" s="109">
        <v>345876</v>
      </c>
      <c r="G62" s="109">
        <v>1088413</v>
      </c>
      <c r="H62" s="109">
        <v>770269</v>
      </c>
      <c r="I62" s="109">
        <v>843282</v>
      </c>
      <c r="J62" s="109">
        <v>827808</v>
      </c>
      <c r="K62" s="109">
        <v>1141792</v>
      </c>
      <c r="L62" s="109">
        <v>168342</v>
      </c>
      <c r="M62" s="109">
        <v>1642837</v>
      </c>
      <c r="N62" s="109">
        <v>989599</v>
      </c>
      <c r="O62" s="109">
        <v>930450</v>
      </c>
      <c r="P62" s="109">
        <v>190641</v>
      </c>
      <c r="Q62" s="109">
        <v>1738621</v>
      </c>
      <c r="R62" s="90">
        <f>SUM(F62:Q62)</f>
        <v>10677930</v>
      </c>
      <c r="S62" s="180">
        <v>9970298</v>
      </c>
      <c r="T62" s="90">
        <v>9970935</v>
      </c>
    </row>
    <row r="63" spans="2:23">
      <c r="D63" s="8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90"/>
      <c r="S63" s="180"/>
      <c r="T63" s="90"/>
    </row>
    <row r="64" spans="2:23">
      <c r="C64" t="s">
        <v>253</v>
      </c>
      <c r="D64" s="89">
        <v>6000000</v>
      </c>
      <c r="E64" s="109">
        <v>-1700000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90"/>
      <c r="S64" s="180"/>
      <c r="T64" s="90"/>
    </row>
    <row r="65" spans="2:23">
      <c r="D65" s="8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90"/>
      <c r="S65" s="180"/>
      <c r="T65" s="90"/>
    </row>
    <row r="66" spans="2:23">
      <c r="B66" t="s">
        <v>254</v>
      </c>
      <c r="D66" s="89">
        <f>D51-D53</f>
        <v>-174903942</v>
      </c>
      <c r="E66" s="109">
        <f t="shared" ref="E66:Q66" si="7">E51-E53</f>
        <v>-142119463</v>
      </c>
      <c r="F66" s="109">
        <f t="shared" si="7"/>
        <v>-25142024</v>
      </c>
      <c r="G66" s="109">
        <f t="shared" si="7"/>
        <v>-20857695</v>
      </c>
      <c r="H66" s="109">
        <f t="shared" si="7"/>
        <v>8925678</v>
      </c>
      <c r="I66" s="109">
        <f t="shared" si="7"/>
        <v>-31679918</v>
      </c>
      <c r="J66" s="109">
        <f t="shared" si="7"/>
        <v>-9410152</v>
      </c>
      <c r="K66" s="109">
        <f t="shared" si="7"/>
        <v>-12424428</v>
      </c>
      <c r="L66" s="109">
        <f t="shared" si="7"/>
        <v>-17485301</v>
      </c>
      <c r="M66" s="109">
        <f t="shared" si="7"/>
        <v>-26972132</v>
      </c>
      <c r="N66" s="109">
        <f t="shared" si="7"/>
        <v>6070183</v>
      </c>
      <c r="O66" s="109">
        <f t="shared" si="7"/>
        <v>-10702894</v>
      </c>
      <c r="P66" s="109">
        <f t="shared" si="7"/>
        <v>7932099</v>
      </c>
      <c r="Q66" s="109">
        <f t="shared" si="7"/>
        <v>-4877216</v>
      </c>
      <c r="R66" s="90">
        <f>SUM(F66:O66)</f>
        <v>-139678683</v>
      </c>
      <c r="S66" s="180">
        <f>S51-S53</f>
        <v>-166807862</v>
      </c>
      <c r="T66" s="234">
        <f>T51-T53</f>
        <v>-167587657</v>
      </c>
    </row>
    <row r="67" spans="2:23">
      <c r="D67" s="8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90"/>
      <c r="S67" s="180"/>
      <c r="T67" s="90"/>
    </row>
    <row r="68" spans="2:23">
      <c r="C68" t="s">
        <v>255</v>
      </c>
      <c r="D68" s="89"/>
      <c r="E68" s="109">
        <v>2450000</v>
      </c>
      <c r="F68" s="109">
        <v>318</v>
      </c>
      <c r="G68" s="109">
        <v>298309</v>
      </c>
      <c r="H68" s="109">
        <v>26115</v>
      </c>
      <c r="I68" s="109">
        <v>375196</v>
      </c>
      <c r="J68" s="109">
        <v>221424</v>
      </c>
      <c r="K68" s="109">
        <v>77660</v>
      </c>
      <c r="L68" s="109">
        <v>109931</v>
      </c>
      <c r="M68" s="109">
        <v>426995</v>
      </c>
      <c r="N68" s="109">
        <v>7114</v>
      </c>
      <c r="O68" s="109">
        <v>174361</v>
      </c>
      <c r="P68" s="109">
        <v>522028</v>
      </c>
      <c r="Q68" s="109">
        <v>770287</v>
      </c>
      <c r="R68" s="90">
        <f>SUM(F68:Q68)</f>
        <v>3009738</v>
      </c>
      <c r="S68" s="180">
        <v>6434648</v>
      </c>
      <c r="T68" s="90">
        <v>6434648</v>
      </c>
    </row>
    <row r="69" spans="2:23">
      <c r="D69" s="8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90"/>
      <c r="S69" s="180"/>
      <c r="T69" s="90"/>
    </row>
    <row r="70" spans="2:23">
      <c r="C70" t="s">
        <v>256</v>
      </c>
      <c r="D70" s="89"/>
      <c r="E70" s="109">
        <v>-572000</v>
      </c>
      <c r="F70" s="156">
        <v>-66828</v>
      </c>
      <c r="G70" s="109">
        <v>-325</v>
      </c>
      <c r="H70" s="109">
        <v>-84</v>
      </c>
      <c r="I70" s="109">
        <v>-302</v>
      </c>
      <c r="J70" s="109">
        <v>-4227</v>
      </c>
      <c r="K70" s="109">
        <v>-195996</v>
      </c>
      <c r="L70" s="109">
        <v>-117325</v>
      </c>
      <c r="M70" s="109">
        <v>-287095</v>
      </c>
      <c r="N70" s="109">
        <v>-42196</v>
      </c>
      <c r="O70" s="109">
        <v>-47415</v>
      </c>
      <c r="P70" s="109">
        <v>-11453</v>
      </c>
      <c r="Q70" s="109">
        <v>-65371</v>
      </c>
      <c r="R70" s="90">
        <f>SUM(F70:Q70)</f>
        <v>-838617</v>
      </c>
      <c r="S70" s="180">
        <v>-671213</v>
      </c>
      <c r="T70" s="90">
        <v>-671213</v>
      </c>
    </row>
    <row r="71" spans="2:23">
      <c r="D71" s="8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90"/>
      <c r="S71" s="180"/>
      <c r="T71" s="90"/>
      <c r="V71" s="93" t="s">
        <v>438</v>
      </c>
      <c r="W71" s="94">
        <f>(R72+T72)/T72*100</f>
        <v>183.08563287886531</v>
      </c>
    </row>
    <row r="72" spans="2:23">
      <c r="B72" t="s">
        <v>257</v>
      </c>
      <c r="D72" s="89">
        <f>D66+D68+D70</f>
        <v>-174903942</v>
      </c>
      <c r="E72" s="109">
        <f t="shared" ref="E72:Q72" si="8">E66+E68+E70</f>
        <v>-140241463</v>
      </c>
      <c r="F72" s="109">
        <f t="shared" si="8"/>
        <v>-25208534</v>
      </c>
      <c r="G72" s="109">
        <f t="shared" si="8"/>
        <v>-20559711</v>
      </c>
      <c r="H72" s="109">
        <f t="shared" si="8"/>
        <v>8951709</v>
      </c>
      <c r="I72" s="109">
        <f t="shared" si="8"/>
        <v>-31305024</v>
      </c>
      <c r="J72" s="109">
        <f t="shared" si="8"/>
        <v>-9192955</v>
      </c>
      <c r="K72" s="109">
        <f t="shared" si="8"/>
        <v>-12542764</v>
      </c>
      <c r="L72" s="109">
        <f t="shared" si="8"/>
        <v>-17492695</v>
      </c>
      <c r="M72" s="109">
        <f t="shared" si="8"/>
        <v>-26832232</v>
      </c>
      <c r="N72" s="109">
        <f t="shared" si="8"/>
        <v>6035101</v>
      </c>
      <c r="O72" s="109">
        <f t="shared" si="8"/>
        <v>-10575948</v>
      </c>
      <c r="P72" s="109">
        <f t="shared" si="8"/>
        <v>8442674</v>
      </c>
      <c r="Q72" s="109">
        <f t="shared" si="8"/>
        <v>-4172300</v>
      </c>
      <c r="R72" s="90">
        <f>SUM(F72:Q72)</f>
        <v>-134452679</v>
      </c>
      <c r="S72" s="180">
        <f>S66+S68+S70</f>
        <v>-161044427</v>
      </c>
      <c r="T72" s="234">
        <f>T66+T68+T70</f>
        <v>-161824222</v>
      </c>
      <c r="V72" s="93" t="s">
        <v>294</v>
      </c>
      <c r="W72" s="94">
        <f>R72/D72*100</f>
        <v>76.872297709562204</v>
      </c>
    </row>
    <row r="73" spans="2:23">
      <c r="D73" s="8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90"/>
      <c r="S73" s="180"/>
      <c r="T73" s="90"/>
      <c r="V73" s="93" t="s">
        <v>274</v>
      </c>
      <c r="W73" s="95">
        <f>R72/12*12</f>
        <v>-134452679</v>
      </c>
    </row>
    <row r="74" spans="2:23">
      <c r="D74" s="89"/>
      <c r="E74" s="109"/>
      <c r="F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90"/>
      <c r="S74" s="180"/>
      <c r="T74" s="90"/>
      <c r="V74" s="93" t="s">
        <v>275</v>
      </c>
      <c r="W74" s="95">
        <f>W73-D72</f>
        <v>40451263</v>
      </c>
    </row>
    <row r="75" spans="2:23">
      <c r="B75" s="410" t="s">
        <v>258</v>
      </c>
      <c r="C75" s="402"/>
      <c r="D75" s="8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90"/>
      <c r="S75" s="180"/>
      <c r="T75" s="90"/>
      <c r="V75" s="96"/>
      <c r="W75" s="23"/>
    </row>
    <row r="76" spans="2:23">
      <c r="D76" s="8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90"/>
      <c r="S76" s="180"/>
      <c r="T76" s="90"/>
    </row>
    <row r="77" spans="2:23">
      <c r="B77" t="s">
        <v>259</v>
      </c>
      <c r="D77" s="89">
        <v>22000000</v>
      </c>
      <c r="E77" s="109">
        <v>22000000</v>
      </c>
      <c r="F77" s="109">
        <v>3491872</v>
      </c>
      <c r="G77" s="109">
        <v>5104250</v>
      </c>
      <c r="H77" s="109">
        <v>10305563</v>
      </c>
      <c r="I77" s="109">
        <v>100367</v>
      </c>
      <c r="J77" s="109">
        <v>5571633</v>
      </c>
      <c r="K77" s="109">
        <v>1547001</v>
      </c>
      <c r="L77" s="109">
        <v>2044415</v>
      </c>
      <c r="M77" s="109">
        <v>6868423</v>
      </c>
      <c r="N77" s="109">
        <v>4462732</v>
      </c>
      <c r="O77" s="109">
        <v>-4758494</v>
      </c>
      <c r="P77" s="109">
        <v>2197732</v>
      </c>
      <c r="Q77" s="109">
        <v>-2042495</v>
      </c>
      <c r="R77" s="90">
        <f>SUM(F77:Q77)</f>
        <v>34892999</v>
      </c>
      <c r="S77" s="180">
        <v>49770311</v>
      </c>
      <c r="T77" s="90">
        <v>49770311</v>
      </c>
      <c r="V77" s="93" t="s">
        <v>294</v>
      </c>
      <c r="W77" s="94">
        <f>R77/D77*100</f>
        <v>158.6045409090909</v>
      </c>
    </row>
    <row r="78" spans="2:23">
      <c r="D78" s="8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90"/>
      <c r="S78" s="180"/>
      <c r="T78" s="90"/>
      <c r="V78" s="93"/>
      <c r="W78" s="94"/>
    </row>
    <row r="79" spans="2:23">
      <c r="B79" t="s">
        <v>260</v>
      </c>
      <c r="D79" s="89">
        <v>137740042</v>
      </c>
      <c r="E79" s="109">
        <v>137740042</v>
      </c>
      <c r="F79" s="109">
        <v>10634428</v>
      </c>
      <c r="G79" s="109">
        <v>14282461</v>
      </c>
      <c r="H79" s="109">
        <v>12650855</v>
      </c>
      <c r="I79" s="109">
        <v>14242923</v>
      </c>
      <c r="J79" s="109">
        <v>834955</v>
      </c>
      <c r="K79" s="109">
        <v>13172310</v>
      </c>
      <c r="L79" s="109">
        <v>14916608</v>
      </c>
      <c r="M79" s="109">
        <v>13007363</v>
      </c>
      <c r="N79" s="109">
        <v>8654266</v>
      </c>
      <c r="O79" s="109">
        <v>8607704</v>
      </c>
      <c r="P79" s="109">
        <v>13305054</v>
      </c>
      <c r="Q79" s="109">
        <v>12540789</v>
      </c>
      <c r="R79" s="90">
        <f>SUM(F79:Q79)</f>
        <v>136849716</v>
      </c>
      <c r="S79" s="180">
        <v>118855725</v>
      </c>
      <c r="T79" s="90">
        <v>118855725</v>
      </c>
      <c r="V79" s="93" t="s">
        <v>294</v>
      </c>
      <c r="W79" s="94">
        <f>R79/D79*100</f>
        <v>99.353618608596037</v>
      </c>
    </row>
    <row r="80" spans="2:23">
      <c r="D80" s="8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90"/>
      <c r="S80" s="180"/>
      <c r="T80" s="90"/>
      <c r="V80" s="93"/>
      <c r="W80" s="94"/>
    </row>
    <row r="81" spans="2:23">
      <c r="B81" t="s">
        <v>261</v>
      </c>
      <c r="D81" s="89">
        <v>11563900</v>
      </c>
      <c r="E81" s="109">
        <v>-2430700</v>
      </c>
      <c r="F81" s="109">
        <v>-688349</v>
      </c>
      <c r="G81" s="109">
        <v>-164907</v>
      </c>
      <c r="H81" s="109">
        <v>-60791</v>
      </c>
      <c r="I81" s="109">
        <v>-300868</v>
      </c>
      <c r="J81" s="109">
        <v>-55094</v>
      </c>
      <c r="K81" s="109">
        <v>-17707</v>
      </c>
      <c r="L81" s="109">
        <v>-340372</v>
      </c>
      <c r="M81" s="109">
        <v>-180360</v>
      </c>
      <c r="N81" s="109">
        <v>-53272</v>
      </c>
      <c r="O81" s="109">
        <v>-401817</v>
      </c>
      <c r="P81" s="109">
        <v>-58646</v>
      </c>
      <c r="Q81" s="109">
        <v>5161662</v>
      </c>
      <c r="R81" s="90">
        <f>SUM(F81:Q81)</f>
        <v>2839479</v>
      </c>
      <c r="S81" s="180">
        <v>23257569</v>
      </c>
      <c r="T81" s="90">
        <v>23257569</v>
      </c>
      <c r="V81" s="93" t="s">
        <v>294</v>
      </c>
      <c r="W81" s="94">
        <f>R81/D81*100</f>
        <v>24.554683108639818</v>
      </c>
    </row>
    <row r="82" spans="2:23">
      <c r="D82" s="8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90"/>
      <c r="S82" s="180"/>
      <c r="T82" s="90"/>
      <c r="V82" s="93"/>
      <c r="W82" s="94"/>
    </row>
    <row r="83" spans="2:23">
      <c r="B83" t="s">
        <v>262</v>
      </c>
      <c r="D83" s="89">
        <v>3600000</v>
      </c>
      <c r="E83" s="109">
        <v>-17067879</v>
      </c>
      <c r="F83" s="109">
        <v>11770583</v>
      </c>
      <c r="G83" s="109">
        <v>1337907</v>
      </c>
      <c r="H83" s="109">
        <v>-31847336</v>
      </c>
      <c r="I83" s="109">
        <v>17262602</v>
      </c>
      <c r="J83" s="109">
        <v>2841461</v>
      </c>
      <c r="K83" s="109">
        <v>-2158840</v>
      </c>
      <c r="L83" s="109">
        <v>872044</v>
      </c>
      <c r="M83" s="109">
        <v>7136806</v>
      </c>
      <c r="N83" s="109">
        <v>-19098827</v>
      </c>
      <c r="O83" s="109">
        <v>7128555</v>
      </c>
      <c r="P83" s="109">
        <v>-23886814</v>
      </c>
      <c r="Q83" s="109">
        <v>-11487656</v>
      </c>
      <c r="R83" s="90">
        <f>SUM(F83:Q83)</f>
        <v>-40129515</v>
      </c>
      <c r="S83" s="180">
        <v>-30839178</v>
      </c>
      <c r="T83" s="90">
        <v>-30059383</v>
      </c>
      <c r="V83" s="93" t="s">
        <v>294</v>
      </c>
      <c r="W83" s="94">
        <f>R83/D83*100</f>
        <v>-1114.70875</v>
      </c>
    </row>
    <row r="84" spans="2:23">
      <c r="D84" s="8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90"/>
      <c r="S84" s="180"/>
      <c r="T84" s="90"/>
      <c r="V84" s="93"/>
      <c r="W84" s="94"/>
    </row>
    <row r="85" spans="2:23" ht="13.5" thickBot="1">
      <c r="B85" t="s">
        <v>263</v>
      </c>
      <c r="D85" s="91">
        <f>D77+D79+D81+D83</f>
        <v>174903942</v>
      </c>
      <c r="E85" s="110">
        <f t="shared" ref="E85:Q85" si="9">E77+E79+E81+E83</f>
        <v>140241463</v>
      </c>
      <c r="F85" s="110">
        <f t="shared" si="9"/>
        <v>25208534</v>
      </c>
      <c r="G85" s="110">
        <f t="shared" si="9"/>
        <v>20559711</v>
      </c>
      <c r="H85" s="110">
        <f t="shared" si="9"/>
        <v>-8951709</v>
      </c>
      <c r="I85" s="110">
        <f t="shared" si="9"/>
        <v>31305024</v>
      </c>
      <c r="J85" s="110">
        <f t="shared" si="9"/>
        <v>9192955</v>
      </c>
      <c r="K85" s="110">
        <f t="shared" si="9"/>
        <v>12542764</v>
      </c>
      <c r="L85" s="110">
        <f t="shared" si="9"/>
        <v>17492695</v>
      </c>
      <c r="M85" s="110">
        <f t="shared" si="9"/>
        <v>26832232</v>
      </c>
      <c r="N85" s="110">
        <f t="shared" si="9"/>
        <v>-6035101</v>
      </c>
      <c r="O85" s="110">
        <f t="shared" si="9"/>
        <v>10575948</v>
      </c>
      <c r="P85" s="110">
        <f t="shared" si="9"/>
        <v>-8442674</v>
      </c>
      <c r="Q85" s="110">
        <f t="shared" si="9"/>
        <v>4172300</v>
      </c>
      <c r="R85" s="92">
        <f>SUM(F85:Q85)</f>
        <v>134452679</v>
      </c>
      <c r="S85" s="181">
        <f>S77+S79+S81+S83</f>
        <v>161044427</v>
      </c>
      <c r="T85" s="236">
        <f>T77+T79+T81+T83</f>
        <v>161824222</v>
      </c>
      <c r="V85" s="93" t="s">
        <v>294</v>
      </c>
      <c r="W85" s="94">
        <f>R85/D85*100</f>
        <v>76.872297709562204</v>
      </c>
    </row>
    <row r="87" spans="2:23">
      <c r="B87" s="208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29" t="s">
        <v>412</v>
      </c>
      <c r="C88" s="151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413</v>
      </c>
      <c r="C89" s="150"/>
    </row>
    <row r="90" spans="2:23" ht="13.5" thickBot="1">
      <c r="B90" s="235" t="s">
        <v>414</v>
      </c>
    </row>
    <row r="91" spans="2:23" ht="13.5" thickBot="1">
      <c r="B91" s="97"/>
      <c r="C91" s="152">
        <f>R85*1000/C88*100</f>
        <v>7.269922647180346</v>
      </c>
    </row>
    <row r="92" spans="2:23" ht="13.5" thickBot="1">
      <c r="B92" s="97"/>
    </row>
    <row r="93" spans="2:23" ht="13.5" thickBot="1">
      <c r="B93" s="231" t="s">
        <v>245</v>
      </c>
      <c r="D93" s="406" t="s">
        <v>465</v>
      </c>
      <c r="E93" s="407"/>
      <c r="F93" s="408"/>
      <c r="G93" s="392"/>
      <c r="H93" s="392"/>
      <c r="I93" s="392"/>
      <c r="J93" s="392"/>
      <c r="K93" s="392"/>
      <c r="L93" s="392"/>
      <c r="M93" s="392"/>
      <c r="N93" s="392"/>
      <c r="O93" s="392"/>
      <c r="P93" s="392"/>
      <c r="Q93" s="392"/>
      <c r="R93" s="393"/>
      <c r="S93" s="406" t="str">
        <f>D48</f>
        <v>2010/11.</v>
      </c>
      <c r="T93" s="409"/>
    </row>
    <row r="94" spans="2:23" ht="25.5">
      <c r="D94" s="87" t="s">
        <v>385</v>
      </c>
      <c r="E94" s="108" t="s">
        <v>384</v>
      </c>
      <c r="F94" s="108" t="s">
        <v>265</v>
      </c>
      <c r="G94" s="108" t="s">
        <v>293</v>
      </c>
      <c r="H94" s="108" t="s">
        <v>329</v>
      </c>
      <c r="I94" s="108" t="s">
        <v>330</v>
      </c>
      <c r="J94" s="232" t="s">
        <v>347</v>
      </c>
      <c r="K94" s="232" t="s">
        <v>382</v>
      </c>
      <c r="L94" s="232" t="s">
        <v>383</v>
      </c>
      <c r="M94" s="232" t="s">
        <v>386</v>
      </c>
      <c r="N94" s="232" t="s">
        <v>387</v>
      </c>
      <c r="O94" s="232" t="s">
        <v>404</v>
      </c>
      <c r="P94" s="232" t="s">
        <v>406</v>
      </c>
      <c r="Q94" s="232" t="s">
        <v>407</v>
      </c>
      <c r="R94" s="88" t="s">
        <v>295</v>
      </c>
      <c r="S94" s="87" t="s">
        <v>266</v>
      </c>
      <c r="T94" s="88" t="str">
        <f>R94</f>
        <v>Year To Date</v>
      </c>
    </row>
    <row r="95" spans="2:23">
      <c r="D95" s="87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88"/>
      <c r="S95" s="87"/>
      <c r="T95" s="88"/>
      <c r="V95" s="93" t="s">
        <v>437</v>
      </c>
      <c r="W95" s="94">
        <f>(R96-T96)/T96*100</f>
        <v>10.461731317765013</v>
      </c>
    </row>
    <row r="96" spans="2:23">
      <c r="B96" t="s">
        <v>246</v>
      </c>
      <c r="D96" s="89">
        <v>729857668</v>
      </c>
      <c r="E96" s="109">
        <v>718542150</v>
      </c>
      <c r="F96" s="109">
        <v>36997670</v>
      </c>
      <c r="G96" s="109">
        <v>42075894</v>
      </c>
      <c r="H96" s="109">
        <v>82200460</v>
      </c>
      <c r="I96" s="109">
        <v>41175954</v>
      </c>
      <c r="J96" s="109">
        <v>62289400</v>
      </c>
      <c r="K96" s="109">
        <v>60799593</v>
      </c>
      <c r="L96" s="109">
        <v>48397926</v>
      </c>
      <c r="M96" s="109">
        <v>50824697</v>
      </c>
      <c r="N96" s="109">
        <v>102065243</v>
      </c>
      <c r="O96" s="109">
        <v>51231100</v>
      </c>
      <c r="P96" s="109">
        <v>71590842</v>
      </c>
      <c r="Q96" s="109">
        <v>90155030</v>
      </c>
      <c r="R96" s="90">
        <f>SUM(F96:Q96)</f>
        <v>739803809</v>
      </c>
      <c r="S96" s="180">
        <v>668995200</v>
      </c>
      <c r="T96" s="90">
        <v>669737655</v>
      </c>
      <c r="V96" s="93" t="s">
        <v>269</v>
      </c>
      <c r="W96" s="95">
        <f>R96/12*12</f>
        <v>739803809</v>
      </c>
    </row>
    <row r="97" spans="2:23">
      <c r="D97" s="89"/>
      <c r="E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90"/>
      <c r="S97" s="180"/>
      <c r="T97" s="90"/>
      <c r="V97" s="93" t="s">
        <v>270</v>
      </c>
      <c r="W97" s="95">
        <f>D96-W96</f>
        <v>-9946141</v>
      </c>
    </row>
    <row r="98" spans="2:23">
      <c r="B98" t="s">
        <v>247</v>
      </c>
      <c r="D98" s="89">
        <f>D100+D102+D109</f>
        <v>888923308</v>
      </c>
      <c r="E98" s="109">
        <f t="shared" ref="E98:Q98" si="10">E100+E102+E109</f>
        <v>888018255</v>
      </c>
      <c r="F98" s="109">
        <f t="shared" si="10"/>
        <v>62584555</v>
      </c>
      <c r="G98" s="109">
        <f t="shared" si="10"/>
        <v>66302576</v>
      </c>
      <c r="H98" s="109">
        <f t="shared" si="10"/>
        <v>69642935</v>
      </c>
      <c r="I98" s="109">
        <f t="shared" si="10"/>
        <v>85237035</v>
      </c>
      <c r="J98" s="109">
        <f>J100+J102+J109</f>
        <v>67722731</v>
      </c>
      <c r="K98" s="109">
        <f t="shared" si="10"/>
        <v>77807680</v>
      </c>
      <c r="L98" s="109">
        <f t="shared" si="10"/>
        <v>58263409</v>
      </c>
      <c r="M98" s="109">
        <f t="shared" si="10"/>
        <v>79406737</v>
      </c>
      <c r="N98" s="109">
        <f t="shared" si="10"/>
        <v>81123686</v>
      </c>
      <c r="O98" s="109">
        <f t="shared" si="10"/>
        <v>73969242</v>
      </c>
      <c r="P98" s="109">
        <f t="shared" si="10"/>
        <v>65832761</v>
      </c>
      <c r="Q98" s="109">
        <f t="shared" si="10"/>
        <v>101635829</v>
      </c>
      <c r="R98" s="90">
        <f>SUM(F98:Q98)</f>
        <v>889529176</v>
      </c>
      <c r="S98" s="109">
        <f>S100+S102+S109</f>
        <v>805619000</v>
      </c>
      <c r="T98" s="90">
        <f>T100+T102+T109</f>
        <v>805189830</v>
      </c>
    </row>
    <row r="99" spans="2:23">
      <c r="D99" s="89"/>
      <c r="E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90"/>
      <c r="S99" s="180"/>
      <c r="T99" s="90"/>
      <c r="V99" s="233" t="s">
        <v>388</v>
      </c>
      <c r="W99" s="94">
        <f>(R98-T98)/T98*100</f>
        <v>10.474467368769425</v>
      </c>
    </row>
    <row r="100" spans="2:23">
      <c r="C100" t="s">
        <v>248</v>
      </c>
      <c r="D100" s="89">
        <v>499480936</v>
      </c>
      <c r="E100" s="109">
        <v>505179251</v>
      </c>
      <c r="F100" s="109">
        <v>35695898</v>
      </c>
      <c r="G100" s="109">
        <v>39876109</v>
      </c>
      <c r="H100" s="109">
        <v>32522502</v>
      </c>
      <c r="I100" s="109">
        <v>55034037</v>
      </c>
      <c r="J100" s="109">
        <v>37310787</v>
      </c>
      <c r="K100" s="109">
        <v>39067262</v>
      </c>
      <c r="L100" s="109">
        <v>31691346</v>
      </c>
      <c r="M100" s="109">
        <v>52328042</v>
      </c>
      <c r="N100" s="109">
        <v>39538727</v>
      </c>
      <c r="O100" s="109">
        <v>40839423</v>
      </c>
      <c r="P100" s="109">
        <v>37212637</v>
      </c>
      <c r="Q100" s="109">
        <v>59162245</v>
      </c>
      <c r="R100" s="90">
        <f>SUM(F100:Q100)</f>
        <v>500279015</v>
      </c>
      <c r="S100" s="180">
        <v>456032417</v>
      </c>
      <c r="T100" s="90">
        <v>455595060</v>
      </c>
    </row>
    <row r="101" spans="2:23">
      <c r="D101" s="8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90"/>
      <c r="S101" s="180"/>
      <c r="T101" s="90"/>
    </row>
    <row r="102" spans="2:23">
      <c r="C102" t="s">
        <v>249</v>
      </c>
      <c r="D102" s="89">
        <f>SUM(D104:D107)</f>
        <v>385311972</v>
      </c>
      <c r="E102" s="109">
        <f t="shared" ref="E102:P102" si="11">SUM(E104:E107)</f>
        <v>388839004</v>
      </c>
      <c r="F102" s="109">
        <f t="shared" si="11"/>
        <v>26888657</v>
      </c>
      <c r="G102" s="109">
        <f t="shared" si="11"/>
        <v>26426467</v>
      </c>
      <c r="H102" s="109">
        <f t="shared" si="11"/>
        <v>37120433</v>
      </c>
      <c r="I102" s="109">
        <f t="shared" si="11"/>
        <v>30202998</v>
      </c>
      <c r="J102" s="109">
        <f>SUM(J104:J107)</f>
        <v>30411944</v>
      </c>
      <c r="K102" s="109">
        <f t="shared" si="11"/>
        <v>38740418</v>
      </c>
      <c r="L102" s="109">
        <f t="shared" si="11"/>
        <v>26572063</v>
      </c>
      <c r="M102" s="109">
        <f t="shared" si="11"/>
        <v>27078695</v>
      </c>
      <c r="N102" s="109">
        <f t="shared" si="11"/>
        <v>41584959</v>
      </c>
      <c r="O102" s="109">
        <f t="shared" si="11"/>
        <v>33129819</v>
      </c>
      <c r="P102" s="109">
        <f t="shared" si="11"/>
        <v>28620124</v>
      </c>
      <c r="Q102" s="109">
        <f>SUM(Q104:Q107)</f>
        <v>42473584</v>
      </c>
      <c r="R102" s="90">
        <f>SUM(F102:Q102)</f>
        <v>389250161</v>
      </c>
      <c r="S102" s="89">
        <f>SUM(S104:S107)</f>
        <v>349586583</v>
      </c>
      <c r="T102" s="90">
        <f>SUM(T104:T107)</f>
        <v>349594770</v>
      </c>
      <c r="V102" s="233" t="s">
        <v>389</v>
      </c>
      <c r="W102" s="94">
        <f>(R105-T105)/T105*100</f>
        <v>10.030970947785937</v>
      </c>
    </row>
    <row r="103" spans="2:23">
      <c r="D103" s="8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90"/>
      <c r="S103" s="180"/>
      <c r="T103" s="90"/>
    </row>
    <row r="104" spans="2:23">
      <c r="C104" s="86" t="s">
        <v>250</v>
      </c>
      <c r="D104" s="89">
        <v>76578687</v>
      </c>
      <c r="E104" s="109">
        <v>76864014</v>
      </c>
      <c r="F104" s="109">
        <v>1763753</v>
      </c>
      <c r="G104" s="109">
        <v>2180975</v>
      </c>
      <c r="H104" s="109">
        <v>12123487</v>
      </c>
      <c r="I104" s="109">
        <v>5003366</v>
      </c>
      <c r="J104" s="109">
        <v>2610341</v>
      </c>
      <c r="K104" s="109">
        <v>13717255</v>
      </c>
      <c r="L104" s="109">
        <v>1469205</v>
      </c>
      <c r="M104" s="109">
        <v>1913082</v>
      </c>
      <c r="N104" s="109">
        <v>12967264</v>
      </c>
      <c r="O104" s="109">
        <v>5655974</v>
      </c>
      <c r="P104" s="109">
        <v>2482410</v>
      </c>
      <c r="Q104" s="109">
        <v>14578251</v>
      </c>
      <c r="R104" s="90">
        <f>SUM(F104:Q104)</f>
        <v>76465363</v>
      </c>
      <c r="S104" s="180">
        <v>66226844</v>
      </c>
      <c r="T104" s="90">
        <v>66226844</v>
      </c>
      <c r="V104" s="93" t="s">
        <v>271</v>
      </c>
      <c r="W104" s="95">
        <f>R105/12*12</f>
        <v>291735509</v>
      </c>
    </row>
    <row r="105" spans="2:23">
      <c r="C105" s="86" t="s">
        <v>251</v>
      </c>
      <c r="D105" s="89">
        <v>288492831</v>
      </c>
      <c r="E105" s="109">
        <v>291735509</v>
      </c>
      <c r="F105" s="109">
        <v>24041073</v>
      </c>
      <c r="G105" s="109">
        <v>24041073</v>
      </c>
      <c r="H105" s="109">
        <v>24041072</v>
      </c>
      <c r="I105" s="109">
        <v>24041072</v>
      </c>
      <c r="J105" s="109">
        <v>24041071</v>
      </c>
      <c r="K105" s="109">
        <v>24041069</v>
      </c>
      <c r="L105" s="109">
        <v>24041069</v>
      </c>
      <c r="M105" s="109">
        <v>24041067</v>
      </c>
      <c r="N105" s="109">
        <v>24041067</v>
      </c>
      <c r="O105" s="109">
        <v>27283744</v>
      </c>
      <c r="P105" s="109">
        <v>24041066</v>
      </c>
      <c r="Q105" s="109">
        <v>24041066</v>
      </c>
      <c r="R105" s="90">
        <f>SUM(F105:Q105)</f>
        <v>291735509</v>
      </c>
      <c r="S105" s="180">
        <v>265139448</v>
      </c>
      <c r="T105" s="90">
        <v>265139448</v>
      </c>
      <c r="V105" s="93" t="s">
        <v>272</v>
      </c>
      <c r="W105" s="95">
        <f>W104-D105</f>
        <v>3242678</v>
      </c>
    </row>
    <row r="106" spans="2:23">
      <c r="C106" s="86" t="s">
        <v>252</v>
      </c>
      <c r="D106" s="89">
        <v>8573130</v>
      </c>
      <c r="E106" s="109">
        <v>8573130</v>
      </c>
      <c r="F106" s="109"/>
      <c r="G106" s="109"/>
      <c r="H106" s="109"/>
      <c r="I106" s="109"/>
      <c r="J106" s="109">
        <v>2857710</v>
      </c>
      <c r="K106" s="109"/>
      <c r="L106" s="109"/>
      <c r="M106" s="109"/>
      <c r="N106" s="109">
        <v>2857710</v>
      </c>
      <c r="O106" s="109"/>
      <c r="P106" s="109"/>
      <c r="Q106" s="109">
        <v>2857710</v>
      </c>
      <c r="R106" s="90">
        <f>SUM(F106:Q106)</f>
        <v>8573130</v>
      </c>
      <c r="S106" s="180">
        <v>7542361</v>
      </c>
      <c r="T106" s="90">
        <v>7542361</v>
      </c>
    </row>
    <row r="107" spans="2:23">
      <c r="C107" s="86" t="s">
        <v>82</v>
      </c>
      <c r="D107" s="89">
        <v>11667324</v>
      </c>
      <c r="E107" s="109">
        <v>11666351</v>
      </c>
      <c r="F107" s="109">
        <v>1083831</v>
      </c>
      <c r="G107" s="109">
        <v>204419</v>
      </c>
      <c r="H107" s="109">
        <v>955874</v>
      </c>
      <c r="I107" s="109">
        <v>1158560</v>
      </c>
      <c r="J107" s="109">
        <v>902822</v>
      </c>
      <c r="K107" s="109">
        <v>982094</v>
      </c>
      <c r="L107" s="109">
        <v>1061789</v>
      </c>
      <c r="M107" s="109">
        <v>1124546</v>
      </c>
      <c r="N107" s="109">
        <v>1718918</v>
      </c>
      <c r="O107" s="109">
        <v>190101</v>
      </c>
      <c r="P107" s="109">
        <v>2096648</v>
      </c>
      <c r="Q107" s="109">
        <v>996557</v>
      </c>
      <c r="R107" s="90">
        <f>SUM(F107:Q107)</f>
        <v>12476159</v>
      </c>
      <c r="S107" s="180">
        <v>10677930</v>
      </c>
      <c r="T107" s="90">
        <v>10686117</v>
      </c>
    </row>
    <row r="108" spans="2:23">
      <c r="D108" s="89"/>
      <c r="E108" s="109"/>
      <c r="F108" s="109"/>
      <c r="G108" s="109"/>
      <c r="H108" s="109"/>
      <c r="I108" s="109"/>
      <c r="K108" s="109"/>
      <c r="L108" s="109"/>
      <c r="M108" s="109"/>
      <c r="N108" s="109"/>
      <c r="O108" s="109"/>
      <c r="P108" s="109"/>
      <c r="Q108" s="109"/>
      <c r="R108" s="90"/>
      <c r="S108" s="180"/>
      <c r="T108" s="90"/>
    </row>
    <row r="109" spans="2:23">
      <c r="C109" t="s">
        <v>253</v>
      </c>
      <c r="D109" s="89">
        <v>4130400</v>
      </c>
      <c r="E109" s="109">
        <v>-6000000</v>
      </c>
      <c r="F109" s="109"/>
      <c r="G109" s="109"/>
      <c r="H109" s="109"/>
      <c r="I109" s="109"/>
      <c r="K109" s="109"/>
      <c r="L109" s="109"/>
      <c r="M109" s="109"/>
      <c r="N109" s="109"/>
      <c r="O109" s="109"/>
      <c r="P109" s="109"/>
      <c r="Q109" s="109"/>
      <c r="R109" s="90"/>
      <c r="S109" s="180"/>
      <c r="T109" s="90"/>
    </row>
    <row r="110" spans="2:23">
      <c r="D110" s="8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90"/>
      <c r="S110" s="180"/>
      <c r="T110" s="90"/>
    </row>
    <row r="111" spans="2:23">
      <c r="B111" t="s">
        <v>254</v>
      </c>
      <c r="D111" s="89">
        <f>D96-D98</f>
        <v>-159065640</v>
      </c>
      <c r="E111" s="109">
        <f t="shared" ref="E111:Q111" si="12">E96-E98</f>
        <v>-169476105</v>
      </c>
      <c r="F111" s="109">
        <f t="shared" si="12"/>
        <v>-25586885</v>
      </c>
      <c r="G111" s="109">
        <f t="shared" si="12"/>
        <v>-24226682</v>
      </c>
      <c r="H111" s="109">
        <f t="shared" si="12"/>
        <v>12557525</v>
      </c>
      <c r="I111" s="109">
        <f t="shared" si="12"/>
        <v>-44061081</v>
      </c>
      <c r="J111" s="109">
        <f t="shared" si="12"/>
        <v>-5433331</v>
      </c>
      <c r="K111" s="109">
        <f t="shared" si="12"/>
        <v>-17008087</v>
      </c>
      <c r="L111" s="109">
        <f t="shared" si="12"/>
        <v>-9865483</v>
      </c>
      <c r="M111" s="109">
        <f t="shared" si="12"/>
        <v>-28582040</v>
      </c>
      <c r="N111" s="109">
        <f t="shared" si="12"/>
        <v>20941557</v>
      </c>
      <c r="O111" s="109">
        <f t="shared" si="12"/>
        <v>-22738142</v>
      </c>
      <c r="P111" s="109">
        <f t="shared" si="12"/>
        <v>5758081</v>
      </c>
      <c r="Q111" s="109">
        <f t="shared" si="12"/>
        <v>-11480799</v>
      </c>
      <c r="R111" s="90">
        <f>SUM(F111:Q111)</f>
        <v>-149725367</v>
      </c>
      <c r="S111" s="180">
        <f>S96-S98</f>
        <v>-136623800</v>
      </c>
      <c r="T111" s="90">
        <f>T96-T98</f>
        <v>-135452175</v>
      </c>
    </row>
    <row r="112" spans="2:23">
      <c r="D112" s="8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90"/>
      <c r="S112" s="180"/>
      <c r="T112" s="90"/>
    </row>
    <row r="113" spans="2:23">
      <c r="C113" t="s">
        <v>255</v>
      </c>
      <c r="D113" s="89">
        <v>1350000</v>
      </c>
      <c r="E113" s="109">
        <v>3380000</v>
      </c>
      <c r="F113" s="109">
        <v>280276</v>
      </c>
      <c r="G113" s="109">
        <v>202806</v>
      </c>
      <c r="H113" s="109">
        <v>361054</v>
      </c>
      <c r="I113" s="109">
        <v>300945</v>
      </c>
      <c r="J113" s="109">
        <v>354282</v>
      </c>
      <c r="K113" s="109">
        <v>713220</v>
      </c>
      <c r="L113" s="109">
        <v>548904</v>
      </c>
      <c r="M113" s="109">
        <v>736582</v>
      </c>
      <c r="N113" s="109">
        <v>298420</v>
      </c>
      <c r="O113" s="109">
        <v>89949</v>
      </c>
      <c r="P113" s="109">
        <v>236178</v>
      </c>
      <c r="Q113" s="109">
        <v>1086611</v>
      </c>
      <c r="R113" s="90">
        <f>SUM(F113:Q113)</f>
        <v>5209227</v>
      </c>
      <c r="S113" s="180">
        <v>3009738</v>
      </c>
      <c r="T113" s="90">
        <v>3009738</v>
      </c>
    </row>
    <row r="114" spans="2:23">
      <c r="D114" s="8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90"/>
      <c r="S114" s="180"/>
      <c r="T114" s="90"/>
    </row>
    <row r="115" spans="2:23">
      <c r="C115" t="s">
        <v>256</v>
      </c>
      <c r="D115" s="89">
        <v>-150000</v>
      </c>
      <c r="E115" s="109">
        <v>-520000</v>
      </c>
      <c r="F115" s="156">
        <v>-206868</v>
      </c>
      <c r="G115" s="109">
        <v>-116641</v>
      </c>
      <c r="H115" s="109">
        <v>-191358</v>
      </c>
      <c r="I115" s="109">
        <v>25855</v>
      </c>
      <c r="J115" s="109">
        <v>-2744</v>
      </c>
      <c r="K115" s="109">
        <v>-1139</v>
      </c>
      <c r="L115" s="109"/>
      <c r="M115" s="109"/>
      <c r="N115" s="109"/>
      <c r="O115" s="109">
        <v>-9206</v>
      </c>
      <c r="P115" s="109">
        <v>-20422</v>
      </c>
      <c r="Q115" s="109">
        <v>-865771</v>
      </c>
      <c r="R115" s="90">
        <f>SUM(F115:Q115)</f>
        <v>-1388294</v>
      </c>
      <c r="S115" s="180">
        <v>-838617</v>
      </c>
      <c r="T115" s="90">
        <v>-838617</v>
      </c>
    </row>
    <row r="116" spans="2:23">
      <c r="D116" s="8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90"/>
      <c r="S116" s="180"/>
      <c r="T116" s="90"/>
      <c r="V116" s="93" t="s">
        <v>438</v>
      </c>
      <c r="W116" s="94">
        <f>(R117+T117)/T117*100</f>
        <v>209.4712486292313</v>
      </c>
    </row>
    <row r="117" spans="2:23">
      <c r="B117" t="s">
        <v>257</v>
      </c>
      <c r="D117" s="89">
        <f>D111+D113+D115</f>
        <v>-157865640</v>
      </c>
      <c r="E117" s="109">
        <f t="shared" ref="E117:Q117" si="13">E111+E113+E115</f>
        <v>-166616105</v>
      </c>
      <c r="F117" s="109">
        <f t="shared" si="13"/>
        <v>-25513477</v>
      </c>
      <c r="G117" s="109">
        <f t="shared" si="13"/>
        <v>-24140517</v>
      </c>
      <c r="H117" s="109">
        <f t="shared" si="13"/>
        <v>12727221</v>
      </c>
      <c r="I117" s="109">
        <f t="shared" si="13"/>
        <v>-43734281</v>
      </c>
      <c r="J117" s="109">
        <f t="shared" si="13"/>
        <v>-5081793</v>
      </c>
      <c r="K117" s="109">
        <f t="shared" si="13"/>
        <v>-16296006</v>
      </c>
      <c r="L117" s="109">
        <f t="shared" si="13"/>
        <v>-9316579</v>
      </c>
      <c r="M117" s="109">
        <f t="shared" si="13"/>
        <v>-27845458</v>
      </c>
      <c r="N117" s="109">
        <f t="shared" si="13"/>
        <v>21239977</v>
      </c>
      <c r="O117" s="109">
        <f t="shared" si="13"/>
        <v>-22657399</v>
      </c>
      <c r="P117" s="109">
        <f t="shared" si="13"/>
        <v>5973837</v>
      </c>
      <c r="Q117" s="109">
        <f t="shared" si="13"/>
        <v>-11259959</v>
      </c>
      <c r="R117" s="90">
        <f>SUM(F117:Q117)</f>
        <v>-145904434</v>
      </c>
      <c r="S117" s="180">
        <f>S111+S113+S115</f>
        <v>-134452679</v>
      </c>
      <c r="T117" s="90">
        <f>T111+T113+T115</f>
        <v>-133281054</v>
      </c>
      <c r="V117" s="93" t="s">
        <v>294</v>
      </c>
      <c r="W117" s="94">
        <f>R117/D117*100</f>
        <v>92.423173275704585</v>
      </c>
    </row>
    <row r="118" spans="2:23">
      <c r="D118" s="8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90"/>
      <c r="S118" s="180"/>
      <c r="T118" s="90"/>
      <c r="V118" s="93" t="s">
        <v>274</v>
      </c>
      <c r="W118" s="95">
        <f>R117/12*12</f>
        <v>-145904434</v>
      </c>
    </row>
    <row r="119" spans="2:23">
      <c r="D119" s="89"/>
      <c r="E119" s="109"/>
      <c r="F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90"/>
      <c r="S119" s="180"/>
      <c r="T119" s="90"/>
      <c r="V119" s="93" t="s">
        <v>275</v>
      </c>
      <c r="W119" s="95">
        <f>W118-D117</f>
        <v>11961206</v>
      </c>
    </row>
    <row r="120" spans="2:23">
      <c r="B120" s="410" t="s">
        <v>258</v>
      </c>
      <c r="C120" s="402"/>
      <c r="D120" s="8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90"/>
      <c r="S120" s="180"/>
      <c r="T120" s="90"/>
      <c r="V120" s="96"/>
      <c r="W120" s="23"/>
    </row>
    <row r="121" spans="2:23">
      <c r="D121" s="8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90"/>
      <c r="S121" s="180"/>
      <c r="T121" s="90"/>
    </row>
    <row r="122" spans="2:23">
      <c r="B122" t="s">
        <v>259</v>
      </c>
      <c r="D122" s="89">
        <v>22000000</v>
      </c>
      <c r="E122" s="109">
        <v>22000000</v>
      </c>
      <c r="F122" s="109">
        <v>-246256</v>
      </c>
      <c r="G122" s="109">
        <v>2370485</v>
      </c>
      <c r="H122" s="109">
        <v>5226110</v>
      </c>
      <c r="I122" s="109">
        <v>9353101</v>
      </c>
      <c r="J122" s="109">
        <v>1627102</v>
      </c>
      <c r="K122" s="109">
        <v>-647011</v>
      </c>
      <c r="L122" s="109">
        <v>9107858</v>
      </c>
      <c r="M122" s="109">
        <v>6769658</v>
      </c>
      <c r="N122" s="109">
        <v>100932</v>
      </c>
      <c r="O122" s="109">
        <v>-626076</v>
      </c>
      <c r="P122" s="109">
        <v>1809213</v>
      </c>
      <c r="Q122" s="109">
        <v>-16120480</v>
      </c>
      <c r="R122" s="90">
        <f>SUM(F122:Q122)</f>
        <v>18724636</v>
      </c>
      <c r="S122" s="180">
        <v>34892999</v>
      </c>
      <c r="T122" s="90">
        <v>34892999</v>
      </c>
      <c r="V122" s="93" t="s">
        <v>294</v>
      </c>
      <c r="W122" s="94">
        <f>R122/D122*100</f>
        <v>85.111981818181818</v>
      </c>
    </row>
    <row r="123" spans="2:23">
      <c r="D123" s="8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90"/>
      <c r="S123" s="180"/>
      <c r="T123" s="90"/>
      <c r="V123" s="93"/>
      <c r="W123" s="94"/>
    </row>
    <row r="124" spans="2:23">
      <c r="B124" t="s">
        <v>260</v>
      </c>
      <c r="D124" s="89">
        <v>135367000</v>
      </c>
      <c r="E124" s="109">
        <v>135067000</v>
      </c>
      <c r="F124" s="109">
        <v>10528543</v>
      </c>
      <c r="G124" s="109">
        <v>11861698</v>
      </c>
      <c r="H124" s="109">
        <v>12479571</v>
      </c>
      <c r="I124" s="109">
        <v>14439042</v>
      </c>
      <c r="J124" s="109">
        <v>1209159</v>
      </c>
      <c r="K124" s="109">
        <v>12307670</v>
      </c>
      <c r="L124" s="109">
        <v>14167473</v>
      </c>
      <c r="M124" s="109">
        <v>15379538</v>
      </c>
      <c r="N124" s="109">
        <v>8661736</v>
      </c>
      <c r="O124" s="109">
        <v>8972610</v>
      </c>
      <c r="P124" s="109">
        <v>13844597</v>
      </c>
      <c r="Q124" s="109">
        <v>14649151</v>
      </c>
      <c r="R124" s="90">
        <f>SUM(F124:Q124)</f>
        <v>138500788</v>
      </c>
      <c r="S124" s="180">
        <v>136849716</v>
      </c>
      <c r="T124" s="90">
        <v>136849716</v>
      </c>
      <c r="V124" s="93" t="s">
        <v>294</v>
      </c>
      <c r="W124" s="94">
        <f>R124/D124*100</f>
        <v>102.31503098982766</v>
      </c>
    </row>
    <row r="125" spans="2:23">
      <c r="D125" s="8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90"/>
      <c r="S125" s="180"/>
      <c r="T125" s="90"/>
      <c r="V125" s="93"/>
      <c r="W125" s="94"/>
    </row>
    <row r="126" spans="2:23">
      <c r="B126" t="s">
        <v>261</v>
      </c>
      <c r="D126" s="89">
        <v>4999000</v>
      </c>
      <c r="E126" s="109">
        <v>-2363000</v>
      </c>
      <c r="F126" s="109">
        <v>-770381</v>
      </c>
      <c r="G126" s="109">
        <v>-189454</v>
      </c>
      <c r="H126" s="109">
        <v>-74183</v>
      </c>
      <c r="I126" s="109">
        <v>-405823</v>
      </c>
      <c r="J126" s="109">
        <v>-38830</v>
      </c>
      <c r="K126" s="109">
        <v>-20741</v>
      </c>
      <c r="L126" s="109">
        <v>-796155</v>
      </c>
      <c r="M126" s="109">
        <v>-216319</v>
      </c>
      <c r="N126" s="109">
        <v>32010</v>
      </c>
      <c r="O126" s="109">
        <v>11597452</v>
      </c>
      <c r="P126" s="109">
        <v>-37086</v>
      </c>
      <c r="Q126" s="109">
        <v>54857</v>
      </c>
      <c r="R126" s="90">
        <f>SUM(F126:Q126)</f>
        <v>9135347</v>
      </c>
      <c r="S126" s="180">
        <v>2839479</v>
      </c>
      <c r="T126" s="90">
        <v>2839479</v>
      </c>
      <c r="V126" s="93" t="s">
        <v>294</v>
      </c>
      <c r="W126" s="94">
        <f>R126/D126*100</f>
        <v>182.74348869773956</v>
      </c>
    </row>
    <row r="127" spans="2:23">
      <c r="D127" s="8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90"/>
      <c r="S127" s="180"/>
      <c r="T127" s="90"/>
      <c r="V127" s="93"/>
      <c r="W127" s="94"/>
    </row>
    <row r="128" spans="2:23">
      <c r="B128" t="s">
        <v>262</v>
      </c>
      <c r="D128" s="89">
        <v>-4500360</v>
      </c>
      <c r="E128" s="109">
        <v>11912105</v>
      </c>
      <c r="F128" s="109">
        <v>16001571</v>
      </c>
      <c r="G128" s="109">
        <v>10097788</v>
      </c>
      <c r="H128" s="109">
        <v>-30358720</v>
      </c>
      <c r="I128" s="109">
        <v>20347961</v>
      </c>
      <c r="J128" s="109">
        <v>2284362</v>
      </c>
      <c r="K128" s="109">
        <v>4656088</v>
      </c>
      <c r="L128" s="109">
        <v>-13162597</v>
      </c>
      <c r="M128" s="109">
        <v>5912581</v>
      </c>
      <c r="N128" s="109">
        <v>-30034655</v>
      </c>
      <c r="O128" s="109">
        <v>2713413</v>
      </c>
      <c r="P128" s="109">
        <v>-21590561</v>
      </c>
      <c r="Q128" s="109">
        <v>12676431</v>
      </c>
      <c r="R128" s="90">
        <f>SUM(F128:Q128)</f>
        <v>-20456338</v>
      </c>
      <c r="S128" s="180">
        <v>-40129515</v>
      </c>
      <c r="T128" s="90">
        <v>-41301140</v>
      </c>
      <c r="V128" s="93" t="s">
        <v>294</v>
      </c>
      <c r="W128" s="94">
        <f>R128/D128*100</f>
        <v>454.54892497489084</v>
      </c>
    </row>
    <row r="129" spans="2:23">
      <c r="D129" s="8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90"/>
      <c r="S129" s="180"/>
      <c r="T129" s="90"/>
      <c r="V129" s="93"/>
      <c r="W129" s="94"/>
    </row>
    <row r="130" spans="2:23" ht="13.5" thickBot="1">
      <c r="B130" t="s">
        <v>263</v>
      </c>
      <c r="D130" s="91">
        <f>SUM(D122:D128)</f>
        <v>157865640</v>
      </c>
      <c r="E130" s="110">
        <f t="shared" ref="E130:Q130" si="14">SUM(E122:E128)</f>
        <v>166616105</v>
      </c>
      <c r="F130" s="110">
        <f t="shared" si="14"/>
        <v>25513477</v>
      </c>
      <c r="G130" s="110">
        <f t="shared" si="14"/>
        <v>24140517</v>
      </c>
      <c r="H130" s="110">
        <f t="shared" si="14"/>
        <v>-12727222</v>
      </c>
      <c r="I130" s="110">
        <f t="shared" si="14"/>
        <v>43734281</v>
      </c>
      <c r="J130" s="110">
        <f t="shared" si="14"/>
        <v>5081793</v>
      </c>
      <c r="K130" s="110">
        <f t="shared" si="14"/>
        <v>16296006</v>
      </c>
      <c r="L130" s="110">
        <f t="shared" si="14"/>
        <v>9316579</v>
      </c>
      <c r="M130" s="110">
        <f t="shared" si="14"/>
        <v>27845458</v>
      </c>
      <c r="N130" s="110">
        <f t="shared" si="14"/>
        <v>-21239977</v>
      </c>
      <c r="O130" s="110">
        <f t="shared" si="14"/>
        <v>22657399</v>
      </c>
      <c r="P130" s="110">
        <f t="shared" si="14"/>
        <v>-5973837</v>
      </c>
      <c r="Q130" s="110">
        <f t="shared" si="14"/>
        <v>11259959</v>
      </c>
      <c r="R130" s="92">
        <f>SUM(F130:Q130)</f>
        <v>145904433</v>
      </c>
      <c r="S130" s="181">
        <f>SUM(S122:S128)</f>
        <v>134452679</v>
      </c>
      <c r="T130" s="92">
        <f>SUM(T122:T128)</f>
        <v>133281054</v>
      </c>
      <c r="V130" s="93" t="s">
        <v>294</v>
      </c>
      <c r="W130" s="94">
        <f>R130/D130*100</f>
        <v>92.423172642254514</v>
      </c>
    </row>
    <row r="131" spans="2:23"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56"/>
      <c r="T131" s="109"/>
      <c r="V131" s="109"/>
      <c r="W131" s="109"/>
    </row>
    <row r="132" spans="2:23">
      <c r="B132" s="208" t="str">
        <f>D93</f>
        <v>2011/12.</v>
      </c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56"/>
      <c r="T132" s="109"/>
      <c r="V132" s="109"/>
      <c r="W132" s="109"/>
    </row>
    <row r="133" spans="2:23">
      <c r="B133" s="229" t="s">
        <v>412</v>
      </c>
      <c r="C133" s="151">
        <v>1905324000000</v>
      </c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56"/>
      <c r="T133" s="109"/>
      <c r="V133" s="109"/>
      <c r="W133" s="109"/>
    </row>
    <row r="134" spans="2:23">
      <c r="B134" t="s">
        <v>413</v>
      </c>
      <c r="C134" s="150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56"/>
      <c r="T134" s="109"/>
      <c r="V134" s="109"/>
      <c r="W134" s="109"/>
    </row>
    <row r="135" spans="2:23" ht="13.5" thickBot="1">
      <c r="B135" s="235" t="s">
        <v>414</v>
      </c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56"/>
      <c r="T135" s="109"/>
      <c r="V135" s="109"/>
      <c r="W135" s="109"/>
    </row>
    <row r="136" spans="2:23" ht="13.5" thickBot="1">
      <c r="B136" s="97"/>
      <c r="C136" s="152">
        <f>R130*1000/C133*100</f>
        <v>7.6577229384608607</v>
      </c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56"/>
      <c r="T136" s="109"/>
      <c r="V136" s="109"/>
      <c r="W136" s="109"/>
    </row>
    <row r="137" spans="2:23" ht="13.5" thickBot="1">
      <c r="B137" s="158"/>
      <c r="C137" s="158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56"/>
      <c r="T137" s="109"/>
      <c r="U137" s="158"/>
      <c r="V137" s="109"/>
      <c r="W137" s="109"/>
    </row>
    <row r="138" spans="2:23" ht="13.5" thickBot="1">
      <c r="B138" s="231" t="s">
        <v>245</v>
      </c>
      <c r="D138" s="406" t="s">
        <v>498</v>
      </c>
      <c r="E138" s="407"/>
      <c r="F138" s="408"/>
      <c r="G138" s="392"/>
      <c r="H138" s="392"/>
      <c r="I138" s="392"/>
      <c r="J138" s="392"/>
      <c r="K138" s="392"/>
      <c r="L138" s="392"/>
      <c r="M138" s="392"/>
      <c r="N138" s="392"/>
      <c r="O138" s="392"/>
      <c r="P138" s="392"/>
      <c r="Q138" s="392"/>
      <c r="R138" s="393"/>
      <c r="S138" s="406" t="s">
        <v>465</v>
      </c>
      <c r="T138" s="409"/>
    </row>
    <row r="139" spans="2:23" ht="25.5">
      <c r="D139" s="87" t="s">
        <v>385</v>
      </c>
      <c r="E139" s="108" t="s">
        <v>384</v>
      </c>
      <c r="F139" s="108" t="s">
        <v>265</v>
      </c>
      <c r="G139" s="108" t="s">
        <v>293</v>
      </c>
      <c r="H139" s="108" t="s">
        <v>329</v>
      </c>
      <c r="I139" s="108" t="s">
        <v>330</v>
      </c>
      <c r="J139" s="232" t="s">
        <v>347</v>
      </c>
      <c r="K139" s="232" t="s">
        <v>382</v>
      </c>
      <c r="L139" s="232" t="s">
        <v>383</v>
      </c>
      <c r="M139" s="232" t="s">
        <v>386</v>
      </c>
      <c r="N139" s="232" t="s">
        <v>387</v>
      </c>
      <c r="O139" s="232" t="s">
        <v>404</v>
      </c>
      <c r="P139" s="232" t="s">
        <v>406</v>
      </c>
      <c r="Q139" s="232" t="s">
        <v>407</v>
      </c>
      <c r="R139" s="88" t="s">
        <v>295</v>
      </c>
      <c r="S139" s="87" t="s">
        <v>266</v>
      </c>
      <c r="T139" s="88" t="str">
        <f>R139</f>
        <v>Year To Date</v>
      </c>
    </row>
    <row r="140" spans="2:23">
      <c r="D140" s="87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88"/>
      <c r="S140" s="87"/>
      <c r="T140" s="88"/>
      <c r="V140" s="93" t="s">
        <v>437</v>
      </c>
      <c r="W140" s="94">
        <f>(R141-T141)/T141*100</f>
        <v>6.3900037313811664</v>
      </c>
    </row>
    <row r="141" spans="2:23">
      <c r="B141" t="s">
        <v>246</v>
      </c>
      <c r="D141" s="89">
        <v>799340750</v>
      </c>
      <c r="E141" s="109">
        <v>794432807</v>
      </c>
      <c r="F141" s="109">
        <v>39431007</v>
      </c>
      <c r="G141" s="109">
        <v>50643219</v>
      </c>
      <c r="H141" s="109">
        <v>93630969</v>
      </c>
      <c r="I141" s="109">
        <v>39944981</v>
      </c>
      <c r="J141" s="109">
        <v>67638058</v>
      </c>
      <c r="K141" s="109">
        <v>70531942</v>
      </c>
      <c r="L141" s="109">
        <v>47386186</v>
      </c>
      <c r="M141" s="109">
        <v>52659930</v>
      </c>
      <c r="N141" s="109">
        <v>102503364</v>
      </c>
      <c r="O141" s="109">
        <v>47565410</v>
      </c>
      <c r="P141" s="109">
        <v>82182798</v>
      </c>
      <c r="Q141" s="109">
        <v>92959436</v>
      </c>
      <c r="R141" s="90">
        <f>SUM(F141:Q141)</f>
        <v>787077300</v>
      </c>
      <c r="S141" s="180">
        <v>739803811</v>
      </c>
      <c r="T141" s="90">
        <f>SUM(F96:Q96)</f>
        <v>739803809</v>
      </c>
      <c r="V141" s="93" t="s">
        <v>269</v>
      </c>
      <c r="W141" s="95">
        <f>R141/12*12</f>
        <v>787077300</v>
      </c>
    </row>
    <row r="142" spans="2:23">
      <c r="D142" s="89"/>
      <c r="E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90"/>
      <c r="S142" s="180"/>
      <c r="T142" s="90"/>
      <c r="V142" s="93" t="s">
        <v>270</v>
      </c>
      <c r="W142" s="95">
        <f>D141-W141</f>
        <v>12263450</v>
      </c>
    </row>
    <row r="143" spans="2:23">
      <c r="B143" t="s">
        <v>247</v>
      </c>
      <c r="D143" s="89">
        <f>D145+D147+D154</f>
        <v>969335459</v>
      </c>
      <c r="E143" s="109">
        <f t="shared" ref="E143:P143" si="15">E145+E147+E154</f>
        <v>967963344</v>
      </c>
      <c r="F143" s="109">
        <f t="shared" si="15"/>
        <v>65827783</v>
      </c>
      <c r="G143" s="109">
        <f t="shared" si="15"/>
        <v>71902017</v>
      </c>
      <c r="H143" s="109">
        <f t="shared" si="15"/>
        <v>75442814</v>
      </c>
      <c r="I143" s="109">
        <f t="shared" si="15"/>
        <v>97491624</v>
      </c>
      <c r="J143" s="109">
        <f t="shared" si="15"/>
        <v>73011563</v>
      </c>
      <c r="K143" s="109">
        <f t="shared" si="15"/>
        <v>81239564</v>
      </c>
      <c r="L143" s="109">
        <f t="shared" si="15"/>
        <v>70996948</v>
      </c>
      <c r="M143" s="109">
        <f t="shared" si="15"/>
        <v>85996970</v>
      </c>
      <c r="N143" s="109">
        <f t="shared" si="15"/>
        <v>82047426</v>
      </c>
      <c r="O143" s="109">
        <f t="shared" si="15"/>
        <v>77134732</v>
      </c>
      <c r="P143" s="109">
        <f t="shared" si="15"/>
        <v>72536755</v>
      </c>
      <c r="Q143" s="109">
        <f>Q145+Q147+Q154</f>
        <v>108458276</v>
      </c>
      <c r="R143" s="90">
        <f t="shared" ref="R143:R175" si="16">SUM(F143:Q143)</f>
        <v>962086472</v>
      </c>
      <c r="S143" s="89">
        <f>S145+S147+S154</f>
        <v>889529176</v>
      </c>
      <c r="T143" s="90">
        <f>SUM(F98:Q98)</f>
        <v>889529176</v>
      </c>
    </row>
    <row r="144" spans="2:23">
      <c r="D144" s="89"/>
      <c r="E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90"/>
      <c r="S144" s="180"/>
      <c r="T144" s="90"/>
      <c r="V144" s="233" t="s">
        <v>388</v>
      </c>
      <c r="W144" s="94">
        <f>(R143-T143)/T143*100</f>
        <v>8.1568202547636268</v>
      </c>
    </row>
    <row r="145" spans="2:23">
      <c r="C145" t="s">
        <v>248</v>
      </c>
      <c r="D145" s="89">
        <v>543629519</v>
      </c>
      <c r="E145" s="109">
        <v>546378722</v>
      </c>
      <c r="F145" s="109">
        <v>37991803</v>
      </c>
      <c r="G145" s="109">
        <v>42189503</v>
      </c>
      <c r="H145" s="109">
        <v>34774484</v>
      </c>
      <c r="I145" s="109">
        <v>64001814</v>
      </c>
      <c r="J145" s="109">
        <v>39850233</v>
      </c>
      <c r="K145" s="109">
        <v>38315827</v>
      </c>
      <c r="L145" s="109">
        <v>42880890</v>
      </c>
      <c r="M145" s="109">
        <v>57408084</v>
      </c>
      <c r="N145" s="109">
        <v>37907919</v>
      </c>
      <c r="O145" s="109">
        <v>41786209</v>
      </c>
      <c r="P145" s="109">
        <v>40622398</v>
      </c>
      <c r="Q145" s="109">
        <v>59995397</v>
      </c>
      <c r="R145" s="90">
        <f t="shared" si="16"/>
        <v>537724561</v>
      </c>
      <c r="S145" s="180">
        <v>500279014</v>
      </c>
      <c r="T145" s="90">
        <f>SUM(F100:Q100)</f>
        <v>500279015</v>
      </c>
    </row>
    <row r="146" spans="2:23">
      <c r="D146" s="8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90"/>
      <c r="S146" s="180"/>
      <c r="T146" s="90"/>
    </row>
    <row r="147" spans="2:23">
      <c r="C147" t="s">
        <v>249</v>
      </c>
      <c r="D147" s="89">
        <f>SUM(D149:D152)</f>
        <v>419925940</v>
      </c>
      <c r="E147" s="109">
        <f t="shared" ref="E147:Q147" si="17">SUM(E149:E152)</f>
        <v>425084622</v>
      </c>
      <c r="F147" s="109">
        <f t="shared" si="17"/>
        <v>27835980</v>
      </c>
      <c r="G147" s="109">
        <f t="shared" si="17"/>
        <v>29712514</v>
      </c>
      <c r="H147" s="109">
        <f t="shared" si="17"/>
        <v>40668330</v>
      </c>
      <c r="I147" s="109">
        <f t="shared" si="17"/>
        <v>33489810</v>
      </c>
      <c r="J147" s="109">
        <f t="shared" si="17"/>
        <v>33161330</v>
      </c>
      <c r="K147" s="109">
        <f t="shared" si="17"/>
        <v>42923737</v>
      </c>
      <c r="L147" s="109">
        <f t="shared" si="17"/>
        <v>28116058</v>
      </c>
      <c r="M147" s="109">
        <f t="shared" si="17"/>
        <v>28588886</v>
      </c>
      <c r="N147" s="109">
        <f t="shared" si="17"/>
        <v>44139507</v>
      </c>
      <c r="O147" s="109">
        <f t="shared" si="17"/>
        <v>35348523</v>
      </c>
      <c r="P147" s="109">
        <f t="shared" si="17"/>
        <v>31914357</v>
      </c>
      <c r="Q147" s="109">
        <f t="shared" si="17"/>
        <v>48462879</v>
      </c>
      <c r="R147" s="90">
        <f t="shared" si="16"/>
        <v>424361911</v>
      </c>
      <c r="S147" s="89">
        <f>SUM(S149:S152)</f>
        <v>389250162</v>
      </c>
      <c r="T147" s="90">
        <f>SUM(F102:Q102)</f>
        <v>389250161</v>
      </c>
      <c r="V147" s="233" t="s">
        <v>389</v>
      </c>
      <c r="W147" s="94">
        <f>(R150-T150)/T150*100</f>
        <v>7.2943773875671747</v>
      </c>
    </row>
    <row r="148" spans="2:23">
      <c r="D148" s="8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90"/>
      <c r="S148" s="180"/>
      <c r="T148" s="90"/>
    </row>
    <row r="149" spans="2:23">
      <c r="B149" s="125"/>
      <c r="C149" s="86" t="s">
        <v>250</v>
      </c>
      <c r="D149" s="89">
        <v>89388073</v>
      </c>
      <c r="E149" s="109">
        <v>88794487</v>
      </c>
      <c r="F149" s="109">
        <v>1952483</v>
      </c>
      <c r="G149" s="109">
        <v>2693986</v>
      </c>
      <c r="H149" s="109">
        <v>13852298</v>
      </c>
      <c r="I149" s="109">
        <v>5798609</v>
      </c>
      <c r="J149" s="109">
        <v>3242398</v>
      </c>
      <c r="K149" s="109">
        <v>16005974</v>
      </c>
      <c r="L149" s="109">
        <v>1227574</v>
      </c>
      <c r="M149" s="109">
        <v>1643147</v>
      </c>
      <c r="N149" s="109">
        <v>14140302</v>
      </c>
      <c r="O149" s="109">
        <v>5959555</v>
      </c>
      <c r="P149" s="109">
        <v>5131002</v>
      </c>
      <c r="Q149" s="109">
        <v>16473805</v>
      </c>
      <c r="R149" s="90">
        <f t="shared" si="16"/>
        <v>88121133</v>
      </c>
      <c r="S149" s="180">
        <v>76465364</v>
      </c>
      <c r="T149" s="90">
        <f>SUM(F104:Q104)</f>
        <v>76465363</v>
      </c>
      <c r="V149" s="93" t="s">
        <v>271</v>
      </c>
      <c r="W149" s="95">
        <f>R150/12*12</f>
        <v>313015798</v>
      </c>
    </row>
    <row r="150" spans="2:23">
      <c r="C150" s="86" t="s">
        <v>251</v>
      </c>
      <c r="D150" s="89">
        <v>309057382</v>
      </c>
      <c r="E150" s="109">
        <v>313015798</v>
      </c>
      <c r="F150" s="109">
        <v>25754787</v>
      </c>
      <c r="G150" s="109">
        <v>25754785</v>
      </c>
      <c r="H150" s="109">
        <v>25754785</v>
      </c>
      <c r="I150" s="109">
        <v>25754785</v>
      </c>
      <c r="J150" s="109">
        <v>25754782</v>
      </c>
      <c r="K150" s="109">
        <v>25754782</v>
      </c>
      <c r="L150" s="109">
        <v>25754782</v>
      </c>
      <c r="M150" s="109">
        <v>25754780</v>
      </c>
      <c r="N150" s="109">
        <v>25754780</v>
      </c>
      <c r="O150" s="109">
        <v>28054396</v>
      </c>
      <c r="P150" s="109">
        <v>26584178</v>
      </c>
      <c r="Q150" s="109">
        <v>26584176</v>
      </c>
      <c r="R150" s="90">
        <f t="shared" si="16"/>
        <v>313015798</v>
      </c>
      <c r="S150" s="180">
        <v>291735509</v>
      </c>
      <c r="T150" s="90">
        <f>SUM(F105:Q105)</f>
        <v>291735509</v>
      </c>
      <c r="V150" s="93" t="s">
        <v>272</v>
      </c>
      <c r="W150" s="95">
        <f>W149-D150</f>
        <v>3958416</v>
      </c>
    </row>
    <row r="151" spans="2:23">
      <c r="C151" s="86" t="s">
        <v>252</v>
      </c>
      <c r="D151" s="89">
        <v>9039687</v>
      </c>
      <c r="E151" s="109">
        <v>9039687</v>
      </c>
      <c r="F151" s="109"/>
      <c r="G151" s="109"/>
      <c r="H151" s="109"/>
      <c r="I151" s="109"/>
      <c r="J151" s="109">
        <v>3013229</v>
      </c>
      <c r="K151" s="109"/>
      <c r="L151" s="109"/>
      <c r="M151" s="109"/>
      <c r="N151" s="109">
        <v>3013229</v>
      </c>
      <c r="O151" s="109"/>
      <c r="P151" s="109"/>
      <c r="Q151" s="109">
        <v>3013229</v>
      </c>
      <c r="R151" s="90">
        <f t="shared" si="16"/>
        <v>9039687</v>
      </c>
      <c r="S151" s="180">
        <v>8573130</v>
      </c>
      <c r="T151" s="90">
        <f>SUM(F106:O106)</f>
        <v>5715420</v>
      </c>
    </row>
    <row r="152" spans="2:23">
      <c r="C152" s="86" t="s">
        <v>82</v>
      </c>
      <c r="D152" s="89">
        <v>12440798</v>
      </c>
      <c r="E152" s="109">
        <v>14234650</v>
      </c>
      <c r="F152" s="109">
        <v>128710</v>
      </c>
      <c r="G152" s="109">
        <v>1263743</v>
      </c>
      <c r="H152" s="109">
        <v>1061247</v>
      </c>
      <c r="I152" s="109">
        <v>1936416</v>
      </c>
      <c r="J152" s="109">
        <v>1150921</v>
      </c>
      <c r="K152" s="109">
        <v>1162981</v>
      </c>
      <c r="L152" s="109">
        <v>1133702</v>
      </c>
      <c r="M152" s="109">
        <v>1190959</v>
      </c>
      <c r="N152" s="109">
        <v>1231196</v>
      </c>
      <c r="O152" s="109">
        <v>1334572</v>
      </c>
      <c r="P152" s="109">
        <v>199177</v>
      </c>
      <c r="Q152" s="109">
        <v>2391669</v>
      </c>
      <c r="R152" s="90">
        <f t="shared" si="16"/>
        <v>14185293</v>
      </c>
      <c r="S152" s="180">
        <v>12476159</v>
      </c>
      <c r="T152" s="90">
        <f>SUM(F107:Q107)</f>
        <v>12476159</v>
      </c>
    </row>
    <row r="153" spans="2:23">
      <c r="D153" s="8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90"/>
      <c r="S153" s="180"/>
      <c r="T153" s="90"/>
    </row>
    <row r="154" spans="2:23">
      <c r="C154" t="s">
        <v>253</v>
      </c>
      <c r="D154" s="89">
        <v>5780000</v>
      </c>
      <c r="E154" s="109">
        <v>-3500000</v>
      </c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90"/>
      <c r="S154" s="180"/>
      <c r="T154" s="90"/>
    </row>
    <row r="155" spans="2:23">
      <c r="D155" s="8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90"/>
      <c r="S155" s="180"/>
      <c r="T155" s="90"/>
    </row>
    <row r="156" spans="2:23">
      <c r="B156" t="s">
        <v>254</v>
      </c>
      <c r="D156" s="89">
        <f>D141-D143</f>
        <v>-169994709</v>
      </c>
      <c r="E156" s="109">
        <f t="shared" ref="E156:Q156" si="18">E141-E143</f>
        <v>-173530537</v>
      </c>
      <c r="F156" s="109">
        <f t="shared" si="18"/>
        <v>-26396776</v>
      </c>
      <c r="G156" s="109">
        <f t="shared" si="18"/>
        <v>-21258798</v>
      </c>
      <c r="H156" s="109">
        <f t="shared" si="18"/>
        <v>18188155</v>
      </c>
      <c r="I156" s="109">
        <f t="shared" si="18"/>
        <v>-57546643</v>
      </c>
      <c r="J156" s="109">
        <f t="shared" si="18"/>
        <v>-5373505</v>
      </c>
      <c r="K156" s="109">
        <f t="shared" si="18"/>
        <v>-10707622</v>
      </c>
      <c r="L156" s="109">
        <f t="shared" si="18"/>
        <v>-23610762</v>
      </c>
      <c r="M156" s="109">
        <f t="shared" si="18"/>
        <v>-33337040</v>
      </c>
      <c r="N156" s="109">
        <f t="shared" si="18"/>
        <v>20455938</v>
      </c>
      <c r="O156" s="109">
        <f t="shared" si="18"/>
        <v>-29569322</v>
      </c>
      <c r="P156" s="109">
        <f t="shared" si="18"/>
        <v>9646043</v>
      </c>
      <c r="Q156" s="109">
        <f t="shared" si="18"/>
        <v>-15498840</v>
      </c>
      <c r="R156" s="90">
        <f t="shared" si="16"/>
        <v>-175009172</v>
      </c>
      <c r="S156" s="89">
        <f>S141-S143</f>
        <v>-149725365</v>
      </c>
      <c r="T156" s="90">
        <f>SUM(F111:Q111)</f>
        <v>-149725367</v>
      </c>
    </row>
    <row r="157" spans="2:23">
      <c r="D157" s="8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90"/>
      <c r="S157" s="180"/>
      <c r="T157" s="90"/>
    </row>
    <row r="158" spans="2:23">
      <c r="C158" t="s">
        <v>255</v>
      </c>
      <c r="D158" s="89">
        <v>1200000</v>
      </c>
      <c r="E158" s="109">
        <v>10650000</v>
      </c>
      <c r="F158" s="109">
        <v>141779</v>
      </c>
      <c r="G158" s="109">
        <v>1146380</v>
      </c>
      <c r="H158" s="109">
        <v>2424267</v>
      </c>
      <c r="I158" s="109">
        <v>462491</v>
      </c>
      <c r="J158" s="109">
        <v>1075988</v>
      </c>
      <c r="K158" s="109">
        <v>1993845</v>
      </c>
      <c r="L158" s="109">
        <v>1205885</v>
      </c>
      <c r="M158" s="109">
        <v>906421</v>
      </c>
      <c r="N158" s="109">
        <v>269399</v>
      </c>
      <c r="O158" s="109">
        <v>568060</v>
      </c>
      <c r="P158" s="109">
        <v>661865</v>
      </c>
      <c r="Q158" s="109">
        <v>677231</v>
      </c>
      <c r="R158" s="90">
        <f t="shared" si="16"/>
        <v>11533611</v>
      </c>
      <c r="S158" s="180">
        <v>5209227</v>
      </c>
      <c r="T158" s="90">
        <f>SUM(F113:Q113)</f>
        <v>5209227</v>
      </c>
    </row>
    <row r="159" spans="2:23">
      <c r="D159" s="8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90"/>
      <c r="S159" s="180"/>
      <c r="T159" s="90"/>
    </row>
    <row r="160" spans="2:23">
      <c r="C160" t="s">
        <v>256</v>
      </c>
      <c r="D160" s="89">
        <v>-24000</v>
      </c>
      <c r="E160" s="109">
        <v>-3152000</v>
      </c>
      <c r="F160" s="156">
        <v>-212351</v>
      </c>
      <c r="G160" s="109">
        <v>-117909</v>
      </c>
      <c r="H160" s="109">
        <v>-1104707</v>
      </c>
      <c r="I160" s="109">
        <v>-28116</v>
      </c>
      <c r="J160" s="109">
        <v>-242442</v>
      </c>
      <c r="K160" s="109">
        <v>-589977</v>
      </c>
      <c r="L160" s="109">
        <v>-208830</v>
      </c>
      <c r="M160" s="109">
        <v>-82865</v>
      </c>
      <c r="N160" s="109"/>
      <c r="O160" s="109"/>
      <c r="P160" s="109"/>
      <c r="Q160" s="109"/>
      <c r="R160" s="90">
        <f t="shared" si="16"/>
        <v>-2587197</v>
      </c>
      <c r="S160" s="180">
        <v>-1388294</v>
      </c>
      <c r="T160" s="90">
        <f>SUM(F115:Q115)</f>
        <v>-1388294</v>
      </c>
    </row>
    <row r="161" spans="2:23">
      <c r="D161" s="8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90"/>
      <c r="S161" s="180"/>
      <c r="T161" s="90"/>
      <c r="V161" s="93" t="s">
        <v>438</v>
      </c>
      <c r="W161" s="94">
        <f>(R162+T162)/T162*100</f>
        <v>213.81611473164691</v>
      </c>
    </row>
    <row r="162" spans="2:23">
      <c r="B162" t="s">
        <v>257</v>
      </c>
      <c r="D162" s="89">
        <f>D156+D158+D160</f>
        <v>-168818709</v>
      </c>
      <c r="E162" s="109">
        <f t="shared" ref="E162:P162" si="19">E156+E158+E160</f>
        <v>-166032537</v>
      </c>
      <c r="F162" s="109">
        <f t="shared" si="19"/>
        <v>-26467348</v>
      </c>
      <c r="G162" s="109">
        <f t="shared" si="19"/>
        <v>-20230327</v>
      </c>
      <c r="H162" s="109">
        <f t="shared" si="19"/>
        <v>19507715</v>
      </c>
      <c r="I162" s="109">
        <f t="shared" si="19"/>
        <v>-57112268</v>
      </c>
      <c r="J162" s="109">
        <f t="shared" si="19"/>
        <v>-4539959</v>
      </c>
      <c r="K162" s="109">
        <f t="shared" si="19"/>
        <v>-9303754</v>
      </c>
      <c r="L162" s="109">
        <f t="shared" si="19"/>
        <v>-22613707</v>
      </c>
      <c r="M162" s="109">
        <f t="shared" si="19"/>
        <v>-32513484</v>
      </c>
      <c r="N162" s="109">
        <f t="shared" si="19"/>
        <v>20725337</v>
      </c>
      <c r="O162" s="109">
        <f t="shared" si="19"/>
        <v>-29001262</v>
      </c>
      <c r="P162" s="109">
        <f t="shared" si="19"/>
        <v>10307908</v>
      </c>
      <c r="Q162" s="109">
        <f>Q156+Q158+Q160</f>
        <v>-14821609</v>
      </c>
      <c r="R162" s="90">
        <f t="shared" si="16"/>
        <v>-166062758</v>
      </c>
      <c r="S162" s="89">
        <f>S156+S158+S160</f>
        <v>-145904432</v>
      </c>
      <c r="T162" s="90">
        <f>SUM(F117:Q117)</f>
        <v>-145904434</v>
      </c>
      <c r="V162" s="93" t="s">
        <v>294</v>
      </c>
      <c r="W162" s="94">
        <f>R162/D162*100</f>
        <v>98.367508544328459</v>
      </c>
    </row>
    <row r="163" spans="2:23">
      <c r="D163" s="8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90"/>
      <c r="S163" s="180"/>
      <c r="T163" s="90"/>
      <c r="V163" s="93" t="s">
        <v>274</v>
      </c>
      <c r="W163" s="95">
        <f>R162/12*12</f>
        <v>-166062758</v>
      </c>
    </row>
    <row r="164" spans="2:23">
      <c r="D164" s="89"/>
      <c r="E164" s="109"/>
      <c r="F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90"/>
      <c r="S164" s="180"/>
      <c r="T164" s="90"/>
      <c r="V164" s="93" t="s">
        <v>275</v>
      </c>
      <c r="W164" s="95">
        <f>W163-D162</f>
        <v>2755951</v>
      </c>
    </row>
    <row r="165" spans="2:23">
      <c r="B165" s="410" t="s">
        <v>258</v>
      </c>
      <c r="C165" s="401"/>
      <c r="D165" s="8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90"/>
      <c r="S165" s="180"/>
      <c r="T165" s="90"/>
      <c r="V165" s="96"/>
      <c r="W165" s="23"/>
    </row>
    <row r="166" spans="2:23">
      <c r="D166" s="8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90"/>
      <c r="S166" s="180"/>
      <c r="T166" s="90"/>
    </row>
    <row r="167" spans="2:23">
      <c r="B167" t="s">
        <v>259</v>
      </c>
      <c r="D167" s="89">
        <v>22000000</v>
      </c>
      <c r="E167" s="109">
        <v>22000000</v>
      </c>
      <c r="F167" s="109">
        <v>8820478</v>
      </c>
      <c r="G167" s="109">
        <v>3594723</v>
      </c>
      <c r="H167" s="109">
        <v>-1039765</v>
      </c>
      <c r="I167" s="109">
        <v>-9122543</v>
      </c>
      <c r="J167" s="109">
        <v>-6189035</v>
      </c>
      <c r="K167" s="109">
        <v>-91252</v>
      </c>
      <c r="L167" s="109">
        <v>4618983</v>
      </c>
      <c r="M167" s="109">
        <v>6750651</v>
      </c>
      <c r="N167" s="109">
        <v>4339372</v>
      </c>
      <c r="O167" s="109">
        <v>-1025187</v>
      </c>
      <c r="P167" s="109">
        <v>2122573</v>
      </c>
      <c r="Q167" s="109">
        <v>9775577</v>
      </c>
      <c r="R167" s="90">
        <f t="shared" si="16"/>
        <v>22554575</v>
      </c>
      <c r="S167" s="180">
        <v>18724636</v>
      </c>
      <c r="T167" s="90">
        <f>SUM(F122:Q122)</f>
        <v>18724636</v>
      </c>
      <c r="V167" s="93" t="s">
        <v>294</v>
      </c>
      <c r="W167" s="94">
        <f>R167/D167*100</f>
        <v>102.52079545454545</v>
      </c>
    </row>
    <row r="168" spans="2:23">
      <c r="D168" s="8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90"/>
      <c r="S168" s="180"/>
      <c r="T168" s="90"/>
      <c r="V168" s="93"/>
      <c r="W168" s="94"/>
    </row>
    <row r="169" spans="2:23">
      <c r="B169" t="s">
        <v>260</v>
      </c>
      <c r="D169" s="89">
        <v>119988000</v>
      </c>
      <c r="E169" s="109">
        <v>126319000</v>
      </c>
      <c r="F169" s="109">
        <v>11723547</v>
      </c>
      <c r="G169" s="109">
        <v>11358038</v>
      </c>
      <c r="H169" s="109">
        <v>14236529</v>
      </c>
      <c r="I169" s="109">
        <v>14523837</v>
      </c>
      <c r="J169" s="109">
        <v>15143792</v>
      </c>
      <c r="K169" s="109">
        <v>12727846</v>
      </c>
      <c r="L169" s="109">
        <v>14546362</v>
      </c>
      <c r="M169" s="109">
        <v>15370797</v>
      </c>
      <c r="N169" s="109">
        <v>7917970</v>
      </c>
      <c r="O169" s="109">
        <v>8025330</v>
      </c>
      <c r="P169" s="109">
        <v>13486562</v>
      </c>
      <c r="Q169" s="109">
        <v>-13293757</v>
      </c>
      <c r="R169" s="90">
        <f t="shared" si="16"/>
        <v>125766853</v>
      </c>
      <c r="S169" s="180">
        <v>138500788</v>
      </c>
      <c r="T169" s="90">
        <f>SUM(F124:Q124)</f>
        <v>138500788</v>
      </c>
      <c r="V169" s="93" t="s">
        <v>294</v>
      </c>
      <c r="W169" s="94">
        <f>R169/D169*100</f>
        <v>104.81619245257858</v>
      </c>
    </row>
    <row r="170" spans="2:23">
      <c r="D170" s="8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90"/>
      <c r="S170" s="180"/>
      <c r="T170" s="90"/>
      <c r="V170" s="93"/>
      <c r="W170" s="94"/>
    </row>
    <row r="171" spans="2:23">
      <c r="B171" t="s">
        <v>261</v>
      </c>
      <c r="D171" s="89">
        <v>-7492000</v>
      </c>
      <c r="E171" s="109">
        <v>-7114000</v>
      </c>
      <c r="F171" s="109">
        <v>-8889522</v>
      </c>
      <c r="G171" s="109">
        <v>-198330</v>
      </c>
      <c r="H171" s="109">
        <v>-54735</v>
      </c>
      <c r="I171" s="109">
        <v>-437717</v>
      </c>
      <c r="J171" s="109">
        <v>-19420</v>
      </c>
      <c r="K171" s="109">
        <v>-11465</v>
      </c>
      <c r="L171" s="109">
        <v>-1158139</v>
      </c>
      <c r="M171" s="109">
        <v>-220268</v>
      </c>
      <c r="N171" s="109">
        <v>-85573</v>
      </c>
      <c r="O171" s="109">
        <v>-481654</v>
      </c>
      <c r="P171" s="109">
        <v>-42777</v>
      </c>
      <c r="Q171" s="109">
        <v>-22464</v>
      </c>
      <c r="R171" s="90">
        <f t="shared" si="16"/>
        <v>-11622064</v>
      </c>
      <c r="S171" s="180">
        <v>9135347</v>
      </c>
      <c r="T171" s="90">
        <f>SUM(F126:Q126)</f>
        <v>9135347</v>
      </c>
      <c r="V171" s="93" t="s">
        <v>294</v>
      </c>
      <c r="W171" s="94">
        <f>R171/D171*100</f>
        <v>155.12632140950348</v>
      </c>
    </row>
    <row r="172" spans="2:23">
      <c r="D172" s="8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90"/>
      <c r="S172" s="180"/>
      <c r="T172" s="90"/>
      <c r="V172" s="93"/>
      <c r="W172" s="94"/>
    </row>
    <row r="173" spans="2:23">
      <c r="B173" t="s">
        <v>262</v>
      </c>
      <c r="D173" s="89">
        <v>34342709</v>
      </c>
      <c r="E173" s="109">
        <v>24827537</v>
      </c>
      <c r="F173" s="109">
        <v>14812845</v>
      </c>
      <c r="G173" s="109">
        <v>5475896</v>
      </c>
      <c r="H173" s="109">
        <v>-32649744</v>
      </c>
      <c r="I173" s="109">
        <v>52148691</v>
      </c>
      <c r="J173" s="109">
        <v>-4395378</v>
      </c>
      <c r="K173" s="109">
        <v>-3321375</v>
      </c>
      <c r="L173" s="109">
        <v>4606501</v>
      </c>
      <c r="M173" s="109">
        <v>10612304</v>
      </c>
      <c r="N173" s="109">
        <v>-32897106</v>
      </c>
      <c r="O173" s="109">
        <v>22482773</v>
      </c>
      <c r="P173" s="109">
        <v>-25873671</v>
      </c>
      <c r="Q173" s="109">
        <v>18362253</v>
      </c>
      <c r="R173" s="90">
        <f t="shared" si="16"/>
        <v>29363989</v>
      </c>
      <c r="S173" s="180">
        <v>-20456339</v>
      </c>
      <c r="T173" s="90">
        <f>SUM(F128:Q128)</f>
        <v>-20456338</v>
      </c>
      <c r="V173" s="93" t="s">
        <v>294</v>
      </c>
      <c r="W173" s="94">
        <f>R173/D173*100</f>
        <v>85.502832639090869</v>
      </c>
    </row>
    <row r="174" spans="2:23">
      <c r="D174" s="8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90"/>
      <c r="S174" s="180"/>
      <c r="T174" s="90"/>
      <c r="V174" s="93"/>
      <c r="W174" s="94"/>
    </row>
    <row r="175" spans="2:23" ht="13.5" thickBot="1">
      <c r="B175" t="s">
        <v>263</v>
      </c>
      <c r="D175" s="91">
        <f>SUM(D167:D173)</f>
        <v>168838709</v>
      </c>
      <c r="E175" s="110">
        <f t="shared" ref="E175:O175" si="20">SUM(E167:E173)</f>
        <v>166032537</v>
      </c>
      <c r="F175" s="110">
        <f t="shared" si="20"/>
        <v>26467348</v>
      </c>
      <c r="G175" s="110">
        <f t="shared" si="20"/>
        <v>20230327</v>
      </c>
      <c r="H175" s="110">
        <f t="shared" si="20"/>
        <v>-19507715</v>
      </c>
      <c r="I175" s="110">
        <f t="shared" si="20"/>
        <v>57112268</v>
      </c>
      <c r="J175" s="110">
        <f t="shared" si="20"/>
        <v>4539959</v>
      </c>
      <c r="K175" s="110">
        <f t="shared" si="20"/>
        <v>9303754</v>
      </c>
      <c r="L175" s="110">
        <f t="shared" si="20"/>
        <v>22613707</v>
      </c>
      <c r="M175" s="110">
        <f t="shared" si="20"/>
        <v>32513484</v>
      </c>
      <c r="N175" s="110">
        <f t="shared" si="20"/>
        <v>-20725337</v>
      </c>
      <c r="O175" s="110">
        <f t="shared" si="20"/>
        <v>29001262</v>
      </c>
      <c r="P175" s="110">
        <f>SUM(P167:P173)</f>
        <v>-10307313</v>
      </c>
      <c r="Q175" s="110">
        <f>SUM(Q167:Q173)</f>
        <v>14821609</v>
      </c>
      <c r="R175" s="92">
        <f t="shared" si="16"/>
        <v>166063353</v>
      </c>
      <c r="S175" s="91">
        <f>SUM(S167:S173)</f>
        <v>145904432</v>
      </c>
      <c r="T175" s="92">
        <f>SUM(F130:Q130)</f>
        <v>145904433</v>
      </c>
      <c r="V175" s="93" t="s">
        <v>294</v>
      </c>
      <c r="W175" s="94">
        <f>R175/D175*100</f>
        <v>98.356208705670696</v>
      </c>
    </row>
    <row r="176" spans="2:23"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V176" s="93"/>
      <c r="W176" s="94"/>
    </row>
    <row r="177" spans="2:23">
      <c r="B177" s="208" t="str">
        <f>D138</f>
        <v>2012/13.</v>
      </c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V177" s="93"/>
      <c r="W177" s="94"/>
    </row>
    <row r="178" spans="2:23">
      <c r="B178" s="229" t="s">
        <v>412</v>
      </c>
      <c r="C178" s="151">
        <v>1905324000000</v>
      </c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V178" s="93"/>
      <c r="W178" s="94"/>
    </row>
    <row r="179" spans="2:23">
      <c r="B179" t="s">
        <v>413</v>
      </c>
      <c r="C179" s="150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V179" s="93"/>
      <c r="W179" s="94"/>
    </row>
    <row r="180" spans="2:23" ht="13.5" thickBot="1">
      <c r="B180" s="235" t="s">
        <v>414</v>
      </c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V180" s="93"/>
      <c r="W180" s="94"/>
    </row>
    <row r="181" spans="2:23" ht="13.5" thickBot="1">
      <c r="B181" s="97"/>
      <c r="C181" s="152">
        <f>R175*1000/C178*100</f>
        <v>8.7157540134906188</v>
      </c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V181" s="93"/>
      <c r="W181" s="94"/>
    </row>
    <row r="182" spans="2:23" ht="13.5" thickBot="1">
      <c r="B182" s="158"/>
      <c r="C182" s="158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56"/>
      <c r="T182" s="109"/>
      <c r="U182" s="158"/>
      <c r="V182" s="109"/>
      <c r="W182" s="109"/>
    </row>
    <row r="183" spans="2:23" ht="13.5" thickBot="1">
      <c r="B183" s="231" t="s">
        <v>245</v>
      </c>
      <c r="D183" s="406" t="s">
        <v>526</v>
      </c>
      <c r="E183" s="407"/>
      <c r="F183" s="408"/>
      <c r="G183" s="392"/>
      <c r="H183" s="392"/>
      <c r="I183" s="392"/>
      <c r="J183" s="392"/>
      <c r="K183" s="392"/>
      <c r="L183" s="392"/>
      <c r="M183" s="392"/>
      <c r="N183" s="392"/>
      <c r="O183" s="392"/>
      <c r="P183" s="392"/>
      <c r="Q183" s="392"/>
      <c r="R183" s="393"/>
      <c r="S183" s="406" t="s">
        <v>527</v>
      </c>
      <c r="T183" s="409"/>
    </row>
    <row r="184" spans="2:23" ht="25.5">
      <c r="D184" s="87" t="s">
        <v>385</v>
      </c>
      <c r="E184" s="108" t="s">
        <v>384</v>
      </c>
      <c r="F184" s="108" t="s">
        <v>265</v>
      </c>
      <c r="G184" s="108" t="s">
        <v>293</v>
      </c>
      <c r="H184" s="108" t="s">
        <v>329</v>
      </c>
      <c r="I184" s="108" t="s">
        <v>330</v>
      </c>
      <c r="J184" s="232" t="s">
        <v>347</v>
      </c>
      <c r="K184" s="232" t="s">
        <v>382</v>
      </c>
      <c r="L184" s="232" t="s">
        <v>383</v>
      </c>
      <c r="M184" s="232" t="s">
        <v>386</v>
      </c>
      <c r="N184" s="232" t="s">
        <v>387</v>
      </c>
      <c r="O184" s="232" t="s">
        <v>404</v>
      </c>
      <c r="P184" s="232" t="s">
        <v>406</v>
      </c>
      <c r="Q184" s="232" t="s">
        <v>407</v>
      </c>
      <c r="R184" s="88" t="s">
        <v>295</v>
      </c>
      <c r="S184" s="87" t="s">
        <v>266</v>
      </c>
      <c r="T184" s="88" t="str">
        <f>R184</f>
        <v>Year To Date</v>
      </c>
    </row>
    <row r="185" spans="2:23">
      <c r="D185" s="87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88"/>
      <c r="S185" s="87"/>
      <c r="T185" s="88"/>
      <c r="V185" s="93" t="s">
        <v>437</v>
      </c>
      <c r="W185" s="94">
        <f>(R186-T186)/T186*100</f>
        <v>11.110058567309716</v>
      </c>
    </row>
    <row r="186" spans="2:23">
      <c r="B186" t="s">
        <v>246</v>
      </c>
      <c r="D186" s="89">
        <v>799340750</v>
      </c>
      <c r="E186" s="109">
        <v>874376947</v>
      </c>
      <c r="F186" s="109">
        <v>39673051</v>
      </c>
      <c r="G186" s="109">
        <v>56364961</v>
      </c>
      <c r="H186" s="109">
        <v>102580740</v>
      </c>
      <c r="I186" s="109">
        <v>45895825</v>
      </c>
      <c r="J186" s="109">
        <v>76035098</v>
      </c>
      <c r="K186" s="109">
        <v>77911132</v>
      </c>
      <c r="L186" s="109">
        <v>50769463</v>
      </c>
      <c r="M186" s="109">
        <v>61403787</v>
      </c>
      <c r="N186" s="109">
        <v>118998507</v>
      </c>
      <c r="O186" s="109">
        <v>54416705</v>
      </c>
      <c r="P186" s="109">
        <v>92352728</v>
      </c>
      <c r="Q186" s="109">
        <v>98120052</v>
      </c>
      <c r="R186" s="90">
        <f>SUM(F186:Q186)</f>
        <v>874522049</v>
      </c>
      <c r="S186" s="180">
        <v>739803811</v>
      </c>
      <c r="T186" s="90">
        <f>SUM(F141:Q141)</f>
        <v>787077300</v>
      </c>
      <c r="V186" s="93" t="s">
        <v>269</v>
      </c>
      <c r="W186" s="95">
        <f>R186/12*12</f>
        <v>874522049</v>
      </c>
    </row>
    <row r="187" spans="2:23">
      <c r="D187" s="89"/>
      <c r="E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90"/>
      <c r="S187" s="180"/>
      <c r="T187" s="90"/>
      <c r="V187" s="93" t="s">
        <v>270</v>
      </c>
      <c r="W187" s="95">
        <f>D186-W186</f>
        <v>-75181299</v>
      </c>
    </row>
    <row r="188" spans="2:23">
      <c r="B188" t="s">
        <v>247</v>
      </c>
      <c r="D188" s="89">
        <f>D190+D192+D199</f>
        <v>969335459</v>
      </c>
      <c r="E188" s="109">
        <f t="shared" ref="E188:M188" si="21">E190+E192+E199</f>
        <v>1048626893</v>
      </c>
      <c r="F188" s="109">
        <f t="shared" si="21"/>
        <v>80883062</v>
      </c>
      <c r="G188" s="109">
        <f t="shared" si="21"/>
        <v>73821090</v>
      </c>
      <c r="H188" s="109">
        <f t="shared" si="21"/>
        <v>82478310</v>
      </c>
      <c r="I188" s="109">
        <f t="shared" si="21"/>
        <v>105100947</v>
      </c>
      <c r="J188" s="109">
        <f t="shared" si="21"/>
        <v>77822989</v>
      </c>
      <c r="K188" s="109">
        <f t="shared" si="21"/>
        <v>88321826</v>
      </c>
      <c r="L188" s="109">
        <f t="shared" si="21"/>
        <v>82532277</v>
      </c>
      <c r="M188" s="109">
        <f t="shared" si="21"/>
        <v>90152961</v>
      </c>
      <c r="N188" s="109">
        <f>N190+N192+N199</f>
        <v>88169208</v>
      </c>
      <c r="O188" s="109">
        <f>O190+O192+O199</f>
        <v>80678408</v>
      </c>
      <c r="P188" s="109">
        <f>P190+P192+P199</f>
        <v>77815959</v>
      </c>
      <c r="Q188" s="109">
        <f>Q190+Q192+Q199</f>
        <v>121488462</v>
      </c>
      <c r="R188" s="90">
        <f>SUM(F188:Q188)</f>
        <v>1049265499</v>
      </c>
      <c r="S188" s="89">
        <f>S190+S192+S199</f>
        <v>889529176</v>
      </c>
      <c r="T188" s="90">
        <f t="shared" ref="T188:T218" si="22">SUM(F143:Q143)</f>
        <v>962086472</v>
      </c>
    </row>
    <row r="189" spans="2:23">
      <c r="D189" s="89"/>
      <c r="E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90"/>
      <c r="S189" s="180"/>
      <c r="T189" s="90"/>
      <c r="V189" s="233" t="s">
        <v>388</v>
      </c>
      <c r="W189" s="94">
        <f>(R188-T188)/T188*100</f>
        <v>9.061454405316697</v>
      </c>
    </row>
    <row r="190" spans="2:23">
      <c r="C190" t="s">
        <v>248</v>
      </c>
      <c r="D190" s="89">
        <v>543629519</v>
      </c>
      <c r="E190" s="109">
        <v>589026370</v>
      </c>
      <c r="F190" s="109">
        <v>49771043</v>
      </c>
      <c r="G190" s="109">
        <v>41671002</v>
      </c>
      <c r="H190" s="109">
        <v>38268855</v>
      </c>
      <c r="I190" s="109">
        <v>69377399</v>
      </c>
      <c r="J190" s="109">
        <v>39216166</v>
      </c>
      <c r="K190" s="109">
        <v>41599995</v>
      </c>
      <c r="L190" s="109">
        <v>51697832</v>
      </c>
      <c r="M190" s="109">
        <v>58997082</v>
      </c>
      <c r="N190" s="109">
        <v>40388273</v>
      </c>
      <c r="O190" s="109">
        <v>43732251</v>
      </c>
      <c r="P190" s="109">
        <v>39881978</v>
      </c>
      <c r="Q190" s="109">
        <v>69731620</v>
      </c>
      <c r="R190" s="90">
        <f>SUM(F190:Q190)</f>
        <v>584333496</v>
      </c>
      <c r="S190" s="180">
        <v>500279014</v>
      </c>
      <c r="T190" s="90">
        <f t="shared" si="22"/>
        <v>537724561</v>
      </c>
    </row>
    <row r="191" spans="2:23">
      <c r="D191" s="8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90"/>
      <c r="S191" s="180"/>
      <c r="T191" s="90"/>
    </row>
    <row r="192" spans="2:23">
      <c r="C192" t="s">
        <v>249</v>
      </c>
      <c r="D192" s="89">
        <f>SUM(D194:D197)</f>
        <v>419925940</v>
      </c>
      <c r="E192" s="109">
        <f t="shared" ref="E192:M192" si="23">SUM(E194:E197)</f>
        <v>464366983</v>
      </c>
      <c r="F192" s="109">
        <f t="shared" si="23"/>
        <v>31112019</v>
      </c>
      <c r="G192" s="109">
        <f t="shared" si="23"/>
        <v>32150088</v>
      </c>
      <c r="H192" s="109">
        <f t="shared" si="23"/>
        <v>44209455</v>
      </c>
      <c r="I192" s="109">
        <f t="shared" si="23"/>
        <v>35723548</v>
      </c>
      <c r="J192" s="109">
        <f t="shared" si="23"/>
        <v>38606823</v>
      </c>
      <c r="K192" s="109">
        <f t="shared" si="23"/>
        <v>46721831</v>
      </c>
      <c r="L192" s="109">
        <f t="shared" si="23"/>
        <v>30834445</v>
      </c>
      <c r="M192" s="109">
        <f t="shared" si="23"/>
        <v>31155879</v>
      </c>
      <c r="N192" s="109">
        <f>SUM(N194:N197)</f>
        <v>47780935</v>
      </c>
      <c r="O192" s="109">
        <f>SUM(O194:O197)</f>
        <v>36946157</v>
      </c>
      <c r="P192" s="109">
        <f>SUM(P194:P197)</f>
        <v>37933981</v>
      </c>
      <c r="Q192" s="109">
        <f>SUM(Q194:Q197)</f>
        <v>51756842</v>
      </c>
      <c r="R192" s="90">
        <f>SUM(F192:Q192)</f>
        <v>464932003</v>
      </c>
      <c r="S192" s="89">
        <f>SUM(S194:S197)</f>
        <v>389250162</v>
      </c>
      <c r="T192" s="90">
        <f t="shared" si="22"/>
        <v>424361911</v>
      </c>
      <c r="V192" s="233" t="s">
        <v>389</v>
      </c>
      <c r="W192" s="94">
        <f>(R195-T195)/T195*100</f>
        <v>8.2810577503184053</v>
      </c>
    </row>
    <row r="193" spans="2:23">
      <c r="D193" s="8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90"/>
      <c r="S193" s="180"/>
      <c r="T193" s="90"/>
    </row>
    <row r="194" spans="2:23">
      <c r="C194" s="86" t="s">
        <v>250</v>
      </c>
      <c r="D194" s="89">
        <v>89388073</v>
      </c>
      <c r="E194" s="293">
        <v>100484500</v>
      </c>
      <c r="F194" s="109">
        <v>1667041</v>
      </c>
      <c r="G194" s="109">
        <v>2906655</v>
      </c>
      <c r="H194" s="109">
        <v>14901008</v>
      </c>
      <c r="I194" s="109">
        <v>6371413</v>
      </c>
      <c r="J194" s="109">
        <v>7047948</v>
      </c>
      <c r="K194" s="109">
        <v>16291621</v>
      </c>
      <c r="L194" s="109">
        <v>1462338</v>
      </c>
      <c r="M194" s="109">
        <v>1658114</v>
      </c>
      <c r="N194" s="20">
        <v>15294207</v>
      </c>
      <c r="O194" s="109">
        <v>6976668</v>
      </c>
      <c r="P194" s="109">
        <v>9127586</v>
      </c>
      <c r="Q194" s="109">
        <v>17480091</v>
      </c>
      <c r="R194" s="90">
        <f>SUM(F194:Q194)</f>
        <v>101184690</v>
      </c>
      <c r="S194" s="180">
        <v>76465364</v>
      </c>
      <c r="T194" s="90">
        <f t="shared" si="22"/>
        <v>88121133</v>
      </c>
      <c r="V194" s="93" t="s">
        <v>271</v>
      </c>
      <c r="W194" s="95">
        <f>R195/12*12</f>
        <v>338936817</v>
      </c>
    </row>
    <row r="195" spans="2:23">
      <c r="C195" s="86" t="s">
        <v>251</v>
      </c>
      <c r="D195" s="89">
        <v>309057382</v>
      </c>
      <c r="E195" s="293">
        <v>338936817</v>
      </c>
      <c r="F195" s="109">
        <v>28131039</v>
      </c>
      <c r="G195" s="109">
        <v>28131039</v>
      </c>
      <c r="H195" s="109">
        <v>28131038</v>
      </c>
      <c r="I195" s="109">
        <v>28131036</v>
      </c>
      <c r="J195" s="109">
        <v>28131035</v>
      </c>
      <c r="K195" s="109">
        <v>28131034</v>
      </c>
      <c r="L195" s="109">
        <v>28131033</v>
      </c>
      <c r="M195" s="109">
        <v>28131033</v>
      </c>
      <c r="N195" s="109">
        <v>28131032</v>
      </c>
      <c r="O195" s="109">
        <v>28585836</v>
      </c>
      <c r="P195" s="109">
        <v>28585834</v>
      </c>
      <c r="Q195" s="109">
        <v>28585828</v>
      </c>
      <c r="R195" s="90">
        <f>SUM(F195:Q195)</f>
        <v>338936817</v>
      </c>
      <c r="S195" s="180">
        <v>291735509</v>
      </c>
      <c r="T195" s="90">
        <f t="shared" si="22"/>
        <v>313015798</v>
      </c>
      <c r="V195" s="93" t="s">
        <v>272</v>
      </c>
      <c r="W195" s="95">
        <f>W194-D195</f>
        <v>29879435</v>
      </c>
    </row>
    <row r="196" spans="2:23">
      <c r="C196" s="86" t="s">
        <v>252</v>
      </c>
      <c r="D196" s="89">
        <v>9039687</v>
      </c>
      <c r="E196" s="109">
        <v>9613360</v>
      </c>
      <c r="F196" s="109"/>
      <c r="G196" s="109"/>
      <c r="H196" s="109"/>
      <c r="I196" s="109"/>
      <c r="J196" s="109">
        <v>3204453</v>
      </c>
      <c r="K196" s="109"/>
      <c r="L196" s="109"/>
      <c r="M196" s="109"/>
      <c r="N196" s="109">
        <v>3204453</v>
      </c>
      <c r="O196" s="109"/>
      <c r="P196" s="109"/>
      <c r="Q196" s="109">
        <v>3204454</v>
      </c>
      <c r="R196" s="90"/>
      <c r="S196" s="180">
        <v>8573130</v>
      </c>
      <c r="T196" s="90">
        <f t="shared" si="22"/>
        <v>9039687</v>
      </c>
    </row>
    <row r="197" spans="2:23">
      <c r="C197" s="86" t="s">
        <v>82</v>
      </c>
      <c r="D197" s="89">
        <v>12440798</v>
      </c>
      <c r="E197" s="109">
        <v>15332306</v>
      </c>
      <c r="F197" s="109">
        <v>1313939</v>
      </c>
      <c r="G197" s="109">
        <v>1112394</v>
      </c>
      <c r="H197" s="109">
        <v>1177409</v>
      </c>
      <c r="I197" s="109">
        <v>1221099</v>
      </c>
      <c r="J197" s="109">
        <v>223387</v>
      </c>
      <c r="K197" s="109">
        <v>2299176</v>
      </c>
      <c r="L197" s="109">
        <v>1241074</v>
      </c>
      <c r="M197" s="109">
        <v>1366732</v>
      </c>
      <c r="N197" s="109">
        <v>1151243</v>
      </c>
      <c r="O197" s="109">
        <v>1383653</v>
      </c>
      <c r="P197" s="109">
        <v>220561</v>
      </c>
      <c r="Q197" s="109">
        <v>2486469</v>
      </c>
      <c r="R197" s="90">
        <f>SUM(F197:Q197)</f>
        <v>15197136</v>
      </c>
      <c r="S197" s="180">
        <v>12476159</v>
      </c>
      <c r="T197" s="90">
        <f t="shared" si="22"/>
        <v>14185293</v>
      </c>
    </row>
    <row r="198" spans="2:23">
      <c r="D198" s="8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90"/>
      <c r="S198" s="180"/>
      <c r="T198" s="90"/>
    </row>
    <row r="199" spans="2:23">
      <c r="C199" t="s">
        <v>253</v>
      </c>
      <c r="D199" s="89">
        <v>5780000</v>
      </c>
      <c r="E199" s="109">
        <v>-4766460</v>
      </c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90"/>
      <c r="S199" s="180"/>
      <c r="T199" s="90"/>
    </row>
    <row r="200" spans="2:23">
      <c r="D200" s="8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90"/>
      <c r="S200" s="180"/>
      <c r="T200" s="90"/>
    </row>
    <row r="201" spans="2:23">
      <c r="B201" t="s">
        <v>254</v>
      </c>
      <c r="D201" s="89">
        <f>D186-D188</f>
        <v>-169994709</v>
      </c>
      <c r="E201" s="109">
        <f>E186-E188</f>
        <v>-174249946</v>
      </c>
      <c r="F201" s="109">
        <f t="shared" ref="F201:P201" si="24">F186-F188</f>
        <v>-41210011</v>
      </c>
      <c r="G201" s="109">
        <f t="shared" si="24"/>
        <v>-17456129</v>
      </c>
      <c r="H201" s="109">
        <f>H186-H188</f>
        <v>20102430</v>
      </c>
      <c r="I201" s="109">
        <f>I186-I188</f>
        <v>-59205122</v>
      </c>
      <c r="J201" s="109">
        <f t="shared" si="24"/>
        <v>-1787891</v>
      </c>
      <c r="K201" s="109">
        <f t="shared" si="24"/>
        <v>-10410694</v>
      </c>
      <c r="L201" s="109">
        <v>-31762814</v>
      </c>
      <c r="M201" s="109">
        <f t="shared" si="24"/>
        <v>-28749174</v>
      </c>
      <c r="N201" s="109">
        <f>N186-N188</f>
        <v>30829299</v>
      </c>
      <c r="O201" s="109">
        <f t="shared" si="24"/>
        <v>-26261703</v>
      </c>
      <c r="P201" s="109">
        <f t="shared" si="24"/>
        <v>14536769</v>
      </c>
      <c r="Q201" s="109">
        <f>(Q186-Q188)</f>
        <v>-23368410</v>
      </c>
      <c r="R201" s="90">
        <f>SUM(F201:Q201)</f>
        <v>-174743450</v>
      </c>
      <c r="S201" s="89">
        <f>S186-S188</f>
        <v>-149725365</v>
      </c>
      <c r="T201" s="90">
        <f t="shared" si="22"/>
        <v>-175009172</v>
      </c>
    </row>
    <row r="202" spans="2:23">
      <c r="D202" s="8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90"/>
      <c r="S202" s="180"/>
      <c r="T202" s="90"/>
    </row>
    <row r="203" spans="2:23">
      <c r="C203" t="s">
        <v>255</v>
      </c>
      <c r="D203" s="89">
        <v>1200000</v>
      </c>
      <c r="E203" s="109">
        <v>11789675</v>
      </c>
      <c r="F203" s="109">
        <v>676080</v>
      </c>
      <c r="G203" s="109">
        <v>4219186</v>
      </c>
      <c r="H203" s="109">
        <v>351568</v>
      </c>
      <c r="I203" s="109">
        <v>507243</v>
      </c>
      <c r="J203" s="109">
        <v>734160</v>
      </c>
      <c r="K203" s="109">
        <v>587659</v>
      </c>
      <c r="L203" s="109">
        <v>2536428</v>
      </c>
      <c r="M203" s="109">
        <v>1002103</v>
      </c>
      <c r="N203" s="109">
        <v>393698</v>
      </c>
      <c r="O203" s="109">
        <v>222235</v>
      </c>
      <c r="P203" s="109">
        <v>97858</v>
      </c>
      <c r="Q203" s="109">
        <v>762681</v>
      </c>
      <c r="R203" s="90">
        <f>SUM(F203:Q203)</f>
        <v>12090899</v>
      </c>
      <c r="S203" s="180">
        <v>5209227</v>
      </c>
      <c r="T203" s="90">
        <f t="shared" si="22"/>
        <v>11533611</v>
      </c>
    </row>
    <row r="204" spans="2:23">
      <c r="D204" s="8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90"/>
      <c r="S204" s="180"/>
      <c r="T204" s="90"/>
    </row>
    <row r="205" spans="2:23">
      <c r="C205" t="s">
        <v>256</v>
      </c>
      <c r="D205" s="89">
        <v>-24000</v>
      </c>
      <c r="E205" s="109">
        <v>-482009</v>
      </c>
      <c r="F205" s="156"/>
      <c r="G205" s="109">
        <v>-36264</v>
      </c>
      <c r="H205" s="109"/>
      <c r="I205" s="109">
        <v>-52661</v>
      </c>
      <c r="J205" s="109">
        <v>-111252</v>
      </c>
      <c r="K205" s="109">
        <v>-64119</v>
      </c>
      <c r="L205" s="109">
        <v>-23080</v>
      </c>
      <c r="M205" s="109">
        <v>-194633</v>
      </c>
      <c r="N205" s="109"/>
      <c r="O205" s="109"/>
      <c r="P205" s="109">
        <v>-34265</v>
      </c>
      <c r="Q205" s="156"/>
      <c r="R205" s="90">
        <f>SUM(F205:Q205)</f>
        <v>-516274</v>
      </c>
      <c r="S205" s="180">
        <v>-1388294</v>
      </c>
      <c r="T205" s="90">
        <f t="shared" si="22"/>
        <v>-2587197</v>
      </c>
    </row>
    <row r="206" spans="2:23">
      <c r="D206" s="8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90"/>
      <c r="S206" s="180"/>
      <c r="T206" s="90"/>
      <c r="V206" s="93" t="s">
        <v>438</v>
      </c>
      <c r="W206" s="94">
        <f>(R207+T207)/T207*100</f>
        <v>198.2573257033344</v>
      </c>
    </row>
    <row r="207" spans="2:23">
      <c r="B207" t="s">
        <v>257</v>
      </c>
      <c r="D207" s="89">
        <f>D201+D203+D205</f>
        <v>-168818709</v>
      </c>
      <c r="E207" s="109">
        <f t="shared" ref="E207:Q207" si="25">E201+E203+E205</f>
        <v>-162942280</v>
      </c>
      <c r="F207" s="109">
        <f t="shared" si="25"/>
        <v>-40533931</v>
      </c>
      <c r="G207" s="109">
        <f t="shared" si="25"/>
        <v>-13273207</v>
      </c>
      <c r="H207" s="109">
        <f>H201+H203+H205</f>
        <v>20453998</v>
      </c>
      <c r="I207" s="109">
        <f>I201+I203+I205</f>
        <v>-58750540</v>
      </c>
      <c r="J207" s="109">
        <f t="shared" si="25"/>
        <v>-1164983</v>
      </c>
      <c r="K207" s="109">
        <f t="shared" si="25"/>
        <v>-9887154</v>
      </c>
      <c r="L207" s="109">
        <f>L201+L203+L205</f>
        <v>-29249466</v>
      </c>
      <c r="M207" s="109">
        <f t="shared" si="25"/>
        <v>-27941704</v>
      </c>
      <c r="N207" s="109">
        <f t="shared" si="25"/>
        <v>31222997</v>
      </c>
      <c r="O207" s="109">
        <f t="shared" si="25"/>
        <v>-26039468</v>
      </c>
      <c r="P207" s="109">
        <f t="shared" si="25"/>
        <v>14600362</v>
      </c>
      <c r="Q207" s="109">
        <f t="shared" si="25"/>
        <v>-22605729</v>
      </c>
      <c r="R207" s="90">
        <f>SUM(F207:Q207)</f>
        <v>-163168825</v>
      </c>
      <c r="S207" s="89">
        <f>S201+S203+S205</f>
        <v>-145904432</v>
      </c>
      <c r="T207" s="90">
        <f t="shared" si="22"/>
        <v>-166062758</v>
      </c>
      <c r="V207" s="93" t="s">
        <v>294</v>
      </c>
      <c r="W207" s="94">
        <f>R207/D207*100</f>
        <v>96.65328325665611</v>
      </c>
    </row>
    <row r="208" spans="2:23">
      <c r="D208" s="8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90"/>
      <c r="S208" s="180"/>
      <c r="T208" s="90"/>
      <c r="V208" s="93" t="s">
        <v>274</v>
      </c>
      <c r="W208" s="95">
        <f>R207/12*12</f>
        <v>-163168825</v>
      </c>
    </row>
    <row r="209" spans="2:23">
      <c r="D209" s="89"/>
      <c r="E209" s="109"/>
      <c r="F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90"/>
      <c r="S209" s="180"/>
      <c r="T209" s="90"/>
      <c r="V209" s="93" t="s">
        <v>275</v>
      </c>
      <c r="W209" s="95">
        <f>W208-D207</f>
        <v>5649884</v>
      </c>
    </row>
    <row r="210" spans="2:23">
      <c r="B210" s="410" t="s">
        <v>258</v>
      </c>
      <c r="C210" s="401"/>
      <c r="D210" s="8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90"/>
      <c r="S210" s="180"/>
      <c r="T210" s="90"/>
      <c r="V210" s="96"/>
      <c r="W210" s="23"/>
    </row>
    <row r="211" spans="2:23">
      <c r="D211" s="8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90"/>
      <c r="S211" s="180"/>
      <c r="T211" s="90"/>
    </row>
    <row r="212" spans="2:23">
      <c r="B212" t="s">
        <v>259</v>
      </c>
      <c r="D212" s="89">
        <v>22000000</v>
      </c>
      <c r="E212" s="109">
        <v>23000000</v>
      </c>
      <c r="F212" s="109">
        <v>14109077</v>
      </c>
      <c r="G212" s="109">
        <v>-560121</v>
      </c>
      <c r="H212" s="109">
        <v>6619985</v>
      </c>
      <c r="I212" s="109">
        <v>-2528658</v>
      </c>
      <c r="J212" s="109">
        <v>-5822399</v>
      </c>
      <c r="K212" s="109">
        <v>-5864672</v>
      </c>
      <c r="L212" s="109">
        <v>5165906</v>
      </c>
      <c r="M212" s="109">
        <v>4040862</v>
      </c>
      <c r="N212" s="20">
        <v>10680191</v>
      </c>
      <c r="O212" s="20">
        <v>-11944789</v>
      </c>
      <c r="P212" s="109">
        <v>1654996</v>
      </c>
      <c r="Q212" s="109">
        <v>7497923</v>
      </c>
      <c r="R212" s="90">
        <f>SUM(F212:Q212)</f>
        <v>23048301</v>
      </c>
      <c r="S212" s="180">
        <v>18724636</v>
      </c>
      <c r="T212" s="90">
        <f t="shared" si="22"/>
        <v>22554575</v>
      </c>
      <c r="V212" s="93" t="s">
        <v>294</v>
      </c>
      <c r="W212" s="94">
        <f>R212/D212*100</f>
        <v>104.76500454545454</v>
      </c>
    </row>
    <row r="213" spans="2:23">
      <c r="D213" s="8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90"/>
      <c r="S213" s="180"/>
      <c r="T213" s="90"/>
      <c r="V213" s="93"/>
      <c r="W213" s="94"/>
    </row>
    <row r="214" spans="2:23">
      <c r="B214" t="s">
        <v>260</v>
      </c>
      <c r="D214" s="89">
        <v>119988000</v>
      </c>
      <c r="E214" s="109">
        <v>148993000</v>
      </c>
      <c r="F214" s="109">
        <v>12553058</v>
      </c>
      <c r="G214" s="109">
        <v>16572513</v>
      </c>
      <c r="H214" s="109">
        <v>12151920</v>
      </c>
      <c r="I214" s="109">
        <v>14600671</v>
      </c>
      <c r="J214" s="109">
        <v>15922889</v>
      </c>
      <c r="K214" s="109">
        <v>15841697</v>
      </c>
      <c r="L214" s="109">
        <v>14688422</v>
      </c>
      <c r="M214" s="109">
        <v>15265580</v>
      </c>
      <c r="N214" s="109">
        <v>12458212</v>
      </c>
      <c r="O214" s="109">
        <v>-7738660</v>
      </c>
      <c r="P214" s="109">
        <v>13604720</v>
      </c>
      <c r="Q214" s="109">
        <v>13493391</v>
      </c>
      <c r="R214" s="90">
        <f>SUM(F214:Q214)</f>
        <v>149414413</v>
      </c>
      <c r="S214" s="180">
        <v>138500788</v>
      </c>
      <c r="T214" s="90">
        <f t="shared" si="22"/>
        <v>125766853</v>
      </c>
      <c r="V214" s="93" t="s">
        <v>294</v>
      </c>
      <c r="W214" s="94">
        <f>R214/D214*100</f>
        <v>124.52446327966129</v>
      </c>
    </row>
    <row r="215" spans="2:23">
      <c r="D215" s="8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90"/>
      <c r="S215" s="180"/>
      <c r="T215" s="90"/>
      <c r="V215" s="93"/>
      <c r="W215" s="94"/>
    </row>
    <row r="216" spans="2:23">
      <c r="B216" t="s">
        <v>261</v>
      </c>
      <c r="D216" s="89">
        <v>-7492000</v>
      </c>
      <c r="E216" s="109">
        <v>380000</v>
      </c>
      <c r="F216" s="109">
        <v>-1255299</v>
      </c>
      <c r="G216" s="109">
        <v>-15200660</v>
      </c>
      <c r="H216" s="109"/>
      <c r="I216" s="109">
        <v>-526155</v>
      </c>
      <c r="J216" s="109">
        <v>-50478</v>
      </c>
      <c r="K216" s="109">
        <v>19593867</v>
      </c>
      <c r="L216" s="109">
        <v>-1338451</v>
      </c>
      <c r="M216" s="109">
        <v>-159292</v>
      </c>
      <c r="N216" s="109"/>
      <c r="O216" s="20">
        <v>-602650</v>
      </c>
      <c r="P216" s="20">
        <v>-54541</v>
      </c>
      <c r="Q216" s="109">
        <v>-27914</v>
      </c>
      <c r="R216" s="90">
        <f>SUM(F216:Q216)</f>
        <v>378427</v>
      </c>
      <c r="S216" s="180">
        <v>9135347</v>
      </c>
      <c r="T216" s="90">
        <f t="shared" si="22"/>
        <v>-11622064</v>
      </c>
      <c r="V216" s="93" t="s">
        <v>294</v>
      </c>
      <c r="W216" s="94">
        <f>R216/D216*100</f>
        <v>-5.0510811532301121</v>
      </c>
    </row>
    <row r="217" spans="2:23">
      <c r="D217" s="8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90"/>
      <c r="S217" s="180"/>
      <c r="T217" s="90"/>
      <c r="V217" s="93"/>
      <c r="W217" s="94"/>
    </row>
    <row r="218" spans="2:23">
      <c r="B218" t="s">
        <v>262</v>
      </c>
      <c r="D218" s="89">
        <v>34342709</v>
      </c>
      <c r="E218" s="109">
        <v>-9430720</v>
      </c>
      <c r="F218" s="109">
        <v>15127095</v>
      </c>
      <c r="G218" s="109">
        <v>12461475</v>
      </c>
      <c r="H218" s="109">
        <v>-39225903</v>
      </c>
      <c r="I218" s="109">
        <v>47204682</v>
      </c>
      <c r="J218" s="109">
        <v>-8885029</v>
      </c>
      <c r="K218" s="109">
        <v>-19683738</v>
      </c>
      <c r="L218" s="109">
        <v>10733589</v>
      </c>
      <c r="M218" s="109">
        <v>8794554</v>
      </c>
      <c r="N218" s="109">
        <v>-54361400</v>
      </c>
      <c r="O218" s="109">
        <v>46325570</v>
      </c>
      <c r="P218" s="109">
        <v>-29805537</v>
      </c>
      <c r="Q218" s="109">
        <v>1642329</v>
      </c>
      <c r="R218" s="90">
        <f>SUM(F218:Q218)</f>
        <v>-9672313</v>
      </c>
      <c r="S218" s="180">
        <v>-20456339</v>
      </c>
      <c r="T218" s="90">
        <f t="shared" si="22"/>
        <v>29363989</v>
      </c>
      <c r="V218" s="93" t="s">
        <v>294</v>
      </c>
      <c r="W218" s="94">
        <f>R218/D218*100</f>
        <v>-28.164094451605433</v>
      </c>
    </row>
    <row r="219" spans="2:23">
      <c r="D219" s="8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90"/>
      <c r="S219" s="180"/>
      <c r="T219" s="90"/>
      <c r="V219" s="93"/>
      <c r="W219" s="94"/>
    </row>
    <row r="220" spans="2:23" ht="13.5" thickBot="1">
      <c r="B220" t="s">
        <v>263</v>
      </c>
      <c r="D220" s="91">
        <f>SUM(D212:D218)</f>
        <v>168838709</v>
      </c>
      <c r="E220" s="110">
        <f t="shared" ref="E220:M220" si="26">SUM(E212:E218)</f>
        <v>162942280</v>
      </c>
      <c r="F220" s="110">
        <f t="shared" si="26"/>
        <v>40533931</v>
      </c>
      <c r="G220" s="110">
        <f t="shared" si="26"/>
        <v>13273207</v>
      </c>
      <c r="H220" s="110">
        <f t="shared" si="26"/>
        <v>-20453998</v>
      </c>
      <c r="I220" s="110">
        <f t="shared" si="26"/>
        <v>58750540</v>
      </c>
      <c r="J220" s="110">
        <f t="shared" si="26"/>
        <v>1164983</v>
      </c>
      <c r="K220" s="110">
        <f t="shared" si="26"/>
        <v>9887154</v>
      </c>
      <c r="L220" s="110">
        <f t="shared" si="26"/>
        <v>29249466</v>
      </c>
      <c r="M220" s="110">
        <f t="shared" si="26"/>
        <v>27941704</v>
      </c>
      <c r="N220" s="110">
        <f>SUM(N212:N218)</f>
        <v>-31222997</v>
      </c>
      <c r="O220" s="110">
        <f>SUM(O212:O218)</f>
        <v>26039471</v>
      </c>
      <c r="P220" s="110">
        <f>SUM(P212:P218)</f>
        <v>-14600362</v>
      </c>
      <c r="Q220" s="110">
        <f>SUM(Q212:Q218)</f>
        <v>22605729</v>
      </c>
      <c r="R220" s="92">
        <f>SUM(F220:Q220)</f>
        <v>163168828</v>
      </c>
      <c r="S220" s="91">
        <f>SUM(S212:S218)</f>
        <v>145904432</v>
      </c>
      <c r="T220" s="92">
        <f>SUM(F175:Q175)</f>
        <v>166063353</v>
      </c>
      <c r="V220" s="93" t="s">
        <v>294</v>
      </c>
      <c r="W220" s="94">
        <f>R220/D220*100</f>
        <v>96.641835848199946</v>
      </c>
    </row>
    <row r="221" spans="2:23"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09"/>
      <c r="S221" s="109"/>
      <c r="T221" s="109"/>
      <c r="V221" s="109"/>
      <c r="W221" s="109"/>
    </row>
    <row r="222" spans="2:23">
      <c r="B222" s="208" t="str">
        <f>D183</f>
        <v>2013/14.</v>
      </c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V222" s="109"/>
      <c r="W222" s="109"/>
    </row>
    <row r="223" spans="2:23">
      <c r="B223" s="229" t="s">
        <v>412</v>
      </c>
      <c r="C223" s="151">
        <v>1905324000000</v>
      </c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V223" s="109"/>
      <c r="W223" s="109"/>
    </row>
    <row r="224" spans="2:23">
      <c r="B224" t="s">
        <v>413</v>
      </c>
      <c r="C224" s="150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V224" s="109"/>
      <c r="W224" s="109"/>
    </row>
    <row r="225" spans="2:23" ht="13.5" thickBot="1">
      <c r="B225" s="235" t="s">
        <v>414</v>
      </c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V225" s="109"/>
      <c r="W225" s="109"/>
    </row>
    <row r="226" spans="2:23" ht="13.5" thickBot="1">
      <c r="B226" s="97"/>
      <c r="C226" s="152">
        <f>R220*1000/C223*100</f>
        <v>8.5638362819132077</v>
      </c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V226" s="109"/>
      <c r="W226" s="109"/>
    </row>
    <row r="227" spans="2:23" ht="13.5" thickBot="1"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V227" s="109"/>
      <c r="W227" s="109"/>
    </row>
    <row r="228" spans="2:23" ht="13.5" thickBot="1">
      <c r="B228" s="231" t="s">
        <v>245</v>
      </c>
      <c r="D228" s="406" t="s">
        <v>557</v>
      </c>
      <c r="E228" s="407"/>
      <c r="F228" s="408"/>
      <c r="G228" s="392"/>
      <c r="H228" s="392"/>
      <c r="I228" s="392"/>
      <c r="J228" s="392"/>
      <c r="K228" s="392"/>
      <c r="L228" s="392"/>
      <c r="M228" s="392"/>
      <c r="N228" s="392"/>
      <c r="O228" s="392"/>
      <c r="P228" s="392"/>
      <c r="Q228" s="392"/>
      <c r="R228" s="393"/>
      <c r="S228" s="406" t="s">
        <v>542</v>
      </c>
      <c r="T228" s="409"/>
    </row>
    <row r="229" spans="2:23" ht="25.5">
      <c r="C229" s="322"/>
      <c r="D229" s="108" t="s">
        <v>385</v>
      </c>
      <c r="E229" s="108" t="s">
        <v>384</v>
      </c>
      <c r="F229" s="108" t="s">
        <v>265</v>
      </c>
      <c r="G229" s="108" t="s">
        <v>293</v>
      </c>
      <c r="H229" s="108" t="s">
        <v>329</v>
      </c>
      <c r="I229" s="108" t="s">
        <v>330</v>
      </c>
      <c r="J229" s="232" t="s">
        <v>347</v>
      </c>
      <c r="K229" s="232" t="s">
        <v>382</v>
      </c>
      <c r="L229" s="232" t="s">
        <v>383</v>
      </c>
      <c r="M229" s="232" t="s">
        <v>386</v>
      </c>
      <c r="N229" s="232" t="s">
        <v>387</v>
      </c>
      <c r="O229" s="232" t="s">
        <v>404</v>
      </c>
      <c r="P229" s="232" t="s">
        <v>406</v>
      </c>
      <c r="Q229" s="232" t="s">
        <v>407</v>
      </c>
      <c r="R229" s="88" t="s">
        <v>295</v>
      </c>
      <c r="S229" s="87" t="s">
        <v>266</v>
      </c>
      <c r="T229" s="88" t="str">
        <f>R229</f>
        <v>Year To Date</v>
      </c>
    </row>
    <row r="230" spans="2:23">
      <c r="C230" s="322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88"/>
      <c r="S230" s="87"/>
      <c r="T230" s="88"/>
      <c r="V230" s="93" t="s">
        <v>437</v>
      </c>
      <c r="W230" s="94">
        <f>(R231-T231)/T231*100</f>
        <v>-50.216813801569458</v>
      </c>
    </row>
    <row r="231" spans="2:23">
      <c r="B231" t="s">
        <v>246</v>
      </c>
      <c r="C231" s="322"/>
      <c r="D231" s="321">
        <v>962781758</v>
      </c>
      <c r="E231" s="109"/>
      <c r="F231" s="125">
        <v>44453828</v>
      </c>
      <c r="G231" s="125">
        <v>61109147</v>
      </c>
      <c r="H231" s="330">
        <v>113023702</v>
      </c>
      <c r="I231" s="330">
        <v>47260737</v>
      </c>
      <c r="J231" s="109">
        <v>83372177</v>
      </c>
      <c r="K231" s="109">
        <v>86145349</v>
      </c>
      <c r="L231" s="109"/>
      <c r="M231" s="109"/>
      <c r="N231" s="109"/>
      <c r="O231" s="109"/>
      <c r="P231" s="109"/>
      <c r="Q231" s="109"/>
      <c r="R231" s="90">
        <f>SUM(F231:Q231)</f>
        <v>435364940</v>
      </c>
      <c r="S231" s="125">
        <v>886649748</v>
      </c>
      <c r="T231" s="90">
        <f>SUM(F186:Q186)</f>
        <v>874522049</v>
      </c>
      <c r="V231" s="93" t="s">
        <v>269</v>
      </c>
      <c r="W231" s="95">
        <f>R231/4*12</f>
        <v>1306094820</v>
      </c>
    </row>
    <row r="232" spans="2:23">
      <c r="C232" s="322"/>
      <c r="D232" s="109"/>
      <c r="E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90"/>
      <c r="S232" s="180"/>
      <c r="T232" s="90"/>
      <c r="V232" s="93" t="s">
        <v>270</v>
      </c>
      <c r="W232" s="95">
        <f>D231-W231</f>
        <v>-343313062</v>
      </c>
    </row>
    <row r="233" spans="2:23">
      <c r="B233" t="s">
        <v>247</v>
      </c>
      <c r="C233" s="322"/>
      <c r="D233" s="109">
        <f>D235+D237+D244</f>
        <v>1142562399</v>
      </c>
      <c r="E233" s="109">
        <f t="shared" ref="E233" si="27">E235+E237+E244</f>
        <v>0</v>
      </c>
      <c r="F233" s="109">
        <f>F235+F237+F244</f>
        <v>105900337</v>
      </c>
      <c r="G233" s="109">
        <f t="shared" ref="G233:Q233" si="28">G235+G237+G244</f>
        <v>71873124</v>
      </c>
      <c r="H233" s="109">
        <f t="shared" si="28"/>
        <v>93960134</v>
      </c>
      <c r="I233" s="109">
        <f t="shared" si="28"/>
        <v>119777574</v>
      </c>
      <c r="J233" s="109">
        <f t="shared" si="28"/>
        <v>92308931</v>
      </c>
      <c r="K233" s="109">
        <f t="shared" si="28"/>
        <v>91392265</v>
      </c>
      <c r="L233" s="109">
        <f t="shared" si="28"/>
        <v>0</v>
      </c>
      <c r="M233" s="109">
        <f t="shared" si="28"/>
        <v>0</v>
      </c>
      <c r="N233" s="109">
        <f t="shared" si="28"/>
        <v>0</v>
      </c>
      <c r="O233" s="109">
        <f t="shared" si="28"/>
        <v>0</v>
      </c>
      <c r="P233" s="109">
        <f t="shared" si="28"/>
        <v>0</v>
      </c>
      <c r="Q233" s="109">
        <f t="shared" si="28"/>
        <v>0</v>
      </c>
      <c r="R233" s="90">
        <f>SUM(F233:Q233)</f>
        <v>575212365</v>
      </c>
      <c r="S233" s="89">
        <f>S235+S237+S244</f>
        <v>1048339845</v>
      </c>
      <c r="T233" s="90">
        <f t="shared" ref="T233:T265" si="29">SUM(F188:Q188)</f>
        <v>1049265499</v>
      </c>
    </row>
    <row r="234" spans="2:23">
      <c r="C234" s="322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90"/>
      <c r="S234" s="180"/>
      <c r="T234" s="90"/>
      <c r="V234" s="233" t="s">
        <v>388</v>
      </c>
      <c r="W234" s="94">
        <f>(R233-T233)/T233*100</f>
        <v>-45.179521717982269</v>
      </c>
    </row>
    <row r="235" spans="2:23">
      <c r="C235" s="322" t="s">
        <v>248</v>
      </c>
      <c r="D235" s="321">
        <v>635349395</v>
      </c>
      <c r="E235" s="109"/>
      <c r="F235" s="125">
        <v>72192360</v>
      </c>
      <c r="G235" s="125">
        <v>38037657</v>
      </c>
      <c r="H235" s="330">
        <v>46654498</v>
      </c>
      <c r="I235" s="330">
        <v>80169735</v>
      </c>
      <c r="J235" s="109">
        <v>45550405</v>
      </c>
      <c r="K235" s="109">
        <v>41832246</v>
      </c>
      <c r="L235" s="109"/>
      <c r="M235" s="109"/>
      <c r="N235" s="109"/>
      <c r="O235" s="109"/>
      <c r="P235" s="109"/>
      <c r="Q235" s="109"/>
      <c r="R235" s="90">
        <f>SUM(F235:Q235)</f>
        <v>324436901</v>
      </c>
      <c r="S235" s="125">
        <v>583248449</v>
      </c>
      <c r="T235" s="90">
        <f t="shared" si="29"/>
        <v>584333496</v>
      </c>
    </row>
    <row r="236" spans="2:23">
      <c r="C236" s="322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90"/>
      <c r="S236" s="180"/>
      <c r="T236" s="90"/>
    </row>
    <row r="237" spans="2:23">
      <c r="C237" s="322" t="s">
        <v>249</v>
      </c>
      <c r="D237" s="109">
        <f>SUM(D239:D242)</f>
        <v>504213004</v>
      </c>
      <c r="E237" s="109">
        <f t="shared" ref="E237" si="30">SUM(E239:E242)</f>
        <v>0</v>
      </c>
      <c r="F237" s="109">
        <f t="shared" ref="F237:K237" si="31">SUM(F239:F242)</f>
        <v>33707977</v>
      </c>
      <c r="G237" s="109">
        <f t="shared" si="31"/>
        <v>33835467</v>
      </c>
      <c r="H237" s="109">
        <f t="shared" si="31"/>
        <v>47305636</v>
      </c>
      <c r="I237" s="109">
        <f t="shared" si="31"/>
        <v>39607839</v>
      </c>
      <c r="J237" s="109">
        <f t="shared" si="31"/>
        <v>46758526</v>
      </c>
      <c r="K237" s="109">
        <f t="shared" si="31"/>
        <v>49560019</v>
      </c>
      <c r="L237" s="109">
        <f t="shared" ref="L237:Q237" si="32">SUM(L239:L242)</f>
        <v>0</v>
      </c>
      <c r="M237" s="109">
        <f t="shared" si="32"/>
        <v>0</v>
      </c>
      <c r="N237" s="109">
        <f t="shared" si="32"/>
        <v>0</v>
      </c>
      <c r="O237" s="109">
        <f t="shared" si="32"/>
        <v>0</v>
      </c>
      <c r="P237" s="109">
        <f t="shared" si="32"/>
        <v>0</v>
      </c>
      <c r="Q237" s="109">
        <f t="shared" si="32"/>
        <v>0</v>
      </c>
      <c r="R237" s="90">
        <f>SUM(F237:Q237)</f>
        <v>250775464</v>
      </c>
      <c r="S237" s="89">
        <f>SUM(S239:S242)</f>
        <v>465091396</v>
      </c>
      <c r="T237" s="90">
        <f t="shared" si="29"/>
        <v>464932003</v>
      </c>
      <c r="V237" s="233" t="s">
        <v>389</v>
      </c>
      <c r="W237" s="94">
        <f>(R240-T240)/T240*100</f>
        <v>-46.528662302272103</v>
      </c>
    </row>
    <row r="238" spans="2:23">
      <c r="C238" s="322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90"/>
      <c r="S238" s="180"/>
      <c r="T238" s="90"/>
    </row>
    <row r="239" spans="2:23">
      <c r="C239" s="323" t="s">
        <v>250</v>
      </c>
      <c r="D239" s="321">
        <v>114900523</v>
      </c>
      <c r="E239" s="293"/>
      <c r="F239" s="125">
        <v>2121100</v>
      </c>
      <c r="G239" s="125">
        <v>2243800</v>
      </c>
      <c r="H239" s="330">
        <v>15721828</v>
      </c>
      <c r="I239" s="330">
        <v>7976161</v>
      </c>
      <c r="J239" s="293">
        <v>10547343</v>
      </c>
      <c r="K239" s="293">
        <v>17962655</v>
      </c>
      <c r="L239" s="293"/>
      <c r="M239" s="293"/>
      <c r="N239" s="293"/>
      <c r="O239" s="293"/>
      <c r="P239" s="293"/>
      <c r="Q239" s="293"/>
      <c r="R239" s="90">
        <f>SUM(F239:Q239)</f>
        <v>56572887</v>
      </c>
      <c r="S239" s="125">
        <v>101184690</v>
      </c>
      <c r="T239" s="90">
        <f t="shared" si="29"/>
        <v>101184690</v>
      </c>
      <c r="V239" s="93" t="s">
        <v>271</v>
      </c>
      <c r="W239" s="95">
        <f>R240/4*12</f>
        <v>543702150</v>
      </c>
    </row>
    <row r="240" spans="2:23">
      <c r="C240" s="323" t="s">
        <v>251</v>
      </c>
      <c r="D240" s="321">
        <v>362468075</v>
      </c>
      <c r="E240" s="293"/>
      <c r="F240" s="125">
        <v>30205676</v>
      </c>
      <c r="G240" s="125">
        <v>30205675</v>
      </c>
      <c r="H240" s="330">
        <v>30205675</v>
      </c>
      <c r="I240" s="330">
        <v>30205676</v>
      </c>
      <c r="J240" s="293">
        <v>30205674</v>
      </c>
      <c r="K240" s="293">
        <v>30205674</v>
      </c>
      <c r="L240" s="293"/>
      <c r="M240" s="293"/>
      <c r="N240" s="293"/>
      <c r="O240" s="293"/>
      <c r="P240" s="293"/>
      <c r="Q240" s="293"/>
      <c r="R240" s="90">
        <f>SUM(F240:Q240)</f>
        <v>181234050</v>
      </c>
      <c r="S240" s="125">
        <v>338936817</v>
      </c>
      <c r="T240" s="90">
        <f t="shared" si="29"/>
        <v>338936817</v>
      </c>
      <c r="V240" s="93" t="s">
        <v>272</v>
      </c>
      <c r="W240" s="95">
        <f>W239-D240</f>
        <v>181234075</v>
      </c>
    </row>
    <row r="241" spans="2:23">
      <c r="C241" s="323" t="s">
        <v>252</v>
      </c>
      <c r="D241" s="321">
        <v>10190162</v>
      </c>
      <c r="E241" s="109"/>
      <c r="F241" s="109"/>
      <c r="G241" s="109"/>
      <c r="H241" s="109"/>
      <c r="I241" s="109"/>
      <c r="J241" s="109">
        <v>3396721</v>
      </c>
      <c r="K241" s="109"/>
      <c r="L241" s="109"/>
      <c r="M241" s="109"/>
      <c r="N241" s="109"/>
      <c r="O241" s="109"/>
      <c r="P241" s="109"/>
      <c r="Q241" s="109"/>
      <c r="R241" s="90"/>
      <c r="S241" s="125">
        <v>9613360</v>
      </c>
      <c r="T241" s="90">
        <f t="shared" si="29"/>
        <v>9613360</v>
      </c>
    </row>
    <row r="242" spans="2:23">
      <c r="C242" s="323" t="s">
        <v>82</v>
      </c>
      <c r="D242" s="321">
        <v>16654244</v>
      </c>
      <c r="E242" s="109"/>
      <c r="F242" s="125">
        <v>1381201</v>
      </c>
      <c r="G242" s="125">
        <v>1385992</v>
      </c>
      <c r="H242" s="330">
        <v>1378133</v>
      </c>
      <c r="I242" s="330">
        <v>1426002</v>
      </c>
      <c r="J242" s="109">
        <v>2608788</v>
      </c>
      <c r="K242" s="109">
        <v>1391690</v>
      </c>
      <c r="L242" s="109"/>
      <c r="M242" s="109"/>
      <c r="N242" s="109"/>
      <c r="O242" s="109"/>
      <c r="P242" s="109"/>
      <c r="Q242" s="109"/>
      <c r="R242" s="90">
        <f>SUM(F242:Q242)</f>
        <v>9571806</v>
      </c>
      <c r="S242" s="125">
        <v>15356529</v>
      </c>
      <c r="T242" s="90">
        <f t="shared" si="29"/>
        <v>15197136</v>
      </c>
    </row>
    <row r="243" spans="2:23">
      <c r="C243" s="322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90"/>
      <c r="S243" s="180"/>
      <c r="T243" s="90"/>
    </row>
    <row r="244" spans="2:23">
      <c r="C244" s="322" t="s">
        <v>253</v>
      </c>
      <c r="D244" s="321">
        <v>3000000</v>
      </c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90"/>
      <c r="S244" s="180"/>
      <c r="T244" s="90"/>
    </row>
    <row r="245" spans="2:23">
      <c r="C245" s="322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90"/>
      <c r="S245" s="180"/>
      <c r="T245" s="90"/>
    </row>
    <row r="246" spans="2:23">
      <c r="B246" t="s">
        <v>254</v>
      </c>
      <c r="C246" s="322"/>
      <c r="D246" s="109">
        <f>D231-D233</f>
        <v>-179780641</v>
      </c>
      <c r="E246" s="109">
        <f>E231-E233</f>
        <v>0</v>
      </c>
      <c r="F246" s="109">
        <f t="shared" ref="F246:Q246" si="33">F231-F233</f>
        <v>-61446509</v>
      </c>
      <c r="G246" s="109">
        <f t="shared" si="33"/>
        <v>-10763977</v>
      </c>
      <c r="H246" s="109">
        <f t="shared" si="33"/>
        <v>19063568</v>
      </c>
      <c r="I246" s="109">
        <f t="shared" si="33"/>
        <v>-72516837</v>
      </c>
      <c r="J246" s="109">
        <f t="shared" si="33"/>
        <v>-8936754</v>
      </c>
      <c r="K246" s="109">
        <f t="shared" si="33"/>
        <v>-5246916</v>
      </c>
      <c r="L246" s="109">
        <f t="shared" si="33"/>
        <v>0</v>
      </c>
      <c r="M246" s="109">
        <f t="shared" si="33"/>
        <v>0</v>
      </c>
      <c r="N246" s="109">
        <f t="shared" si="33"/>
        <v>0</v>
      </c>
      <c r="O246" s="109">
        <f t="shared" si="33"/>
        <v>0</v>
      </c>
      <c r="P246" s="109">
        <f t="shared" si="33"/>
        <v>0</v>
      </c>
      <c r="Q246" s="109">
        <f t="shared" si="33"/>
        <v>0</v>
      </c>
      <c r="R246" s="90">
        <f>SUM(F246:Q246)</f>
        <v>-139847425</v>
      </c>
      <c r="S246" s="89">
        <f>S231-S233</f>
        <v>-161690097</v>
      </c>
      <c r="T246" s="90">
        <f t="shared" si="29"/>
        <v>-174743450</v>
      </c>
    </row>
    <row r="247" spans="2:23">
      <c r="C247" s="322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90"/>
      <c r="S247" s="180"/>
      <c r="T247" s="90"/>
    </row>
    <row r="248" spans="2:23">
      <c r="C248" s="322" t="s">
        <v>255</v>
      </c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  <c r="O248" s="109"/>
      <c r="P248" s="109"/>
      <c r="Q248" s="109"/>
      <c r="R248" s="90">
        <f>SUM(F248:Q248)</f>
        <v>0</v>
      </c>
      <c r="S248" s="180"/>
      <c r="T248" s="90">
        <f t="shared" si="29"/>
        <v>12090899</v>
      </c>
    </row>
    <row r="249" spans="2:23">
      <c r="C249" s="322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  <c r="O249" s="109"/>
      <c r="P249" s="109"/>
      <c r="Q249" s="109"/>
      <c r="R249" s="90"/>
      <c r="S249" s="180"/>
      <c r="T249" s="90"/>
    </row>
    <row r="250" spans="2:23">
      <c r="C250" s="322" t="s">
        <v>256</v>
      </c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09"/>
      <c r="Q250" s="109"/>
      <c r="R250" s="90">
        <f>SUM(F250:Q250)</f>
        <v>0</v>
      </c>
      <c r="S250" s="180"/>
      <c r="T250" s="90">
        <f t="shared" si="29"/>
        <v>-516274</v>
      </c>
    </row>
    <row r="251" spans="2:23">
      <c r="C251" s="322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  <c r="O251" s="109"/>
      <c r="P251" s="109"/>
      <c r="Q251" s="109"/>
      <c r="R251" s="90"/>
      <c r="S251" s="180"/>
      <c r="T251" s="90"/>
      <c r="V251" s="93" t="s">
        <v>438</v>
      </c>
      <c r="W251" s="94">
        <f>(R252+T252)/T252*100</f>
        <v>185.70719621226667</v>
      </c>
    </row>
    <row r="252" spans="2:23">
      <c r="B252" t="s">
        <v>257</v>
      </c>
      <c r="C252" s="322"/>
      <c r="D252" s="109">
        <f>D246+D248+D250</f>
        <v>-179780641</v>
      </c>
      <c r="E252" s="109">
        <f t="shared" ref="E252" si="34">E246+E248+E250</f>
        <v>0</v>
      </c>
      <c r="F252" s="109">
        <f t="shared" ref="F252:Q252" si="35">F246+F248+F250</f>
        <v>-61446509</v>
      </c>
      <c r="G252" s="109">
        <f t="shared" si="35"/>
        <v>-10763977</v>
      </c>
      <c r="H252" s="109">
        <f t="shared" si="35"/>
        <v>19063568</v>
      </c>
      <c r="I252" s="109">
        <f t="shared" si="35"/>
        <v>-72516837</v>
      </c>
      <c r="J252" s="109">
        <f t="shared" si="35"/>
        <v>-8936754</v>
      </c>
      <c r="K252" s="109">
        <f t="shared" si="35"/>
        <v>-5246916</v>
      </c>
      <c r="L252" s="109">
        <f t="shared" si="35"/>
        <v>0</v>
      </c>
      <c r="M252" s="109">
        <f t="shared" si="35"/>
        <v>0</v>
      </c>
      <c r="N252" s="109">
        <f t="shared" si="35"/>
        <v>0</v>
      </c>
      <c r="O252" s="109">
        <f t="shared" si="35"/>
        <v>0</v>
      </c>
      <c r="P252" s="109">
        <f t="shared" si="35"/>
        <v>0</v>
      </c>
      <c r="Q252" s="109">
        <f t="shared" si="35"/>
        <v>0</v>
      </c>
      <c r="R252" s="90">
        <f>SUM(F252:Q252)</f>
        <v>-139847425</v>
      </c>
      <c r="S252" s="89">
        <f>S246+S248+S250</f>
        <v>-161690097</v>
      </c>
      <c r="T252" s="90">
        <f t="shared" si="29"/>
        <v>-163168825</v>
      </c>
      <c r="V252" s="93" t="s">
        <v>294</v>
      </c>
      <c r="W252" s="94">
        <f>R252/D252*100</f>
        <v>77.787810868913297</v>
      </c>
    </row>
    <row r="253" spans="2:23">
      <c r="C253" s="322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90"/>
      <c r="S253" s="180"/>
      <c r="T253" s="90"/>
      <c r="V253" s="93" t="s">
        <v>274</v>
      </c>
      <c r="W253" s="95">
        <f>R252/4*12</f>
        <v>-419542275</v>
      </c>
    </row>
    <row r="254" spans="2:23">
      <c r="C254" s="322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90"/>
      <c r="S254" s="180"/>
      <c r="T254" s="90"/>
      <c r="V254" s="93" t="s">
        <v>275</v>
      </c>
      <c r="W254" s="95">
        <f>W253-D252</f>
        <v>-239761634</v>
      </c>
    </row>
    <row r="255" spans="2:23">
      <c r="B255" s="401" t="s">
        <v>258</v>
      </c>
      <c r="C255" s="402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90"/>
      <c r="S255" s="180"/>
      <c r="T255" s="90"/>
      <c r="V255" s="96"/>
      <c r="W255" s="23"/>
    </row>
    <row r="256" spans="2:23">
      <c r="C256" s="322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90"/>
      <c r="S256" s="180"/>
      <c r="T256" s="90"/>
    </row>
    <row r="257" spans="2:23">
      <c r="B257" t="s">
        <v>259</v>
      </c>
      <c r="C257" s="322"/>
      <c r="D257" s="321">
        <v>23000000</v>
      </c>
      <c r="E257" s="109"/>
      <c r="F257" s="125">
        <v>1980298</v>
      </c>
      <c r="G257" s="125">
        <v>-933560</v>
      </c>
      <c r="H257" s="330">
        <v>7184275</v>
      </c>
      <c r="I257" s="330">
        <v>10119482</v>
      </c>
      <c r="J257" s="109">
        <v>137057</v>
      </c>
      <c r="K257" s="109">
        <v>10342268</v>
      </c>
      <c r="L257" s="109"/>
      <c r="M257" s="109"/>
      <c r="N257" s="109"/>
      <c r="O257" s="109"/>
      <c r="P257" s="109"/>
      <c r="Q257" s="109"/>
      <c r="R257" s="90">
        <f>SUM(F257:Q257)</f>
        <v>28829820</v>
      </c>
      <c r="S257" s="180">
        <v>23048301</v>
      </c>
      <c r="T257" s="90">
        <f t="shared" si="29"/>
        <v>23048301</v>
      </c>
      <c r="V257" s="93" t="s">
        <v>294</v>
      </c>
      <c r="W257" s="94">
        <f>R257/D257*100</f>
        <v>125.34704347826087</v>
      </c>
    </row>
    <row r="258" spans="2:23">
      <c r="C258" s="322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90"/>
      <c r="S258" s="180"/>
      <c r="T258" s="90"/>
      <c r="V258" s="93"/>
      <c r="W258" s="94"/>
    </row>
    <row r="259" spans="2:23">
      <c r="B259" t="s">
        <v>260</v>
      </c>
      <c r="C259" s="322"/>
      <c r="D259" s="321">
        <v>132098000</v>
      </c>
      <c r="E259" s="109"/>
      <c r="F259" s="125">
        <v>13588817</v>
      </c>
      <c r="G259" s="125">
        <v>18725311</v>
      </c>
      <c r="H259" s="330">
        <v>13610278</v>
      </c>
      <c r="I259" s="330">
        <v>16599033</v>
      </c>
      <c r="J259" s="109">
        <v>18320006</v>
      </c>
      <c r="K259" s="109">
        <v>-6036559</v>
      </c>
      <c r="L259" s="109"/>
      <c r="M259" s="109"/>
      <c r="N259" s="109"/>
      <c r="O259" s="109"/>
      <c r="P259" s="109"/>
      <c r="Q259" s="109"/>
      <c r="R259" s="90">
        <f>SUM(F259:Q259)</f>
        <v>74806886</v>
      </c>
      <c r="S259" s="125">
        <v>149414412</v>
      </c>
      <c r="T259" s="90">
        <f t="shared" si="29"/>
        <v>149414413</v>
      </c>
      <c r="V259" s="93" t="s">
        <v>294</v>
      </c>
      <c r="W259" s="94">
        <f>R259/D259*100</f>
        <v>56.629839967297002</v>
      </c>
    </row>
    <row r="260" spans="2:23">
      <c r="C260" s="322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90"/>
      <c r="S260" s="180"/>
      <c r="T260" s="90"/>
      <c r="V260" s="93"/>
      <c r="W260" s="94"/>
    </row>
    <row r="261" spans="2:23">
      <c r="B261" t="s">
        <v>261</v>
      </c>
      <c r="C261" s="322"/>
      <c r="D261" s="321">
        <v>1288000</v>
      </c>
      <c r="E261" s="109"/>
      <c r="F261" s="125">
        <v>-1426791</v>
      </c>
      <c r="G261" s="125">
        <v>-55541</v>
      </c>
      <c r="H261" s="330">
        <v>-10495000</v>
      </c>
      <c r="I261" s="330">
        <v>16771478</v>
      </c>
      <c r="J261" s="109">
        <v>-52185</v>
      </c>
      <c r="K261" s="109">
        <v>5577560</v>
      </c>
      <c r="L261" s="109"/>
      <c r="M261" s="109"/>
      <c r="N261" s="109"/>
      <c r="O261" s="109"/>
      <c r="P261" s="109"/>
      <c r="Q261" s="109"/>
      <c r="R261" s="90">
        <f>SUM(F261:Q261)</f>
        <v>10319521</v>
      </c>
      <c r="S261" s="180">
        <v>378428</v>
      </c>
      <c r="T261" s="90">
        <f t="shared" si="29"/>
        <v>378427</v>
      </c>
      <c r="V261" s="93" t="s">
        <v>294</v>
      </c>
      <c r="W261" s="94">
        <f>R261/D261*100</f>
        <v>801.20504658385096</v>
      </c>
    </row>
    <row r="262" spans="2:23">
      <c r="C262" s="322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90"/>
      <c r="S262" s="180"/>
      <c r="T262" s="90"/>
      <c r="V262" s="93"/>
      <c r="W262" s="94"/>
    </row>
    <row r="263" spans="2:23">
      <c r="B263" t="s">
        <v>262</v>
      </c>
      <c r="C263" s="322"/>
      <c r="D263" s="321">
        <v>23394641</v>
      </c>
      <c r="E263" s="109"/>
      <c r="F263" s="125">
        <v>46449348</v>
      </c>
      <c r="G263" s="125">
        <v>-6832566</v>
      </c>
      <c r="H263" s="330">
        <v>-29764440</v>
      </c>
      <c r="I263" s="330">
        <v>28667226</v>
      </c>
      <c r="J263" s="109">
        <v>-9468125</v>
      </c>
      <c r="K263" s="109">
        <v>-4646351</v>
      </c>
      <c r="L263" s="109"/>
      <c r="M263" s="109"/>
      <c r="N263" s="109"/>
      <c r="O263" s="109"/>
      <c r="P263" s="109"/>
      <c r="Q263" s="109"/>
      <c r="R263" s="90">
        <f>SUM(F263:Q263)</f>
        <v>24405092</v>
      </c>
      <c r="S263" s="125">
        <v>-11151043</v>
      </c>
      <c r="T263" s="90">
        <f t="shared" si="29"/>
        <v>-9672313</v>
      </c>
      <c r="V263" s="93" t="s">
        <v>294</v>
      </c>
      <c r="W263" s="94">
        <f>R263/D263*100</f>
        <v>104.31915582718281</v>
      </c>
    </row>
    <row r="264" spans="2:23">
      <c r="C264" s="322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90"/>
      <c r="S264" s="180"/>
      <c r="T264" s="90"/>
      <c r="V264" s="93"/>
      <c r="W264" s="94"/>
    </row>
    <row r="265" spans="2:23" ht="13.5" thickBot="1">
      <c r="B265" t="s">
        <v>263</v>
      </c>
      <c r="C265" s="322"/>
      <c r="D265" s="110">
        <f>SUM(D257:D263)</f>
        <v>179780641</v>
      </c>
      <c r="E265" s="110">
        <f t="shared" ref="E265" si="36">SUM(E257:E263)</f>
        <v>0</v>
      </c>
      <c r="F265" s="110">
        <f>SUM(F257:F263)</f>
        <v>60591672</v>
      </c>
      <c r="G265" s="110">
        <f t="shared" ref="G265:Q265" si="37">SUM(G257:G263)</f>
        <v>10903644</v>
      </c>
      <c r="H265" s="110">
        <f t="shared" si="37"/>
        <v>-19464887</v>
      </c>
      <c r="I265" s="110">
        <f t="shared" si="37"/>
        <v>72157219</v>
      </c>
      <c r="J265" s="110">
        <f t="shared" si="37"/>
        <v>8936753</v>
      </c>
      <c r="K265" s="110">
        <f t="shared" si="37"/>
        <v>5236918</v>
      </c>
      <c r="L265" s="110">
        <f t="shared" si="37"/>
        <v>0</v>
      </c>
      <c r="M265" s="110">
        <f t="shared" si="37"/>
        <v>0</v>
      </c>
      <c r="N265" s="110">
        <f t="shared" si="37"/>
        <v>0</v>
      </c>
      <c r="O265" s="110">
        <f t="shared" si="37"/>
        <v>0</v>
      </c>
      <c r="P265" s="110">
        <f t="shared" si="37"/>
        <v>0</v>
      </c>
      <c r="Q265" s="110">
        <f t="shared" si="37"/>
        <v>0</v>
      </c>
      <c r="R265" s="92">
        <f>SUM(F265:Q265)</f>
        <v>138361319</v>
      </c>
      <c r="S265" s="91">
        <f>SUM(S257:S263)</f>
        <v>161690098</v>
      </c>
      <c r="T265" s="92">
        <f t="shared" si="29"/>
        <v>163168828</v>
      </c>
      <c r="V265" s="93" t="s">
        <v>294</v>
      </c>
      <c r="W265" s="94">
        <f>R265/D265*100</f>
        <v>76.961189052607722</v>
      </c>
    </row>
    <row r="266" spans="2:23"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V266" s="109"/>
      <c r="W266" s="109"/>
    </row>
    <row r="267" spans="2:23">
      <c r="B267" s="208" t="str">
        <f>D228</f>
        <v>2014/15.</v>
      </c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09"/>
      <c r="S267" s="109"/>
      <c r="T267" s="109"/>
      <c r="V267" s="109"/>
      <c r="W267" s="109"/>
    </row>
    <row r="268" spans="2:23">
      <c r="B268" s="229" t="s">
        <v>412</v>
      </c>
      <c r="C268" s="151">
        <v>1905324000000</v>
      </c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09"/>
      <c r="S268" s="109"/>
      <c r="T268" s="109"/>
      <c r="V268" s="109"/>
      <c r="W268" s="109"/>
    </row>
    <row r="269" spans="2:23">
      <c r="B269" t="s">
        <v>413</v>
      </c>
      <c r="C269" s="150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09"/>
      <c r="S269" s="109"/>
      <c r="T269" s="109"/>
      <c r="V269" s="109"/>
      <c r="W269" s="109"/>
    </row>
    <row r="270" spans="2:23" ht="13.5" thickBot="1">
      <c r="B270" s="235" t="s">
        <v>414</v>
      </c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09"/>
      <c r="S270" s="109"/>
      <c r="T270" s="109"/>
      <c r="V270" s="109"/>
      <c r="W270" s="109"/>
    </row>
    <row r="271" spans="2:23" ht="13.5" thickBot="1">
      <c r="B271" s="97"/>
      <c r="C271" s="152">
        <f>R265*1000/C268*100</f>
        <v>7.2618262825640159</v>
      </c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09"/>
      <c r="S271" s="109"/>
      <c r="T271" s="109"/>
      <c r="V271" s="109"/>
      <c r="W271" s="109"/>
    </row>
    <row r="272" spans="2:23"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09"/>
      <c r="S272" s="109"/>
      <c r="T272" s="109"/>
      <c r="V272" s="109"/>
      <c r="W272" s="109"/>
    </row>
    <row r="273" spans="2:23" hidden="1">
      <c r="B273" s="208" t="str">
        <f>D138</f>
        <v>2012/13.</v>
      </c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/>
      <c r="V273" s="109"/>
      <c r="W273" s="109"/>
    </row>
    <row r="274" spans="2:23" hidden="1">
      <c r="B274" s="229" t="s">
        <v>412</v>
      </c>
      <c r="C274" s="151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V274" s="109"/>
      <c r="W274" s="109"/>
    </row>
    <row r="275" spans="2:23" hidden="1">
      <c r="B275" t="s">
        <v>413</v>
      </c>
      <c r="C275" s="150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V275" s="109"/>
      <c r="W275" s="109"/>
    </row>
    <row r="276" spans="2:23" hidden="1">
      <c r="B276" s="235" t="s">
        <v>414</v>
      </c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V276" s="109"/>
      <c r="W276" s="109"/>
    </row>
    <row r="277" spans="2:23" ht="13.5" hidden="1" thickBot="1">
      <c r="B277" s="97"/>
      <c r="C277" s="152" t="e">
        <f>R175*1000/C274*100</f>
        <v>#DIV/0!</v>
      </c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V277" s="109"/>
      <c r="W277" s="109"/>
    </row>
    <row r="278" spans="2:23">
      <c r="B278" s="314"/>
      <c r="V278" s="109"/>
      <c r="W278" s="109"/>
    </row>
    <row r="279" spans="2:23">
      <c r="B279" s="229"/>
      <c r="C279" s="151"/>
      <c r="V279" s="109"/>
      <c r="W279" s="109"/>
    </row>
    <row r="280" spans="2:23">
      <c r="C280" s="150"/>
      <c r="V280" s="109"/>
      <c r="W280" s="109"/>
    </row>
    <row r="281" spans="2:23">
      <c r="B281" s="235"/>
      <c r="V281" s="109"/>
      <c r="W281" s="109"/>
    </row>
    <row r="282" spans="2:23">
      <c r="B282" s="97"/>
      <c r="C282" s="315"/>
      <c r="V282" s="109"/>
      <c r="W282" s="109"/>
    </row>
    <row r="283" spans="2:23">
      <c r="V283" s="109"/>
      <c r="W283" s="109"/>
    </row>
    <row r="284" spans="2:23"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V284" s="109"/>
      <c r="W284" s="109"/>
    </row>
    <row r="285" spans="2:23"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V285" s="109"/>
      <c r="W285" s="109"/>
    </row>
    <row r="286" spans="2:23"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V286" s="109"/>
      <c r="W286" s="109"/>
    </row>
    <row r="287" spans="2:23"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V287" s="109"/>
      <c r="W287" s="109"/>
    </row>
    <row r="288" spans="2:23"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V288" s="109"/>
      <c r="W288" s="109"/>
    </row>
    <row r="289" spans="2:23"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V289" s="109"/>
      <c r="W289" s="109"/>
    </row>
    <row r="290" spans="2:23"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  <c r="P290" s="109"/>
      <c r="Q290" s="109"/>
      <c r="R290" s="109"/>
      <c r="S290" s="109"/>
      <c r="T290" s="109"/>
      <c r="V290" s="109"/>
      <c r="W290" s="109"/>
    </row>
    <row r="291" spans="2:23"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  <c r="O291" s="109"/>
      <c r="P291" s="109"/>
      <c r="Q291" s="109"/>
      <c r="R291" s="109"/>
      <c r="S291" s="109"/>
      <c r="T291" s="109"/>
      <c r="V291" s="109"/>
      <c r="W291" s="109"/>
    </row>
    <row r="292" spans="2:23"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  <c r="O292" s="109"/>
      <c r="P292" s="109"/>
      <c r="Q292" s="109"/>
      <c r="R292" s="109"/>
      <c r="S292" s="109"/>
      <c r="T292" s="109"/>
      <c r="V292" s="109"/>
      <c r="W292" s="109"/>
    </row>
    <row r="293" spans="2:23"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  <c r="O293" s="109"/>
      <c r="P293" s="109"/>
      <c r="Q293" s="109"/>
      <c r="R293" s="109"/>
      <c r="S293" s="109"/>
      <c r="T293" s="109"/>
      <c r="V293" s="109"/>
      <c r="W293" s="109"/>
    </row>
    <row r="294" spans="2:23"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  <c r="O294" s="109"/>
      <c r="P294" s="109"/>
      <c r="Q294" s="109"/>
      <c r="R294" s="109"/>
      <c r="S294" s="109"/>
      <c r="T294" s="109"/>
      <c r="V294" s="109"/>
      <c r="W294" s="109"/>
    </row>
    <row r="295" spans="2:23" ht="13.5" thickBot="1">
      <c r="F295" s="109"/>
      <c r="G295" s="109"/>
      <c r="H295" s="109"/>
      <c r="I295" s="109"/>
      <c r="J295" s="109"/>
      <c r="K295" s="109"/>
      <c r="L295" s="109"/>
      <c r="M295" s="109"/>
      <c r="N295" s="109"/>
      <c r="O295" s="109"/>
      <c r="P295" s="109"/>
      <c r="Q295" s="109"/>
      <c r="R295" s="109"/>
      <c r="S295" s="109"/>
      <c r="T295" s="109"/>
      <c r="V295" s="109"/>
      <c r="W295" s="109"/>
    </row>
    <row r="296" spans="2:23" ht="32.25" thickBot="1">
      <c r="C296" s="155" t="s">
        <v>423</v>
      </c>
      <c r="D296" s="155" t="s">
        <v>425</v>
      </c>
      <c r="E296" s="155" t="s">
        <v>424</v>
      </c>
      <c r="F296" s="109"/>
      <c r="G296" s="109"/>
      <c r="H296" s="109"/>
      <c r="I296" s="109"/>
      <c r="J296" s="109"/>
      <c r="K296" s="109"/>
      <c r="L296" s="109"/>
      <c r="M296" s="109"/>
      <c r="N296" s="109"/>
      <c r="O296" s="109"/>
      <c r="P296" s="109"/>
      <c r="Q296" s="109"/>
      <c r="R296" s="109"/>
      <c r="S296" s="109"/>
      <c r="T296" s="109"/>
      <c r="V296" s="109"/>
      <c r="W296" s="109"/>
    </row>
    <row r="297" spans="2:23">
      <c r="B297" s="287">
        <v>36495</v>
      </c>
      <c r="C297" s="288">
        <v>371099</v>
      </c>
      <c r="D297" s="212"/>
      <c r="E297" s="211"/>
      <c r="F297" s="109"/>
      <c r="G297" s="109"/>
      <c r="H297" s="109"/>
      <c r="I297" s="109"/>
      <c r="J297" s="109"/>
      <c r="K297" s="109"/>
      <c r="L297" s="109"/>
      <c r="M297" s="109"/>
      <c r="N297" s="109"/>
      <c r="O297" s="109"/>
      <c r="P297" s="109"/>
      <c r="Q297" s="109"/>
      <c r="R297" s="109"/>
      <c r="S297" s="109"/>
      <c r="T297" s="109"/>
      <c r="V297" s="109"/>
      <c r="W297" s="109"/>
    </row>
    <row r="298" spans="2:23">
      <c r="B298" s="287">
        <v>36526</v>
      </c>
      <c r="C298" s="288">
        <v>369157</v>
      </c>
      <c r="D298" s="289">
        <f>(C298-C297)/C297*100</f>
        <v>-0.52331049127052354</v>
      </c>
      <c r="E298" s="196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09"/>
      <c r="Q298" s="109"/>
      <c r="R298" s="109"/>
      <c r="S298" s="109"/>
      <c r="T298" s="109"/>
      <c r="V298" s="311"/>
      <c r="W298" s="312"/>
    </row>
    <row r="299" spans="2:23">
      <c r="B299" s="287">
        <v>36557</v>
      </c>
      <c r="C299" s="288">
        <v>374898</v>
      </c>
      <c r="D299" s="289">
        <f t="shared" ref="D299:D362" si="38">(C299-C298)/C298*100</f>
        <v>1.5551648756491141</v>
      </c>
      <c r="E299" s="196"/>
      <c r="F299" s="109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V299" s="311"/>
      <c r="W299" s="312"/>
    </row>
    <row r="300" spans="2:23">
      <c r="B300" s="287">
        <v>36586</v>
      </c>
      <c r="C300" s="288">
        <v>373952</v>
      </c>
      <c r="D300" s="289">
        <f t="shared" si="38"/>
        <v>-0.25233530186877495</v>
      </c>
      <c r="E300" s="196"/>
      <c r="F300" s="109"/>
      <c r="G300" s="109"/>
      <c r="H300" s="109"/>
      <c r="I300" s="109"/>
      <c r="J300" s="109"/>
      <c r="K300" s="109"/>
      <c r="L300" s="109"/>
      <c r="M300" s="109"/>
      <c r="N300" s="109"/>
      <c r="O300" s="109"/>
      <c r="P300" s="109"/>
      <c r="Q300" s="109"/>
      <c r="R300" s="109"/>
      <c r="S300" s="109"/>
      <c r="T300" s="109"/>
      <c r="V300" s="6"/>
      <c r="W300" s="6"/>
    </row>
    <row r="301" spans="2:23">
      <c r="B301" s="290">
        <v>36617</v>
      </c>
      <c r="C301" s="170">
        <v>384464</v>
      </c>
      <c r="D301" s="289">
        <f t="shared" si="38"/>
        <v>2.8110559644018487</v>
      </c>
      <c r="E301" s="196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V301" s="109"/>
      <c r="W301" s="109"/>
    </row>
    <row r="302" spans="2:23">
      <c r="B302" s="290">
        <v>36647</v>
      </c>
      <c r="C302" s="170">
        <v>387718</v>
      </c>
      <c r="D302" s="289">
        <f t="shared" si="38"/>
        <v>0.84637313246493828</v>
      </c>
      <c r="E302" s="196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V302" s="109"/>
      <c r="W302" s="109"/>
    </row>
    <row r="303" spans="2:23">
      <c r="B303" s="290">
        <v>36678</v>
      </c>
      <c r="C303" s="170">
        <v>388191</v>
      </c>
      <c r="D303" s="289">
        <f t="shared" si="38"/>
        <v>0.12199588360612609</v>
      </c>
      <c r="E303" s="196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V303" s="109"/>
      <c r="W303" s="109"/>
    </row>
    <row r="304" spans="2:23">
      <c r="B304" s="290">
        <v>36708</v>
      </c>
      <c r="C304" s="170">
        <v>386828</v>
      </c>
      <c r="D304" s="289">
        <f t="shared" si="38"/>
        <v>-0.35111581669848091</v>
      </c>
      <c r="E304" s="196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V304" s="109"/>
      <c r="W304" s="109"/>
    </row>
    <row r="305" spans="2:23">
      <c r="B305" s="290">
        <v>36739</v>
      </c>
      <c r="C305" s="170">
        <v>395343</v>
      </c>
      <c r="D305" s="289">
        <f t="shared" si="38"/>
        <v>2.2012367253663125</v>
      </c>
      <c r="E305" s="196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V305" s="109"/>
      <c r="W305" s="109"/>
    </row>
    <row r="306" spans="2:23">
      <c r="B306" s="290">
        <v>36770</v>
      </c>
      <c r="C306" s="170">
        <v>395960</v>
      </c>
      <c r="D306" s="289">
        <f t="shared" si="38"/>
        <v>0.15606701016585597</v>
      </c>
      <c r="E306" s="196"/>
    </row>
    <row r="307" spans="2:23">
      <c r="B307" s="290">
        <v>36800</v>
      </c>
      <c r="C307" s="170">
        <v>396527</v>
      </c>
      <c r="D307" s="289">
        <f t="shared" si="38"/>
        <v>0.14319628245277302</v>
      </c>
      <c r="E307" s="196"/>
    </row>
    <row r="308" spans="2:23">
      <c r="B308" s="290">
        <v>36831</v>
      </c>
      <c r="C308" s="170">
        <v>392456</v>
      </c>
      <c r="D308" s="289">
        <f t="shared" si="38"/>
        <v>-1.026664010269162</v>
      </c>
      <c r="E308" s="196"/>
    </row>
    <row r="309" spans="2:23">
      <c r="B309" s="290">
        <v>36861</v>
      </c>
      <c r="C309" s="170">
        <v>392914</v>
      </c>
      <c r="D309" s="289">
        <f t="shared" si="38"/>
        <v>0.11670098049208064</v>
      </c>
      <c r="E309" s="289">
        <f>(C309-C297)/C297*100</f>
        <v>5.8784852559559582</v>
      </c>
    </row>
    <row r="310" spans="2:23">
      <c r="B310" s="290">
        <v>36892</v>
      </c>
      <c r="C310" s="170">
        <v>390874</v>
      </c>
      <c r="D310" s="289">
        <f t="shared" si="38"/>
        <v>-0.51919758522221149</v>
      </c>
      <c r="E310" s="289">
        <f t="shared" ref="E310:E373" si="39">(C310-C298)/C298*100</f>
        <v>5.8828628469729676</v>
      </c>
    </row>
    <row r="311" spans="2:23">
      <c r="B311" s="290">
        <v>36923</v>
      </c>
      <c r="C311" s="170">
        <v>399943</v>
      </c>
      <c r="D311" s="289">
        <f t="shared" si="38"/>
        <v>2.3201850212600479</v>
      </c>
      <c r="E311" s="289">
        <f t="shared" si="39"/>
        <v>6.6804837582489105</v>
      </c>
      <c r="T311"/>
      <c r="U311" s="86"/>
      <c r="V311" s="1"/>
    </row>
    <row r="312" spans="2:23">
      <c r="B312" s="290">
        <v>36951</v>
      </c>
      <c r="C312" s="170">
        <v>396633</v>
      </c>
      <c r="D312" s="289">
        <f t="shared" si="38"/>
        <v>-0.82761793555581675</v>
      </c>
      <c r="E312" s="289">
        <f t="shared" si="39"/>
        <v>6.0652169262365225</v>
      </c>
      <c r="T312"/>
      <c r="U312" s="86"/>
      <c r="V312" s="1"/>
    </row>
    <row r="313" spans="2:23">
      <c r="B313" s="290">
        <v>36982</v>
      </c>
      <c r="C313" s="170">
        <v>404309</v>
      </c>
      <c r="D313" s="289">
        <f t="shared" si="38"/>
        <v>1.935290306152035</v>
      </c>
      <c r="E313" s="289">
        <f t="shared" si="39"/>
        <v>5.1617316575804235</v>
      </c>
      <c r="T313"/>
      <c r="U313" s="86"/>
      <c r="V313" s="1"/>
    </row>
    <row r="314" spans="2:23">
      <c r="B314" s="290">
        <v>37012</v>
      </c>
      <c r="C314" s="170">
        <v>407787</v>
      </c>
      <c r="D314" s="289">
        <f t="shared" si="38"/>
        <v>0.86023313851534344</v>
      </c>
      <c r="E314" s="289">
        <f t="shared" si="39"/>
        <v>5.176184752835824</v>
      </c>
      <c r="T314"/>
      <c r="U314" s="86"/>
      <c r="V314" s="1"/>
    </row>
    <row r="315" spans="2:23">
      <c r="B315" s="290">
        <v>37043</v>
      </c>
      <c r="C315" s="170">
        <v>406934</v>
      </c>
      <c r="D315" s="289">
        <f t="shared" si="38"/>
        <v>-0.20917783058312303</v>
      </c>
      <c r="E315" s="289">
        <f t="shared" si="39"/>
        <v>4.8282932886130796</v>
      </c>
      <c r="T315"/>
      <c r="U315" s="86"/>
      <c r="V315" s="1"/>
    </row>
    <row r="316" spans="2:23">
      <c r="B316" s="290">
        <v>37073</v>
      </c>
      <c r="C316" s="170">
        <v>405953</v>
      </c>
      <c r="D316" s="289">
        <f t="shared" si="38"/>
        <v>-0.24107103363198945</v>
      </c>
      <c r="E316" s="289">
        <f t="shared" si="39"/>
        <v>4.944057824149235</v>
      </c>
      <c r="T316"/>
      <c r="U316" s="86"/>
      <c r="V316" s="1"/>
    </row>
    <row r="317" spans="2:23">
      <c r="B317" s="290">
        <v>37104</v>
      </c>
      <c r="C317" s="170">
        <v>419926</v>
      </c>
      <c r="D317" s="289">
        <f t="shared" si="38"/>
        <v>3.4420240766788277</v>
      </c>
      <c r="E317" s="289">
        <f t="shared" si="39"/>
        <v>6.2181447502548419</v>
      </c>
      <c r="T317"/>
      <c r="U317" s="86"/>
      <c r="V317" s="1"/>
    </row>
    <row r="318" spans="2:23">
      <c r="B318" s="290">
        <v>37135</v>
      </c>
      <c r="C318" s="170">
        <v>420562</v>
      </c>
      <c r="D318" s="289">
        <f t="shared" si="38"/>
        <v>0.15145525640231852</v>
      </c>
      <c r="E318" s="289">
        <f t="shared" si="39"/>
        <v>6.2132538640266697</v>
      </c>
      <c r="T318"/>
      <c r="U318" s="86"/>
      <c r="V318" s="1"/>
    </row>
    <row r="319" spans="2:23">
      <c r="B319" s="290">
        <v>37165</v>
      </c>
      <c r="C319" s="170">
        <v>422313</v>
      </c>
      <c r="D319" s="289">
        <f t="shared" si="38"/>
        <v>0.41634764909811162</v>
      </c>
      <c r="E319" s="289">
        <f t="shared" si="39"/>
        <v>6.5029619672809167</v>
      </c>
      <c r="T319"/>
      <c r="U319" s="86"/>
      <c r="V319" s="1"/>
    </row>
    <row r="320" spans="2:23" hidden="1">
      <c r="B320" s="209">
        <v>37196</v>
      </c>
      <c r="C320" s="210">
        <v>426171</v>
      </c>
      <c r="D320" s="212">
        <f t="shared" si="38"/>
        <v>0.91354043091261694</v>
      </c>
      <c r="E320" s="212">
        <f t="shared" si="39"/>
        <v>8.5907719591495617</v>
      </c>
      <c r="T320"/>
      <c r="U320" s="86"/>
      <c r="V320" s="1"/>
    </row>
    <row r="321" spans="2:22" hidden="1">
      <c r="B321" s="209">
        <v>37226</v>
      </c>
      <c r="C321" s="210">
        <v>427655</v>
      </c>
      <c r="D321" s="212">
        <f t="shared" si="38"/>
        <v>0.34821703025311435</v>
      </c>
      <c r="E321" s="212">
        <f t="shared" si="39"/>
        <v>8.8418839746102211</v>
      </c>
      <c r="T321"/>
      <c r="U321" s="86"/>
      <c r="V321" s="1"/>
    </row>
    <row r="322" spans="2:22" hidden="1">
      <c r="B322" s="209">
        <v>37257</v>
      </c>
      <c r="C322" s="210">
        <v>418404</v>
      </c>
      <c r="D322" s="212">
        <f t="shared" si="38"/>
        <v>-2.1631922928528837</v>
      </c>
      <c r="E322" s="212">
        <f t="shared" si="39"/>
        <v>7.0431903887186147</v>
      </c>
      <c r="T322"/>
      <c r="U322" s="86"/>
      <c r="V322" s="1"/>
    </row>
    <row r="323" spans="2:22" hidden="1">
      <c r="B323" s="209">
        <v>37288</v>
      </c>
      <c r="C323" s="210">
        <v>428762</v>
      </c>
      <c r="D323" s="212">
        <f t="shared" si="38"/>
        <v>2.4755977476314759</v>
      </c>
      <c r="E323" s="212">
        <f t="shared" si="39"/>
        <v>7.2057768231973061</v>
      </c>
      <c r="T323"/>
      <c r="U323" s="86"/>
      <c r="V323" s="1"/>
    </row>
    <row r="324" spans="2:22" hidden="1">
      <c r="B324" s="209">
        <v>37316</v>
      </c>
      <c r="C324" s="210">
        <v>425627</v>
      </c>
      <c r="D324" s="212">
        <f t="shared" si="38"/>
        <v>-0.73117487090740318</v>
      </c>
      <c r="E324" s="212">
        <f t="shared" si="39"/>
        <v>7.3100321960099137</v>
      </c>
      <c r="T324"/>
      <c r="U324" s="86"/>
      <c r="V324" s="1"/>
    </row>
    <row r="325" spans="2:22" hidden="1">
      <c r="B325" s="209">
        <v>37347</v>
      </c>
      <c r="C325" s="210">
        <v>430975</v>
      </c>
      <c r="D325" s="212">
        <f t="shared" si="38"/>
        <v>1.2564992352458844</v>
      </c>
      <c r="E325" s="212">
        <f t="shared" si="39"/>
        <v>6.5954505093876223</v>
      </c>
      <c r="T325"/>
      <c r="U325" s="86"/>
      <c r="V325" s="1"/>
    </row>
    <row r="326" spans="2:22" hidden="1">
      <c r="B326" s="209">
        <v>37377</v>
      </c>
      <c r="C326" s="210">
        <v>429276</v>
      </c>
      <c r="D326" s="212">
        <f t="shared" si="38"/>
        <v>-0.39422240269157149</v>
      </c>
      <c r="E326" s="212">
        <f t="shared" si="39"/>
        <v>5.2696628386878439</v>
      </c>
      <c r="T326"/>
      <c r="U326" s="86"/>
      <c r="V326" s="1"/>
    </row>
    <row r="327" spans="2:22" hidden="1">
      <c r="B327" s="209">
        <v>37408</v>
      </c>
      <c r="C327" s="210">
        <v>426870</v>
      </c>
      <c r="D327" s="212">
        <f t="shared" si="38"/>
        <v>-0.56047857322561712</v>
      </c>
      <c r="E327" s="212">
        <f t="shared" si="39"/>
        <v>4.8990745428005518</v>
      </c>
      <c r="T327"/>
      <c r="U327" s="86"/>
      <c r="V327" s="1"/>
    </row>
    <row r="328" spans="2:22" hidden="1">
      <c r="B328" s="209">
        <v>37438</v>
      </c>
      <c r="C328" s="210">
        <v>425628</v>
      </c>
      <c r="D328" s="212">
        <f t="shared" si="38"/>
        <v>-0.290955091714105</v>
      </c>
      <c r="E328" s="212">
        <f t="shared" si="39"/>
        <v>4.8466201752419611</v>
      </c>
      <c r="T328"/>
      <c r="U328" s="86"/>
      <c r="V328" s="1"/>
    </row>
    <row r="329" spans="2:22" hidden="1">
      <c r="B329" s="209">
        <v>37469</v>
      </c>
      <c r="C329" s="210">
        <v>441952</v>
      </c>
      <c r="D329" s="212">
        <f t="shared" si="38"/>
        <v>3.8352739951318995</v>
      </c>
      <c r="E329" s="212">
        <f t="shared" si="39"/>
        <v>5.2452098703104832</v>
      </c>
      <c r="T329"/>
      <c r="U329" s="86"/>
      <c r="V329" s="1"/>
    </row>
    <row r="330" spans="2:22" hidden="1">
      <c r="B330" s="209">
        <v>37500</v>
      </c>
      <c r="C330" s="210">
        <v>442977</v>
      </c>
      <c r="D330" s="212">
        <f t="shared" si="38"/>
        <v>0.231925638983419</v>
      </c>
      <c r="E330" s="212">
        <f t="shared" si="39"/>
        <v>5.3297730180092353</v>
      </c>
      <c r="T330"/>
      <c r="U330" s="86"/>
      <c r="V330" s="1"/>
    </row>
    <row r="331" spans="2:22" hidden="1">
      <c r="B331" s="209">
        <v>37530</v>
      </c>
      <c r="C331" s="210">
        <v>437686</v>
      </c>
      <c r="D331" s="212">
        <f t="shared" si="38"/>
        <v>-1.19441867184978</v>
      </c>
      <c r="E331" s="212">
        <f t="shared" si="39"/>
        <v>3.6401910431362516</v>
      </c>
      <c r="T331"/>
      <c r="U331" s="86"/>
      <c r="V331" s="1"/>
    </row>
    <row r="332" spans="2:22" hidden="1">
      <c r="B332" s="209">
        <v>37561</v>
      </c>
      <c r="C332" s="210">
        <v>429914</v>
      </c>
      <c r="D332" s="212">
        <f t="shared" si="38"/>
        <v>-1.7757022157437068</v>
      </c>
      <c r="E332" s="212">
        <f t="shared" si="39"/>
        <v>0.87828594625162204</v>
      </c>
      <c r="T332"/>
      <c r="U332" s="86"/>
      <c r="V332" s="1"/>
    </row>
    <row r="333" spans="2:22" hidden="1">
      <c r="B333" s="209">
        <v>37591</v>
      </c>
      <c r="C333" s="210">
        <v>414885</v>
      </c>
      <c r="D333" s="212">
        <f t="shared" si="38"/>
        <v>-3.4958154421581988</v>
      </c>
      <c r="E333" s="212">
        <f t="shared" si="39"/>
        <v>-2.9860518408530239</v>
      </c>
      <c r="T333"/>
      <c r="U333" s="86"/>
      <c r="V333" s="1"/>
    </row>
    <row r="334" spans="2:22" hidden="1">
      <c r="B334" s="209">
        <v>37622</v>
      </c>
      <c r="C334" s="210">
        <v>419320</v>
      </c>
      <c r="D334" s="212">
        <f t="shared" si="38"/>
        <v>1.068970919652434</v>
      </c>
      <c r="E334" s="212">
        <f t="shared" si="39"/>
        <v>0.2189271613082093</v>
      </c>
      <c r="T334"/>
      <c r="U334" s="86"/>
      <c r="V334" s="1"/>
    </row>
    <row r="335" spans="2:22" hidden="1">
      <c r="B335" s="209">
        <v>37653</v>
      </c>
      <c r="C335" s="210">
        <v>425528</v>
      </c>
      <c r="D335" s="212">
        <f t="shared" si="38"/>
        <v>1.4804922255079653</v>
      </c>
      <c r="E335" s="212">
        <f t="shared" si="39"/>
        <v>-0.75426460367290005</v>
      </c>
      <c r="T335"/>
      <c r="U335" s="86"/>
      <c r="V335" s="1"/>
    </row>
    <row r="336" spans="2:22" hidden="1">
      <c r="B336" s="209">
        <v>37681</v>
      </c>
      <c r="C336" s="210">
        <v>416339</v>
      </c>
      <c r="D336" s="212">
        <f t="shared" si="38"/>
        <v>-2.1594348668007743</v>
      </c>
      <c r="E336" s="212">
        <f t="shared" si="39"/>
        <v>-2.1821923891106532</v>
      </c>
      <c r="T336"/>
      <c r="U336" s="86"/>
      <c r="V336" s="1"/>
    </row>
    <row r="337" spans="2:22" hidden="1">
      <c r="B337" s="209">
        <v>37712</v>
      </c>
      <c r="C337" s="210">
        <v>418951</v>
      </c>
      <c r="D337" s="212">
        <f t="shared" si="38"/>
        <v>0.62737336641534902</v>
      </c>
      <c r="E337" s="212">
        <f t="shared" si="39"/>
        <v>-2.789953013515865</v>
      </c>
      <c r="T337"/>
      <c r="U337" s="86"/>
      <c r="V337" s="1"/>
    </row>
    <row r="338" spans="2:22" hidden="1">
      <c r="B338" s="209">
        <v>37742</v>
      </c>
      <c r="C338" s="210">
        <v>435789</v>
      </c>
      <c r="D338" s="212">
        <f t="shared" si="38"/>
        <v>4.0190857642063156</v>
      </c>
      <c r="E338" s="212">
        <f t="shared" si="39"/>
        <v>1.517205713806502</v>
      </c>
      <c r="T338"/>
      <c r="U338" s="86"/>
      <c r="V338" s="1"/>
    </row>
    <row r="339" spans="2:22" hidden="1">
      <c r="B339" s="209">
        <v>37773</v>
      </c>
      <c r="C339" s="210">
        <v>418412</v>
      </c>
      <c r="D339" s="212">
        <f t="shared" si="38"/>
        <v>-3.9874801796282147</v>
      </c>
      <c r="E339" s="212">
        <f t="shared" si="39"/>
        <v>-1.9813994893058777</v>
      </c>
      <c r="T339"/>
      <c r="U339" s="86"/>
      <c r="V339" s="1"/>
    </row>
    <row r="340" spans="2:22" hidden="1">
      <c r="B340" s="209">
        <v>37803</v>
      </c>
      <c r="C340" s="210">
        <v>421858</v>
      </c>
      <c r="D340" s="212">
        <f t="shared" si="38"/>
        <v>0.82359014559811849</v>
      </c>
      <c r="E340" s="212">
        <f t="shared" si="39"/>
        <v>-0.88574999765053053</v>
      </c>
      <c r="T340"/>
      <c r="U340" s="86"/>
      <c r="V340" s="1"/>
    </row>
    <row r="341" spans="2:22" hidden="1">
      <c r="B341" s="209">
        <v>37834</v>
      </c>
      <c r="C341" s="210">
        <v>418081</v>
      </c>
      <c r="D341" s="212">
        <f t="shared" si="38"/>
        <v>-0.89532496716904741</v>
      </c>
      <c r="E341" s="212">
        <f t="shared" si="39"/>
        <v>-5.4012652957787273</v>
      </c>
      <c r="T341"/>
      <c r="U341" s="86"/>
      <c r="V341" s="1"/>
    </row>
    <row r="342" spans="2:22" hidden="1">
      <c r="B342" s="209">
        <v>37865</v>
      </c>
      <c r="C342" s="210">
        <v>436664</v>
      </c>
      <c r="D342" s="212">
        <f t="shared" si="38"/>
        <v>4.4448324606954159</v>
      </c>
      <c r="E342" s="212">
        <f t="shared" si="39"/>
        <v>-1.4251304243786924</v>
      </c>
      <c r="T342"/>
      <c r="U342" s="86"/>
      <c r="V342" s="1"/>
    </row>
    <row r="343" spans="2:22" hidden="1">
      <c r="B343" s="209">
        <v>37895</v>
      </c>
      <c r="C343" s="210">
        <v>437379</v>
      </c>
      <c r="D343" s="212">
        <f t="shared" si="38"/>
        <v>0.16374145796310208</v>
      </c>
      <c r="E343" s="212">
        <f t="shared" si="39"/>
        <v>-7.0141608367642549E-2</v>
      </c>
      <c r="T343"/>
      <c r="U343" s="86"/>
      <c r="V343" s="1"/>
    </row>
    <row r="344" spans="2:22" hidden="1">
      <c r="B344" s="209">
        <v>37926</v>
      </c>
      <c r="C344" s="210">
        <v>436047</v>
      </c>
      <c r="D344" s="212">
        <f t="shared" si="38"/>
        <v>-0.30454137029898554</v>
      </c>
      <c r="E344" s="212">
        <f t="shared" si="39"/>
        <v>1.4265643826439707</v>
      </c>
      <c r="T344"/>
      <c r="U344" s="86"/>
      <c r="V344" s="1"/>
    </row>
    <row r="345" spans="2:22" hidden="1">
      <c r="B345" s="209">
        <v>37956</v>
      </c>
      <c r="C345" s="210">
        <v>432020</v>
      </c>
      <c r="D345" s="212">
        <f t="shared" si="38"/>
        <v>-0.92352429898611854</v>
      </c>
      <c r="E345" s="212">
        <f t="shared" si="39"/>
        <v>4.1300601371464376</v>
      </c>
      <c r="T345"/>
      <c r="U345" s="86"/>
      <c r="V345" s="1"/>
    </row>
    <row r="346" spans="2:22" hidden="1">
      <c r="B346" s="209">
        <v>37987</v>
      </c>
      <c r="C346" s="210">
        <v>436811</v>
      </c>
      <c r="D346" s="212">
        <f t="shared" si="38"/>
        <v>1.1089764362760983</v>
      </c>
      <c r="E346" s="212">
        <f t="shared" si="39"/>
        <v>4.1712773061146615</v>
      </c>
      <c r="T346"/>
      <c r="U346" s="86"/>
      <c r="V346" s="1"/>
    </row>
    <row r="347" spans="2:22" hidden="1">
      <c r="B347" s="209">
        <v>38018</v>
      </c>
      <c r="C347" s="210">
        <v>447391</v>
      </c>
      <c r="D347" s="212">
        <f t="shared" si="38"/>
        <v>2.42210017604868</v>
      </c>
      <c r="E347" s="212">
        <f t="shared" si="39"/>
        <v>5.1378522682408683</v>
      </c>
      <c r="T347"/>
      <c r="U347" s="86"/>
      <c r="V347" s="1"/>
    </row>
    <row r="348" spans="2:22" hidden="1">
      <c r="B348" s="209">
        <v>38047</v>
      </c>
      <c r="C348" s="210">
        <v>442391</v>
      </c>
      <c r="D348" s="212">
        <f t="shared" si="38"/>
        <v>-1.1175906533658477</v>
      </c>
      <c r="E348" s="212">
        <f t="shared" si="39"/>
        <v>6.2574008200048521</v>
      </c>
      <c r="T348"/>
      <c r="U348" s="86"/>
      <c r="V348" s="1"/>
    </row>
    <row r="349" spans="2:22" hidden="1">
      <c r="B349" s="209">
        <v>38078</v>
      </c>
      <c r="C349" s="210">
        <v>462426</v>
      </c>
      <c r="D349" s="212">
        <f t="shared" si="38"/>
        <v>4.5287991844318709</v>
      </c>
      <c r="E349" s="212">
        <f t="shared" si="39"/>
        <v>10.377108540139538</v>
      </c>
      <c r="T349"/>
      <c r="U349" s="86"/>
      <c r="V349" s="1"/>
    </row>
    <row r="350" spans="2:22" hidden="1">
      <c r="B350" s="209">
        <v>38108</v>
      </c>
      <c r="C350" s="210">
        <v>467877</v>
      </c>
      <c r="D350" s="212">
        <f t="shared" si="38"/>
        <v>1.1787831999065796</v>
      </c>
      <c r="E350" s="212">
        <f t="shared" si="39"/>
        <v>7.3631964092714597</v>
      </c>
      <c r="T350"/>
      <c r="U350" s="86"/>
      <c r="V350" s="1"/>
    </row>
    <row r="351" spans="2:22" hidden="1">
      <c r="B351" s="209">
        <v>38139</v>
      </c>
      <c r="C351" s="210">
        <v>460018</v>
      </c>
      <c r="D351" s="212">
        <f t="shared" si="38"/>
        <v>-1.6797149678227399</v>
      </c>
      <c r="E351" s="212">
        <f t="shared" si="39"/>
        <v>9.9437874630746723</v>
      </c>
      <c r="T351"/>
      <c r="U351" s="86"/>
      <c r="V351" s="1"/>
    </row>
    <row r="352" spans="2:22" hidden="1">
      <c r="B352" s="209">
        <v>38169</v>
      </c>
      <c r="C352" s="210">
        <v>464117</v>
      </c>
      <c r="D352" s="212">
        <f t="shared" si="38"/>
        <v>0.89105208926607216</v>
      </c>
      <c r="E352" s="212">
        <f t="shared" si="39"/>
        <v>10.017351810324801</v>
      </c>
      <c r="T352"/>
      <c r="U352" s="86"/>
      <c r="V352" s="1"/>
    </row>
    <row r="353" spans="2:22" hidden="1">
      <c r="B353" s="209">
        <v>38200</v>
      </c>
      <c r="C353" s="210">
        <v>483335</v>
      </c>
      <c r="D353" s="212">
        <f t="shared" si="38"/>
        <v>4.1407662292051359</v>
      </c>
      <c r="E353" s="212">
        <f t="shared" si="39"/>
        <v>15.60798027176552</v>
      </c>
      <c r="T353"/>
      <c r="U353" s="86"/>
      <c r="V353" s="1"/>
    </row>
    <row r="354" spans="2:22" hidden="1">
      <c r="B354" s="209">
        <v>38231</v>
      </c>
      <c r="C354" s="210">
        <v>474536</v>
      </c>
      <c r="D354" s="212">
        <f t="shared" si="38"/>
        <v>-1.8204764811155825</v>
      </c>
      <c r="E354" s="212">
        <f t="shared" si="39"/>
        <v>8.6730300643057365</v>
      </c>
      <c r="T354"/>
      <c r="U354" s="86"/>
      <c r="V354" s="1"/>
    </row>
    <row r="355" spans="2:22" hidden="1">
      <c r="B355" s="209">
        <v>38261</v>
      </c>
      <c r="C355" s="210">
        <v>473697</v>
      </c>
      <c r="D355" s="212">
        <f t="shared" si="38"/>
        <v>-0.17680428882107996</v>
      </c>
      <c r="E355" s="212">
        <f t="shared" si="39"/>
        <v>8.3035536685574751</v>
      </c>
      <c r="T355"/>
      <c r="U355" s="86"/>
      <c r="V355" s="1"/>
    </row>
    <row r="356" spans="2:22" hidden="1">
      <c r="B356" s="209">
        <v>38292</v>
      </c>
      <c r="C356" s="210">
        <v>473358</v>
      </c>
      <c r="D356" s="212">
        <f t="shared" si="38"/>
        <v>-7.1564734418837359E-2</v>
      </c>
      <c r="E356" s="212">
        <f t="shared" si="39"/>
        <v>8.5566464165560134</v>
      </c>
      <c r="T356"/>
      <c r="U356" s="86"/>
      <c r="V356" s="1"/>
    </row>
    <row r="357" spans="2:22" hidden="1">
      <c r="B357" s="209">
        <v>38322</v>
      </c>
      <c r="C357" s="210">
        <v>461419</v>
      </c>
      <c r="D357" s="212">
        <f t="shared" si="38"/>
        <v>-2.5221925054609828</v>
      </c>
      <c r="E357" s="212">
        <f t="shared" si="39"/>
        <v>6.8050090273598443</v>
      </c>
      <c r="T357"/>
      <c r="U357" s="86"/>
      <c r="V357" s="1"/>
    </row>
    <row r="358" spans="2:22">
      <c r="B358" s="62">
        <v>38353</v>
      </c>
      <c r="C358" s="20">
        <v>462432</v>
      </c>
      <c r="D358" s="7">
        <f t="shared" si="38"/>
        <v>0.2195401576441369</v>
      </c>
      <c r="E358" s="7">
        <f t="shared" si="39"/>
        <v>5.8654658422063548</v>
      </c>
      <c r="T358"/>
      <c r="U358" s="86"/>
      <c r="V358" s="1"/>
    </row>
    <row r="359" spans="2:22">
      <c r="B359" s="62">
        <v>38384</v>
      </c>
      <c r="C359" s="20">
        <v>477630</v>
      </c>
      <c r="D359" s="7">
        <f t="shared" si="38"/>
        <v>3.2865372638571726</v>
      </c>
      <c r="E359" s="7">
        <f t="shared" si="39"/>
        <v>6.7589647534259738</v>
      </c>
      <c r="T359"/>
      <c r="U359" s="86"/>
      <c r="V359" s="1"/>
    </row>
    <row r="360" spans="2:22">
      <c r="B360" s="62">
        <v>38412</v>
      </c>
      <c r="C360" s="20">
        <v>470836</v>
      </c>
      <c r="D360" s="7">
        <f t="shared" si="38"/>
        <v>-1.4224399639888616</v>
      </c>
      <c r="E360" s="7">
        <f t="shared" si="39"/>
        <v>6.4298324332999535</v>
      </c>
      <c r="T360"/>
      <c r="U360" s="86"/>
      <c r="V360" s="1"/>
    </row>
    <row r="361" spans="2:22">
      <c r="B361" s="62">
        <v>38443</v>
      </c>
      <c r="C361" s="20">
        <v>484923</v>
      </c>
      <c r="D361" s="7">
        <f t="shared" si="38"/>
        <v>2.9919122581960598</v>
      </c>
      <c r="E361" s="7">
        <f t="shared" si="39"/>
        <v>4.8649946153546733</v>
      </c>
      <c r="T361"/>
      <c r="U361" s="86"/>
      <c r="V361" s="1"/>
    </row>
    <row r="362" spans="2:22">
      <c r="B362" s="62">
        <v>38473</v>
      </c>
      <c r="C362" s="20">
        <v>495826</v>
      </c>
      <c r="D362" s="7">
        <f t="shared" si="38"/>
        <v>2.2483981993017448</v>
      </c>
      <c r="E362" s="7">
        <f t="shared" si="39"/>
        <v>5.9735785259801188</v>
      </c>
      <c r="T362"/>
      <c r="U362" s="86"/>
      <c r="V362" s="1"/>
    </row>
    <row r="363" spans="2:22">
      <c r="B363" s="62">
        <v>38504</v>
      </c>
      <c r="C363" s="20">
        <v>485593</v>
      </c>
      <c r="D363" s="7">
        <f t="shared" ref="D363:D426" si="40">(C363-C362)/C362*100</f>
        <v>-2.0638288431828906</v>
      </c>
      <c r="E363" s="7">
        <f t="shared" si="39"/>
        <v>5.5595650604976328</v>
      </c>
      <c r="T363"/>
      <c r="U363" s="86"/>
      <c r="V363" s="1"/>
    </row>
    <row r="364" spans="2:22">
      <c r="B364" s="62">
        <v>38534</v>
      </c>
      <c r="C364" s="20">
        <v>483988</v>
      </c>
      <c r="D364" s="7">
        <f t="shared" si="40"/>
        <v>-0.3305237101852786</v>
      </c>
      <c r="E364" s="7">
        <f t="shared" si="39"/>
        <v>4.281463510278658</v>
      </c>
      <c r="T364"/>
      <c r="U364" s="86"/>
      <c r="V364" s="1"/>
    </row>
    <row r="365" spans="2:22">
      <c r="B365" s="62">
        <v>38565</v>
      </c>
      <c r="C365" s="20">
        <v>496681</v>
      </c>
      <c r="D365" s="7">
        <f t="shared" si="40"/>
        <v>2.6225856839425772</v>
      </c>
      <c r="E365" s="7">
        <f t="shared" si="39"/>
        <v>2.7612318578211799</v>
      </c>
      <c r="T365"/>
      <c r="U365" s="86"/>
      <c r="V365" s="1"/>
    </row>
    <row r="366" spans="2:22">
      <c r="B366" s="62">
        <v>38596</v>
      </c>
      <c r="C366" s="20">
        <v>486980</v>
      </c>
      <c r="D366" s="7">
        <f t="shared" si="40"/>
        <v>-1.9531651100001812</v>
      </c>
      <c r="E366" s="7">
        <f t="shared" si="39"/>
        <v>2.6223510966502017</v>
      </c>
      <c r="T366"/>
      <c r="U366" s="86"/>
      <c r="V366" s="1"/>
    </row>
    <row r="367" spans="2:22">
      <c r="B367" s="62">
        <v>38626</v>
      </c>
      <c r="C367" s="20">
        <v>489139</v>
      </c>
      <c r="D367" s="7">
        <f t="shared" si="40"/>
        <v>0.44334469588073433</v>
      </c>
      <c r="E367" s="7">
        <f t="shared" si="39"/>
        <v>3.2598897607542372</v>
      </c>
      <c r="T367"/>
      <c r="U367" s="86"/>
      <c r="V367" s="1"/>
    </row>
    <row r="368" spans="2:22">
      <c r="B368" s="62">
        <v>38657</v>
      </c>
      <c r="C368" s="20">
        <v>485833</v>
      </c>
      <c r="D368" s="7">
        <f t="shared" si="40"/>
        <v>-0.67588149789732566</v>
      </c>
      <c r="E368" s="7">
        <f t="shared" si="39"/>
        <v>2.6354260411781358</v>
      </c>
      <c r="T368"/>
      <c r="U368" s="86"/>
      <c r="V368" s="1"/>
    </row>
    <row r="369" spans="2:22">
      <c r="B369" s="62">
        <v>38687</v>
      </c>
      <c r="C369" s="20">
        <v>474499</v>
      </c>
      <c r="D369" s="7">
        <f t="shared" si="40"/>
        <v>-2.3329003999316638</v>
      </c>
      <c r="E369" s="7">
        <f t="shared" si="39"/>
        <v>2.8347337235787862</v>
      </c>
      <c r="T369"/>
      <c r="U369" s="86"/>
      <c r="V369" s="1"/>
    </row>
    <row r="370" spans="2:22">
      <c r="B370" s="62">
        <v>38718</v>
      </c>
      <c r="C370" s="20">
        <v>469467</v>
      </c>
      <c r="D370" s="7">
        <f t="shared" si="40"/>
        <v>-1.0604869557153966</v>
      </c>
      <c r="E370" s="7">
        <f t="shared" si="39"/>
        <v>1.5213047539962632</v>
      </c>
      <c r="T370"/>
      <c r="U370" s="86"/>
      <c r="V370" s="1"/>
    </row>
    <row r="371" spans="2:22">
      <c r="B371" s="62">
        <v>38749</v>
      </c>
      <c r="C371" s="20">
        <v>477122</v>
      </c>
      <c r="D371" s="7">
        <f t="shared" si="40"/>
        <v>1.6305725429050393</v>
      </c>
      <c r="E371" s="7">
        <f t="shared" si="39"/>
        <v>-0.10635847832003852</v>
      </c>
      <c r="T371"/>
      <c r="U371" s="86"/>
      <c r="V371" s="1"/>
    </row>
    <row r="372" spans="2:22">
      <c r="B372" s="62">
        <v>38777</v>
      </c>
      <c r="C372" s="20">
        <v>470373</v>
      </c>
      <c r="D372" s="7">
        <f t="shared" si="40"/>
        <v>-1.4145229102829047</v>
      </c>
      <c r="E372" s="7">
        <f t="shared" si="39"/>
        <v>-9.8335726240134563E-2</v>
      </c>
      <c r="T372"/>
      <c r="U372" s="86"/>
      <c r="V372" s="1"/>
    </row>
    <row r="373" spans="2:22">
      <c r="B373" s="62">
        <v>38808</v>
      </c>
      <c r="C373" s="20">
        <v>484253</v>
      </c>
      <c r="D373" s="7">
        <f t="shared" si="40"/>
        <v>2.9508496448563162</v>
      </c>
      <c r="E373" s="7">
        <f t="shared" si="39"/>
        <v>-0.13816626557205991</v>
      </c>
      <c r="T373"/>
      <c r="U373" s="86"/>
      <c r="V373" s="1"/>
    </row>
    <row r="374" spans="2:22">
      <c r="B374" s="62">
        <v>38838</v>
      </c>
      <c r="C374" s="20">
        <v>495811</v>
      </c>
      <c r="D374" s="7">
        <f t="shared" si="40"/>
        <v>2.3867688997280347</v>
      </c>
      <c r="E374" s="7">
        <f t="shared" ref="E374:E416" si="41">(C374-C362)/C362*100</f>
        <v>-3.0252548272982861E-3</v>
      </c>
      <c r="T374"/>
      <c r="U374" s="86"/>
      <c r="V374" s="1"/>
    </row>
    <row r="375" spans="2:22">
      <c r="B375" s="62">
        <v>38869</v>
      </c>
      <c r="C375" s="20">
        <v>488608</v>
      </c>
      <c r="D375" s="7">
        <f t="shared" si="40"/>
        <v>-1.4527713181030675</v>
      </c>
      <c r="E375" s="7">
        <f t="shared" si="41"/>
        <v>0.62089033408636451</v>
      </c>
      <c r="T375"/>
      <c r="U375" s="86"/>
      <c r="V375" s="1"/>
    </row>
    <row r="376" spans="2:22">
      <c r="B376" s="62">
        <v>38899</v>
      </c>
      <c r="C376" s="20">
        <v>492200</v>
      </c>
      <c r="D376" s="7">
        <f t="shared" si="40"/>
        <v>0.73514964961687079</v>
      </c>
      <c r="E376" s="7">
        <f t="shared" si="41"/>
        <v>1.6967362827177535</v>
      </c>
      <c r="T376"/>
      <c r="U376" s="86"/>
      <c r="V376" s="1"/>
    </row>
    <row r="377" spans="2:22">
      <c r="B377" s="62">
        <v>38930</v>
      </c>
      <c r="C377" s="20">
        <v>499788</v>
      </c>
      <c r="D377" s="7">
        <f t="shared" si="40"/>
        <v>1.5416497358797236</v>
      </c>
      <c r="E377" s="7">
        <f t="shared" si="41"/>
        <v>0.62555241694367214</v>
      </c>
      <c r="T377"/>
      <c r="U377" s="86"/>
      <c r="V377" s="1"/>
    </row>
    <row r="378" spans="2:22">
      <c r="B378" s="62">
        <v>38961</v>
      </c>
      <c r="C378" s="20">
        <v>495949</v>
      </c>
      <c r="D378" s="7">
        <f t="shared" si="40"/>
        <v>-0.76812568529056313</v>
      </c>
      <c r="E378" s="7">
        <f t="shared" si="41"/>
        <v>1.8417594151710541</v>
      </c>
      <c r="T378"/>
      <c r="U378" s="86"/>
      <c r="V378" s="1"/>
    </row>
    <row r="379" spans="2:22">
      <c r="B379" s="62">
        <v>38991</v>
      </c>
      <c r="C379" s="20">
        <v>496502</v>
      </c>
      <c r="D379" s="7">
        <f t="shared" si="40"/>
        <v>0.11150340055126637</v>
      </c>
      <c r="E379" s="7">
        <f t="shared" si="41"/>
        <v>1.5052980850024227</v>
      </c>
      <c r="T379"/>
      <c r="U379" s="86"/>
      <c r="V379" s="1"/>
    </row>
    <row r="380" spans="2:22">
      <c r="B380" s="62">
        <v>39022</v>
      </c>
      <c r="C380" s="20">
        <v>500443</v>
      </c>
      <c r="D380" s="7">
        <f t="shared" si="40"/>
        <v>0.79375309666426319</v>
      </c>
      <c r="E380" s="7">
        <f t="shared" si="41"/>
        <v>3.0072061799013241</v>
      </c>
      <c r="T380"/>
      <c r="U380" s="86"/>
      <c r="V380" s="1"/>
    </row>
    <row r="381" spans="2:22">
      <c r="B381" s="62">
        <v>39052</v>
      </c>
      <c r="C381" s="20">
        <v>476911</v>
      </c>
      <c r="D381" s="7">
        <f t="shared" si="40"/>
        <v>-4.7022338208347403</v>
      </c>
      <c r="E381" s="7">
        <f t="shared" si="41"/>
        <v>0.50832562344704624</v>
      </c>
      <c r="T381"/>
      <c r="U381" s="86"/>
      <c r="V381" s="1"/>
    </row>
    <row r="382" spans="2:22">
      <c r="B382" s="62">
        <v>39083</v>
      </c>
      <c r="C382" s="20">
        <v>481070</v>
      </c>
      <c r="D382" s="7">
        <f t="shared" si="40"/>
        <v>0.87207047017158335</v>
      </c>
      <c r="E382" s="7">
        <f t="shared" si="41"/>
        <v>2.4715262201603094</v>
      </c>
      <c r="T382"/>
      <c r="U382" s="86"/>
      <c r="V382" s="1"/>
    </row>
    <row r="383" spans="2:22">
      <c r="B383" s="62">
        <v>39114</v>
      </c>
      <c r="C383" s="20">
        <v>491735</v>
      </c>
      <c r="D383" s="7">
        <f t="shared" si="40"/>
        <v>2.2169330866609847</v>
      </c>
      <c r="E383" s="7">
        <f t="shared" si="41"/>
        <v>3.0627386706125477</v>
      </c>
      <c r="T383"/>
      <c r="U383" s="86"/>
      <c r="V383" s="1"/>
    </row>
    <row r="384" spans="2:22">
      <c r="B384" s="62">
        <v>39142</v>
      </c>
      <c r="C384" s="20">
        <v>476749</v>
      </c>
      <c r="D384" s="7">
        <f t="shared" si="40"/>
        <v>-3.0475764385288824</v>
      </c>
      <c r="E384" s="7">
        <f t="shared" si="41"/>
        <v>1.3555199809512875</v>
      </c>
      <c r="T384"/>
      <c r="U384" s="86"/>
      <c r="V384" s="1"/>
    </row>
    <row r="385" spans="2:22">
      <c r="B385" s="62">
        <v>39173</v>
      </c>
      <c r="C385" s="20">
        <v>489380</v>
      </c>
      <c r="D385" s="7">
        <f t="shared" si="40"/>
        <v>2.6494025157892307</v>
      </c>
      <c r="E385" s="7">
        <f t="shared" si="41"/>
        <v>1.0587440862524342</v>
      </c>
      <c r="T385"/>
      <c r="U385" s="86"/>
      <c r="V385" s="1"/>
    </row>
    <row r="386" spans="2:22">
      <c r="B386" s="62">
        <v>39203</v>
      </c>
      <c r="C386" s="20">
        <v>499074</v>
      </c>
      <c r="D386" s="7">
        <f t="shared" si="40"/>
        <v>1.9808737586333729</v>
      </c>
      <c r="E386" s="7">
        <f t="shared" si="41"/>
        <v>0.65811367638071772</v>
      </c>
      <c r="T386"/>
      <c r="U386" s="86"/>
      <c r="V386" s="1"/>
    </row>
    <row r="387" spans="2:22">
      <c r="B387" s="62">
        <v>39234</v>
      </c>
      <c r="C387" s="20">
        <v>480550</v>
      </c>
      <c r="D387" s="7">
        <f t="shared" si="40"/>
        <v>-3.7116740202855687</v>
      </c>
      <c r="E387" s="7">
        <f t="shared" si="41"/>
        <v>-1.6491747986115659</v>
      </c>
      <c r="T387"/>
      <c r="U387" s="86"/>
      <c r="V387" s="1"/>
    </row>
    <row r="388" spans="2:22">
      <c r="B388" s="62">
        <v>39264</v>
      </c>
      <c r="C388" s="20">
        <v>493710</v>
      </c>
      <c r="D388" s="7">
        <f t="shared" si="40"/>
        <v>2.7385287691187181</v>
      </c>
      <c r="E388" s="7">
        <f t="shared" si="41"/>
        <v>0.30678585940674519</v>
      </c>
      <c r="T388"/>
      <c r="U388" s="86"/>
      <c r="V388" s="1"/>
    </row>
    <row r="389" spans="2:22">
      <c r="B389" s="62">
        <v>39295</v>
      </c>
      <c r="C389" s="20">
        <v>499507</v>
      </c>
      <c r="D389" s="7">
        <f t="shared" si="40"/>
        <v>1.1741710720868526</v>
      </c>
      <c r="E389" s="7">
        <f t="shared" si="41"/>
        <v>-5.622383890769686E-2</v>
      </c>
      <c r="T389"/>
      <c r="U389" s="86"/>
      <c r="V389" s="1"/>
    </row>
    <row r="390" spans="2:22">
      <c r="B390" s="62">
        <v>39326</v>
      </c>
      <c r="C390" s="20">
        <v>480744</v>
      </c>
      <c r="D390" s="7">
        <f t="shared" si="40"/>
        <v>-3.7563037154634471</v>
      </c>
      <c r="E390" s="7">
        <f t="shared" si="41"/>
        <v>-3.0658394310705335</v>
      </c>
      <c r="T390"/>
      <c r="U390" s="86"/>
      <c r="V390" s="1"/>
    </row>
    <row r="391" spans="2:22">
      <c r="B391" s="62">
        <v>39356</v>
      </c>
      <c r="C391" s="20">
        <v>483340</v>
      </c>
      <c r="D391" s="7">
        <f t="shared" si="40"/>
        <v>0.53999633900787114</v>
      </c>
      <c r="E391" s="7">
        <f t="shared" si="41"/>
        <v>-2.650946018344337</v>
      </c>
      <c r="T391"/>
      <c r="U391" s="86"/>
      <c r="V391" s="1"/>
    </row>
    <row r="392" spans="2:22">
      <c r="B392" s="62">
        <v>39387</v>
      </c>
      <c r="C392" s="20">
        <v>494210</v>
      </c>
      <c r="D392" s="7">
        <f t="shared" si="40"/>
        <v>2.2489344974552075</v>
      </c>
      <c r="E392" s="7">
        <f t="shared" si="41"/>
        <v>-1.2454964901097627</v>
      </c>
      <c r="T392"/>
      <c r="U392" s="86"/>
      <c r="V392" s="1"/>
    </row>
    <row r="393" spans="2:22">
      <c r="B393" s="62">
        <v>39417</v>
      </c>
      <c r="C393" s="20">
        <v>467450</v>
      </c>
      <c r="D393" s="7">
        <f t="shared" si="40"/>
        <v>-5.4147022520790751</v>
      </c>
      <c r="E393" s="7">
        <f t="shared" si="41"/>
        <v>-1.9838082996617816</v>
      </c>
      <c r="T393"/>
      <c r="U393" s="86"/>
      <c r="V393" s="1"/>
    </row>
    <row r="394" spans="2:22">
      <c r="B394" s="62">
        <v>39448</v>
      </c>
      <c r="C394" s="20">
        <v>476073</v>
      </c>
      <c r="D394" s="7">
        <f t="shared" si="40"/>
        <v>1.8446892715798482</v>
      </c>
      <c r="E394" s="7">
        <f t="shared" si="41"/>
        <v>-1.0387261729062298</v>
      </c>
      <c r="T394"/>
      <c r="U394" s="86"/>
      <c r="V394" s="1"/>
    </row>
    <row r="395" spans="2:22">
      <c r="B395" s="62">
        <v>39479</v>
      </c>
      <c r="C395" s="20">
        <v>494581</v>
      </c>
      <c r="D395" s="7">
        <f t="shared" si="40"/>
        <v>3.8876390805611747</v>
      </c>
      <c r="E395" s="7">
        <f t="shared" si="41"/>
        <v>0.57876701882111303</v>
      </c>
      <c r="T395"/>
      <c r="U395" s="86"/>
      <c r="V395" s="1"/>
    </row>
    <row r="396" spans="2:22">
      <c r="B396" s="62">
        <v>39508</v>
      </c>
      <c r="C396" s="20">
        <v>478067</v>
      </c>
      <c r="D396" s="7">
        <f t="shared" si="40"/>
        <v>-3.3389879514174625</v>
      </c>
      <c r="E396" s="7">
        <f t="shared" si="41"/>
        <v>0.27645574505662307</v>
      </c>
      <c r="T396"/>
      <c r="U396" s="86"/>
      <c r="V396" s="1"/>
    </row>
    <row r="397" spans="2:22">
      <c r="B397" s="62">
        <v>39539</v>
      </c>
      <c r="C397" s="20">
        <v>495590</v>
      </c>
      <c r="D397" s="7">
        <f t="shared" si="40"/>
        <v>3.6653858141222884</v>
      </c>
      <c r="E397" s="7">
        <f t="shared" si="41"/>
        <v>1.2689525522089173</v>
      </c>
      <c r="T397"/>
      <c r="U397" s="86"/>
      <c r="V397" s="1"/>
    </row>
    <row r="398" spans="2:22">
      <c r="B398" s="62">
        <v>39569</v>
      </c>
      <c r="C398" s="20">
        <v>507235</v>
      </c>
      <c r="D398" s="7">
        <f t="shared" si="40"/>
        <v>2.3497245707136947</v>
      </c>
      <c r="E398" s="7">
        <f t="shared" si="41"/>
        <v>1.6352284430765778</v>
      </c>
      <c r="T398"/>
      <c r="U398" s="86"/>
      <c r="V398" s="1"/>
    </row>
    <row r="399" spans="2:22">
      <c r="B399" s="62">
        <v>39600</v>
      </c>
      <c r="C399" s="20">
        <v>485872</v>
      </c>
      <c r="D399" s="7">
        <f t="shared" si="40"/>
        <v>-4.21165731859986</v>
      </c>
      <c r="E399" s="7">
        <f t="shared" si="41"/>
        <v>1.1074810113411715</v>
      </c>
      <c r="T399"/>
      <c r="U399" s="86"/>
      <c r="V399" s="1"/>
    </row>
    <row r="400" spans="2:22">
      <c r="B400" s="62">
        <v>39630</v>
      </c>
      <c r="C400" s="20">
        <v>499815</v>
      </c>
      <c r="D400" s="7">
        <f t="shared" si="40"/>
        <v>2.8696858431850365</v>
      </c>
      <c r="E400" s="7">
        <f t="shared" si="41"/>
        <v>1.236555872880841</v>
      </c>
      <c r="T400"/>
      <c r="U400" s="86"/>
      <c r="V400" s="1"/>
    </row>
    <row r="401" spans="2:22">
      <c r="B401" s="62">
        <v>39661</v>
      </c>
      <c r="C401" s="20">
        <v>501838</v>
      </c>
      <c r="D401" s="7">
        <f t="shared" si="40"/>
        <v>0.40474975741024183</v>
      </c>
      <c r="E401" s="7">
        <f t="shared" si="41"/>
        <v>0.46666012688510877</v>
      </c>
      <c r="T401"/>
      <c r="U401" s="86"/>
      <c r="V401" s="1"/>
    </row>
    <row r="402" spans="2:22">
      <c r="B402" s="62">
        <v>39692</v>
      </c>
      <c r="C402" s="20">
        <v>503184</v>
      </c>
      <c r="D402" s="7">
        <f t="shared" si="40"/>
        <v>0.26821404516995523</v>
      </c>
      <c r="E402" s="7">
        <f t="shared" si="41"/>
        <v>4.6677649643053263</v>
      </c>
      <c r="T402"/>
      <c r="U402" s="86"/>
      <c r="V402" s="1"/>
    </row>
    <row r="403" spans="2:22">
      <c r="B403" s="62">
        <v>39722</v>
      </c>
      <c r="C403" s="20">
        <v>531475</v>
      </c>
      <c r="D403" s="7">
        <f t="shared" si="40"/>
        <v>5.6223965785875549</v>
      </c>
      <c r="E403" s="7">
        <f t="shared" si="41"/>
        <v>9.9588281540944266</v>
      </c>
      <c r="T403"/>
      <c r="U403" s="86"/>
      <c r="V403" s="1"/>
    </row>
    <row r="404" spans="2:22">
      <c r="B404" s="62">
        <v>39753</v>
      </c>
      <c r="C404" s="20">
        <v>543117</v>
      </c>
      <c r="D404" s="7">
        <f t="shared" si="40"/>
        <v>2.1905075497436379</v>
      </c>
      <c r="E404" s="7">
        <f t="shared" si="41"/>
        <v>9.8959956293883167</v>
      </c>
      <c r="T404"/>
      <c r="U404" s="86"/>
      <c r="V404" s="1"/>
    </row>
    <row r="405" spans="2:22">
      <c r="B405" s="62">
        <v>39783</v>
      </c>
      <c r="C405" s="20">
        <v>525896</v>
      </c>
      <c r="D405" s="7">
        <f t="shared" si="40"/>
        <v>-3.1707716753480373</v>
      </c>
      <c r="E405" s="7">
        <f t="shared" si="41"/>
        <v>12.503155417691733</v>
      </c>
      <c r="T405"/>
      <c r="U405" s="86"/>
      <c r="V405" s="1"/>
    </row>
    <row r="406" spans="2:22">
      <c r="B406" s="62">
        <v>39814</v>
      </c>
      <c r="C406" s="20">
        <v>538632</v>
      </c>
      <c r="D406" s="7">
        <f t="shared" si="40"/>
        <v>2.4217716050321738</v>
      </c>
      <c r="E406" s="7">
        <f t="shared" si="41"/>
        <v>13.140631793863546</v>
      </c>
      <c r="T406"/>
      <c r="U406" s="86"/>
      <c r="V406" s="1"/>
    </row>
    <row r="407" spans="2:22">
      <c r="B407" s="62">
        <v>39845</v>
      </c>
      <c r="C407" s="20">
        <v>544638</v>
      </c>
      <c r="D407" s="7">
        <f t="shared" si="40"/>
        <v>1.1150470079757608</v>
      </c>
      <c r="E407" s="7">
        <f t="shared" si="41"/>
        <v>10.121092399424967</v>
      </c>
      <c r="T407"/>
      <c r="U407" s="86"/>
      <c r="V407" s="1"/>
    </row>
    <row r="408" spans="2:22">
      <c r="B408" s="62">
        <v>39873</v>
      </c>
      <c r="C408" s="20">
        <v>525610</v>
      </c>
      <c r="D408" s="7">
        <f t="shared" si="40"/>
        <v>-3.4936967306724833</v>
      </c>
      <c r="E408" s="7">
        <f t="shared" si="41"/>
        <v>9.9448403675635433</v>
      </c>
      <c r="T408"/>
      <c r="U408" s="86"/>
      <c r="V408" s="1"/>
    </row>
    <row r="409" spans="2:22">
      <c r="B409" s="62">
        <v>39904</v>
      </c>
      <c r="C409" s="20">
        <v>553347</v>
      </c>
      <c r="D409" s="7">
        <f t="shared" si="40"/>
        <v>5.2771065999505335</v>
      </c>
      <c r="E409" s="7">
        <f t="shared" si="41"/>
        <v>11.654189955406686</v>
      </c>
      <c r="T409"/>
      <c r="U409" s="86"/>
      <c r="V409" s="1"/>
    </row>
    <row r="410" spans="2:22">
      <c r="B410" s="62">
        <v>39934</v>
      </c>
      <c r="C410" s="20">
        <v>573211</v>
      </c>
      <c r="D410" s="7">
        <f t="shared" si="40"/>
        <v>3.5897908545632311</v>
      </c>
      <c r="E410" s="7">
        <f t="shared" si="41"/>
        <v>13.006988871036107</v>
      </c>
      <c r="T410"/>
      <c r="U410" s="86"/>
      <c r="V410" s="1"/>
    </row>
    <row r="411" spans="2:22">
      <c r="B411" s="62">
        <v>39965</v>
      </c>
      <c r="C411" s="20">
        <v>570469</v>
      </c>
      <c r="D411" s="7">
        <f t="shared" si="40"/>
        <v>-0.47835788217602243</v>
      </c>
      <c r="E411" s="7">
        <f t="shared" si="41"/>
        <v>17.411375835611025</v>
      </c>
      <c r="T411"/>
      <c r="U411" s="86"/>
      <c r="V411" s="1"/>
    </row>
    <row r="412" spans="2:22">
      <c r="B412" s="62">
        <v>39995</v>
      </c>
      <c r="C412" s="20">
        <v>599213</v>
      </c>
      <c r="D412" s="7">
        <f t="shared" si="40"/>
        <v>5.0386611717726995</v>
      </c>
      <c r="E412" s="7">
        <f t="shared" si="41"/>
        <v>19.886958174524576</v>
      </c>
      <c r="T412"/>
      <c r="U412" s="86"/>
      <c r="V412" s="1"/>
    </row>
    <row r="413" spans="2:22">
      <c r="B413" s="62">
        <v>40026</v>
      </c>
      <c r="C413" s="20">
        <v>608690</v>
      </c>
      <c r="D413" s="7">
        <f t="shared" si="40"/>
        <v>1.5815744985505988</v>
      </c>
      <c r="E413" s="7">
        <f t="shared" si="41"/>
        <v>21.292130129643429</v>
      </c>
      <c r="T413"/>
      <c r="U413" s="86"/>
      <c r="V413" s="1"/>
    </row>
    <row r="414" spans="2:22">
      <c r="B414" s="62">
        <v>40057</v>
      </c>
      <c r="C414" s="20">
        <v>616764</v>
      </c>
      <c r="D414" s="7">
        <f t="shared" si="40"/>
        <v>1.3264551742266177</v>
      </c>
      <c r="E414" s="7">
        <f t="shared" si="41"/>
        <v>22.572259849279785</v>
      </c>
      <c r="T414"/>
      <c r="U414" s="86"/>
      <c r="V414" s="1"/>
    </row>
    <row r="415" spans="2:22">
      <c r="B415" s="62">
        <v>40087</v>
      </c>
      <c r="C415" s="20">
        <v>642360</v>
      </c>
      <c r="D415" s="7">
        <f t="shared" si="40"/>
        <v>4.1500476681518377</v>
      </c>
      <c r="E415" s="7">
        <f t="shared" si="41"/>
        <v>20.863634225504494</v>
      </c>
      <c r="T415"/>
      <c r="U415" s="86"/>
      <c r="V415" s="1"/>
    </row>
    <row r="416" spans="2:22">
      <c r="B416" s="62">
        <v>40118</v>
      </c>
      <c r="C416" s="20">
        <v>658865</v>
      </c>
      <c r="D416" s="7">
        <f t="shared" si="40"/>
        <v>2.5694314714490316</v>
      </c>
      <c r="E416" s="7">
        <f t="shared" si="41"/>
        <v>21.311798378618235</v>
      </c>
      <c r="T416"/>
      <c r="U416" s="86"/>
      <c r="V416" s="1"/>
    </row>
    <row r="417" spans="2:22">
      <c r="B417" s="62">
        <v>40148</v>
      </c>
      <c r="C417" s="20">
        <v>655794</v>
      </c>
      <c r="D417" s="7">
        <f t="shared" si="40"/>
        <v>-0.46610458895221329</v>
      </c>
      <c r="E417" s="7">
        <f>(C417-C405)/C405*100</f>
        <v>24.700320976010463</v>
      </c>
      <c r="T417"/>
      <c r="U417" s="86"/>
      <c r="V417" s="1"/>
    </row>
    <row r="418" spans="2:22">
      <c r="B418" s="62">
        <v>40179</v>
      </c>
      <c r="C418" s="20">
        <v>667975</v>
      </c>
      <c r="D418" s="7">
        <f t="shared" si="40"/>
        <v>1.8574430385151435</v>
      </c>
      <c r="E418" s="7">
        <f t="shared" ref="E418:E437" si="42">(C418-C406)/C406*100</f>
        <v>24.013240951150323</v>
      </c>
      <c r="T418"/>
      <c r="U418" s="86"/>
      <c r="V418" s="1"/>
    </row>
    <row r="419" spans="2:22">
      <c r="B419" s="62">
        <v>40210</v>
      </c>
      <c r="C419" s="20">
        <v>661746</v>
      </c>
      <c r="D419" s="7">
        <f t="shared" si="40"/>
        <v>-0.93251992963808528</v>
      </c>
      <c r="E419" s="7">
        <f t="shared" si="42"/>
        <v>21.501988476749695</v>
      </c>
      <c r="T419"/>
      <c r="U419" s="86"/>
      <c r="V419" s="1"/>
    </row>
    <row r="420" spans="2:22">
      <c r="B420" s="62">
        <v>40238</v>
      </c>
      <c r="C420" s="20">
        <v>673372</v>
      </c>
      <c r="D420" s="7">
        <f t="shared" si="40"/>
        <v>1.756867438564041</v>
      </c>
      <c r="E420" s="7">
        <f t="shared" si="42"/>
        <v>28.112478834116551</v>
      </c>
      <c r="T420"/>
      <c r="U420" s="86"/>
      <c r="V420" s="1"/>
    </row>
    <row r="421" spans="2:22">
      <c r="B421" s="62">
        <v>40269</v>
      </c>
      <c r="C421" s="20">
        <v>697583</v>
      </c>
      <c r="D421" s="7">
        <f t="shared" si="40"/>
        <v>3.5954865958192501</v>
      </c>
      <c r="E421" s="7">
        <f t="shared" si="42"/>
        <v>26.066103186608043</v>
      </c>
      <c r="T421"/>
      <c r="U421" s="86"/>
      <c r="V421" s="1"/>
    </row>
    <row r="422" spans="2:22">
      <c r="B422" s="62">
        <v>40299</v>
      </c>
      <c r="C422" s="20">
        <v>721546</v>
      </c>
      <c r="D422" s="7">
        <f t="shared" si="40"/>
        <v>3.4351467854004469</v>
      </c>
      <c r="E422" s="7">
        <f t="shared" si="42"/>
        <v>25.877905343756485</v>
      </c>
      <c r="T422"/>
      <c r="U422" s="86"/>
      <c r="V422" s="1"/>
    </row>
    <row r="423" spans="2:22">
      <c r="B423" s="62">
        <v>40330</v>
      </c>
      <c r="C423" s="20">
        <v>716672</v>
      </c>
      <c r="D423" s="7">
        <f t="shared" si="40"/>
        <v>-0.67549400869799014</v>
      </c>
      <c r="E423" s="7">
        <f t="shared" si="42"/>
        <v>25.628561762339409</v>
      </c>
      <c r="T423"/>
      <c r="U423" s="86"/>
      <c r="V423" s="1"/>
    </row>
    <row r="424" spans="2:22">
      <c r="B424" s="62">
        <v>40360</v>
      </c>
      <c r="C424" s="20">
        <v>746122</v>
      </c>
      <c r="D424" s="7">
        <f t="shared" si="40"/>
        <v>4.109271744954456</v>
      </c>
      <c r="E424" s="7">
        <f t="shared" si="42"/>
        <v>24.516991453790222</v>
      </c>
      <c r="T424"/>
      <c r="U424" s="86"/>
      <c r="V424" s="1"/>
    </row>
    <row r="425" spans="2:22">
      <c r="B425" s="62">
        <v>40391</v>
      </c>
      <c r="C425" s="20">
        <v>757547</v>
      </c>
      <c r="D425" s="7">
        <f t="shared" si="40"/>
        <v>1.5312509214310797</v>
      </c>
      <c r="E425" s="7">
        <f t="shared" si="42"/>
        <v>24.455305656409667</v>
      </c>
      <c r="T425"/>
      <c r="U425" s="86"/>
      <c r="V425" s="1"/>
    </row>
    <row r="426" spans="2:22">
      <c r="B426" s="62">
        <v>40422</v>
      </c>
      <c r="C426" s="20">
        <v>768490</v>
      </c>
      <c r="D426" s="7">
        <f t="shared" si="40"/>
        <v>1.4445308343904735</v>
      </c>
      <c r="E426" s="7">
        <f t="shared" si="42"/>
        <v>24.600333352789722</v>
      </c>
      <c r="T426"/>
      <c r="U426" s="86"/>
      <c r="V426" s="1"/>
    </row>
    <row r="427" spans="2:22">
      <c r="B427" s="62">
        <v>40452</v>
      </c>
      <c r="C427" s="20">
        <v>786941</v>
      </c>
      <c r="D427" s="7">
        <f t="shared" ref="D427:D437" si="43">(C427-C426)/C426*100</f>
        <v>2.4009421072492811</v>
      </c>
      <c r="E427" s="7">
        <f t="shared" si="42"/>
        <v>22.507783797247647</v>
      </c>
      <c r="T427"/>
      <c r="U427" s="86"/>
      <c r="V427" s="1"/>
    </row>
    <row r="428" spans="2:22">
      <c r="B428" s="62">
        <v>40483</v>
      </c>
      <c r="C428" s="20">
        <v>812217</v>
      </c>
      <c r="D428" s="7">
        <f t="shared" si="43"/>
        <v>3.2119307546563212</v>
      </c>
      <c r="E428" s="7">
        <f t="shared" si="42"/>
        <v>23.275177767828005</v>
      </c>
      <c r="T428"/>
      <c r="U428" s="86"/>
      <c r="V428" s="1"/>
    </row>
    <row r="429" spans="2:22">
      <c r="B429" s="62">
        <v>40513</v>
      </c>
      <c r="C429" s="20">
        <v>806893</v>
      </c>
      <c r="D429" s="7">
        <f t="shared" si="43"/>
        <v>-0.65548985061873866</v>
      </c>
      <c r="E429" s="7">
        <f t="shared" si="42"/>
        <v>23.040619462819116</v>
      </c>
      <c r="T429"/>
      <c r="U429" s="86"/>
      <c r="V429" s="1"/>
    </row>
    <row r="430" spans="2:22">
      <c r="B430" s="62">
        <v>40544</v>
      </c>
      <c r="C430" s="20">
        <v>823877</v>
      </c>
      <c r="D430" s="7">
        <f t="shared" si="43"/>
        <v>2.1048639658542085</v>
      </c>
      <c r="E430" s="7">
        <f t="shared" si="42"/>
        <v>23.339496238631686</v>
      </c>
      <c r="T430"/>
      <c r="U430" s="86"/>
      <c r="V430" s="1"/>
    </row>
    <row r="431" spans="2:22">
      <c r="B431" s="62">
        <v>40575</v>
      </c>
      <c r="C431" s="20">
        <v>815623</v>
      </c>
      <c r="D431" s="7">
        <f t="shared" si="43"/>
        <v>-1.0018485769113592</v>
      </c>
      <c r="E431" s="7">
        <f t="shared" si="42"/>
        <v>23.253181734381471</v>
      </c>
      <c r="T431"/>
      <c r="U431" s="86"/>
      <c r="V431" s="1"/>
    </row>
    <row r="432" spans="2:22">
      <c r="B432" s="62">
        <v>40603</v>
      </c>
      <c r="C432" s="20">
        <v>817278</v>
      </c>
      <c r="D432" s="7">
        <f t="shared" si="43"/>
        <v>0.2029123749575478</v>
      </c>
      <c r="E432" s="7">
        <f t="shared" si="42"/>
        <v>21.370950975092519</v>
      </c>
      <c r="T432"/>
      <c r="U432" s="86"/>
      <c r="V432" s="1"/>
    </row>
    <row r="433" spans="2:22">
      <c r="B433" s="62">
        <v>40634</v>
      </c>
      <c r="C433" s="20">
        <v>848412</v>
      </c>
      <c r="D433" s="7">
        <f t="shared" si="43"/>
        <v>3.8094748665692699</v>
      </c>
      <c r="E433" s="7">
        <f t="shared" si="42"/>
        <v>21.621656491055543</v>
      </c>
      <c r="T433"/>
      <c r="U433" s="86"/>
      <c r="V433" s="1"/>
    </row>
    <row r="434" spans="2:22">
      <c r="B434" s="62">
        <v>40664</v>
      </c>
      <c r="C434" s="20">
        <v>878191</v>
      </c>
      <c r="D434" s="7">
        <f t="shared" si="43"/>
        <v>3.5099692130710078</v>
      </c>
      <c r="E434" s="7">
        <f t="shared" si="42"/>
        <v>21.70963459017166</v>
      </c>
      <c r="T434"/>
      <c r="U434" s="86"/>
      <c r="V434" s="1"/>
    </row>
    <row r="435" spans="2:22">
      <c r="B435" s="62">
        <v>40695</v>
      </c>
      <c r="C435" s="20">
        <v>865438</v>
      </c>
      <c r="D435" s="7">
        <f t="shared" si="43"/>
        <v>-1.452189785593339</v>
      </c>
      <c r="E435" s="7">
        <f t="shared" si="42"/>
        <v>20.757892034291839</v>
      </c>
      <c r="T435"/>
      <c r="U435" s="86"/>
      <c r="V435" s="1"/>
    </row>
    <row r="436" spans="2:22">
      <c r="B436" s="62">
        <v>40725</v>
      </c>
      <c r="C436" s="20">
        <v>909937</v>
      </c>
      <c r="D436" s="7">
        <f t="shared" si="43"/>
        <v>5.1417894753870295</v>
      </c>
      <c r="E436" s="7">
        <f t="shared" si="42"/>
        <v>21.955524699713987</v>
      </c>
      <c r="T436"/>
      <c r="U436" s="86"/>
      <c r="V436" s="1"/>
    </row>
    <row r="437" spans="2:22">
      <c r="B437" s="62">
        <v>40756</v>
      </c>
      <c r="C437" s="20">
        <v>921727</v>
      </c>
      <c r="D437" s="7">
        <f t="shared" si="43"/>
        <v>1.2956940975034537</v>
      </c>
      <c r="E437" s="7">
        <f t="shared" si="42"/>
        <v>21.672582691238958</v>
      </c>
      <c r="T437"/>
      <c r="U437" s="86"/>
      <c r="V437" s="1"/>
    </row>
    <row r="438" spans="2:22">
      <c r="B438" s="62">
        <v>40787</v>
      </c>
      <c r="C438" s="20">
        <v>952404</v>
      </c>
      <c r="D438" s="7">
        <f t="shared" ref="D438:D444" si="44">(C438-C437)/C437*100</f>
        <v>3.3282088948246065</v>
      </c>
      <c r="E438" s="7">
        <f t="shared" ref="E438:E444" si="45">(C438-C426)/C426*100</f>
        <v>23.931866387330999</v>
      </c>
      <c r="T438"/>
      <c r="U438" s="86"/>
      <c r="V438" s="1"/>
    </row>
    <row r="439" spans="2:22">
      <c r="B439" s="62">
        <v>40817</v>
      </c>
      <c r="C439" s="20">
        <v>968727</v>
      </c>
      <c r="D439" s="7">
        <f t="shared" si="44"/>
        <v>1.7138735242607128</v>
      </c>
      <c r="E439" s="7">
        <f t="shared" si="45"/>
        <v>23.100334078412484</v>
      </c>
      <c r="T439"/>
      <c r="U439" s="86"/>
      <c r="V439" s="1"/>
    </row>
    <row r="440" spans="2:22">
      <c r="B440" s="62">
        <v>40848</v>
      </c>
      <c r="C440" s="20">
        <v>991755</v>
      </c>
      <c r="D440" s="7">
        <f t="shared" si="44"/>
        <v>2.3771403088795915</v>
      </c>
      <c r="E440" s="7">
        <f t="shared" si="45"/>
        <v>22.104683846804488</v>
      </c>
      <c r="T440"/>
      <c r="U440" s="86"/>
      <c r="V440" s="1"/>
    </row>
    <row r="441" spans="2:22">
      <c r="B441" s="62">
        <v>40878</v>
      </c>
      <c r="C441" s="20">
        <v>966873</v>
      </c>
      <c r="D441" s="7">
        <f t="shared" si="44"/>
        <v>-2.5088857631168988</v>
      </c>
      <c r="E441" s="7">
        <f t="shared" si="45"/>
        <v>19.826668467814194</v>
      </c>
      <c r="T441"/>
      <c r="U441" s="86"/>
      <c r="V441" s="1"/>
    </row>
    <row r="442" spans="2:22">
      <c r="B442" s="62">
        <v>40909</v>
      </c>
      <c r="C442" s="20">
        <v>985501</v>
      </c>
      <c r="D442" s="7">
        <f t="shared" si="44"/>
        <v>1.926623248348025</v>
      </c>
      <c r="E442" s="7">
        <f t="shared" si="45"/>
        <v>19.617491445931854</v>
      </c>
      <c r="T442"/>
      <c r="U442" s="86"/>
      <c r="V442" s="1"/>
    </row>
    <row r="443" spans="2:22">
      <c r="B443" s="62">
        <v>40940</v>
      </c>
      <c r="C443" s="20">
        <v>975010</v>
      </c>
      <c r="D443" s="7">
        <f t="shared" si="44"/>
        <v>-1.0645346884478049</v>
      </c>
      <c r="E443" s="7">
        <f t="shared" si="45"/>
        <v>19.541749067890436</v>
      </c>
      <c r="T443"/>
      <c r="U443" s="86"/>
      <c r="V443" s="1"/>
    </row>
    <row r="444" spans="2:22">
      <c r="B444" s="62">
        <v>40969</v>
      </c>
      <c r="C444" s="20">
        <v>982778</v>
      </c>
      <c r="D444" s="7">
        <f t="shared" si="44"/>
        <v>0.79670977733561699</v>
      </c>
      <c r="E444" s="7">
        <f t="shared" si="45"/>
        <v>20.250147440650551</v>
      </c>
      <c r="T444"/>
      <c r="U444" s="86"/>
      <c r="V444" s="1"/>
    </row>
    <row r="445" spans="2:22">
      <c r="B445" s="62">
        <v>41000</v>
      </c>
      <c r="C445" s="20">
        <v>1014671</v>
      </c>
      <c r="D445" s="7">
        <f t="shared" ref="D445:D462" si="46">(C445-C444)/C444*100</f>
        <v>3.2451886387363169</v>
      </c>
      <c r="E445" s="7">
        <f t="shared" ref="E445:E462" si="47">(C445-C433)/C433*100</f>
        <v>19.596493213203019</v>
      </c>
      <c r="T445"/>
      <c r="U445" s="86"/>
      <c r="V445" s="1"/>
    </row>
    <row r="446" spans="2:22">
      <c r="B446" s="62">
        <v>41030</v>
      </c>
      <c r="C446" s="20">
        <v>1046762</v>
      </c>
      <c r="D446" s="7">
        <f t="shared" si="46"/>
        <v>3.1627000278908142</v>
      </c>
      <c r="E446" s="7">
        <f t="shared" si="47"/>
        <v>19.195254790814296</v>
      </c>
      <c r="T446"/>
      <c r="U446" s="86"/>
      <c r="V446" s="1"/>
    </row>
    <row r="447" spans="2:22">
      <c r="B447" s="62">
        <v>41061</v>
      </c>
      <c r="C447" s="20">
        <v>1026073</v>
      </c>
      <c r="D447" s="7">
        <f t="shared" si="46"/>
        <v>-1.9764760279796172</v>
      </c>
      <c r="E447" s="7">
        <f t="shared" si="47"/>
        <v>18.561121651695441</v>
      </c>
      <c r="T447"/>
      <c r="U447" s="86"/>
      <c r="V447" s="1"/>
    </row>
    <row r="448" spans="2:22">
      <c r="B448" s="62">
        <v>41091</v>
      </c>
      <c r="C448" s="20">
        <v>1084117</v>
      </c>
      <c r="D448" s="7">
        <f t="shared" si="46"/>
        <v>5.6569074520039022</v>
      </c>
      <c r="E448" s="7">
        <f t="shared" si="47"/>
        <v>19.141984554974687</v>
      </c>
      <c r="T448"/>
      <c r="U448" s="86"/>
      <c r="V448" s="1"/>
    </row>
    <row r="449" spans="2:22">
      <c r="B449" s="62">
        <v>41122</v>
      </c>
      <c r="C449" s="20">
        <v>1094054</v>
      </c>
      <c r="D449" s="7">
        <f t="shared" si="46"/>
        <v>0.91659848521884624</v>
      </c>
      <c r="E449" s="7">
        <f t="shared" si="47"/>
        <v>18.696099821313688</v>
      </c>
      <c r="T449"/>
      <c r="U449" s="86"/>
      <c r="V449" s="1"/>
    </row>
    <row r="450" spans="2:22">
      <c r="B450" s="62">
        <v>41153</v>
      </c>
      <c r="C450" s="20">
        <v>1095013</v>
      </c>
      <c r="D450" s="7">
        <f t="shared" si="46"/>
        <v>8.7655636741879289E-2</v>
      </c>
      <c r="E450" s="7">
        <f t="shared" si="47"/>
        <v>14.973582639300128</v>
      </c>
      <c r="T450"/>
      <c r="U450" s="86"/>
      <c r="V450" s="1"/>
    </row>
    <row r="451" spans="2:22">
      <c r="B451" s="62">
        <v>41183</v>
      </c>
      <c r="C451" s="20">
        <v>1130321</v>
      </c>
      <c r="D451" s="7">
        <f t="shared" si="46"/>
        <v>3.2244366048622255</v>
      </c>
      <c r="E451" s="7">
        <f t="shared" si="47"/>
        <v>16.681067008558657</v>
      </c>
      <c r="T451"/>
      <c r="U451" s="86"/>
      <c r="V451" s="1"/>
    </row>
    <row r="452" spans="2:22">
      <c r="B452" s="62">
        <v>41214</v>
      </c>
      <c r="C452" s="20">
        <v>1167299</v>
      </c>
      <c r="D452" s="7">
        <f t="shared" si="46"/>
        <v>3.2714600542677696</v>
      </c>
      <c r="E452" s="7">
        <f t="shared" si="47"/>
        <v>17.700339297507952</v>
      </c>
      <c r="T452"/>
      <c r="U452" s="86"/>
      <c r="V452" s="1"/>
    </row>
    <row r="453" spans="2:22">
      <c r="B453" s="62">
        <v>41244</v>
      </c>
      <c r="C453" s="20">
        <v>1146250</v>
      </c>
      <c r="D453" s="7">
        <f t="shared" si="46"/>
        <v>-1.8032226533218996</v>
      </c>
      <c r="E453" s="7">
        <f t="shared" si="47"/>
        <v>18.552281426826482</v>
      </c>
      <c r="T453"/>
      <c r="U453" s="86"/>
      <c r="V453" s="1"/>
    </row>
    <row r="454" spans="2:22">
      <c r="B454" s="62">
        <v>41275</v>
      </c>
      <c r="C454" s="20">
        <v>1180939</v>
      </c>
      <c r="D454" s="7">
        <f t="shared" si="46"/>
        <v>3.0263031624863683</v>
      </c>
      <c r="E454" s="7">
        <f t="shared" si="47"/>
        <v>19.831334519193792</v>
      </c>
      <c r="T454"/>
      <c r="U454" s="86"/>
      <c r="V454" s="1"/>
    </row>
    <row r="455" spans="2:22">
      <c r="B455" s="62">
        <v>41306</v>
      </c>
      <c r="C455" s="20">
        <v>1170890</v>
      </c>
      <c r="D455" s="7">
        <f t="shared" si="46"/>
        <v>-0.85093302871697873</v>
      </c>
      <c r="E455" s="7">
        <f t="shared" si="47"/>
        <v>20.090050358457862</v>
      </c>
      <c r="T455"/>
      <c r="U455" s="86"/>
      <c r="V455" s="1"/>
    </row>
    <row r="456" spans="2:22">
      <c r="B456" s="62">
        <v>41334</v>
      </c>
      <c r="C456" s="20">
        <v>1154029</v>
      </c>
      <c r="D456" s="7">
        <f t="shared" si="46"/>
        <v>-1.4400157145419297</v>
      </c>
      <c r="E456" s="7">
        <f t="shared" si="47"/>
        <v>17.425196738225722</v>
      </c>
      <c r="T456"/>
      <c r="U456" s="86"/>
      <c r="V456" s="1"/>
    </row>
    <row r="457" spans="2:22">
      <c r="B457" s="209">
        <v>41365</v>
      </c>
      <c r="C457" s="210">
        <v>1224858</v>
      </c>
      <c r="D457" s="212">
        <f t="shared" si="46"/>
        <v>6.1375407377110971</v>
      </c>
      <c r="E457" s="212">
        <f t="shared" si="47"/>
        <v>20.714793267965675</v>
      </c>
      <c r="T457"/>
      <c r="U457" s="86"/>
      <c r="V457" s="1"/>
    </row>
    <row r="458" spans="2:22">
      <c r="B458" s="209">
        <v>41395</v>
      </c>
      <c r="C458" s="210">
        <v>1256849</v>
      </c>
      <c r="D458" s="212">
        <f t="shared" si="46"/>
        <v>2.6118129611759078</v>
      </c>
      <c r="E458" s="212">
        <f t="shared" si="47"/>
        <v>20.070178321337611</v>
      </c>
      <c r="T458"/>
      <c r="U458" s="86"/>
      <c r="V458" s="1"/>
    </row>
    <row r="459" spans="2:22">
      <c r="B459" s="209">
        <v>41426</v>
      </c>
      <c r="C459" s="210">
        <v>1236424</v>
      </c>
      <c r="D459" s="212">
        <f t="shared" si="46"/>
        <v>-1.6250957752283686</v>
      </c>
      <c r="E459" s="212">
        <f t="shared" si="47"/>
        <v>20.5005881647797</v>
      </c>
      <c r="T459"/>
      <c r="U459" s="86"/>
      <c r="V459" s="1"/>
    </row>
    <row r="460" spans="2:22">
      <c r="B460" s="209">
        <v>41456</v>
      </c>
      <c r="C460" s="210">
        <v>1294928</v>
      </c>
      <c r="D460" s="212">
        <f t="shared" si="46"/>
        <v>4.7317101576805367</v>
      </c>
      <c r="E460" s="212">
        <f t="shared" si="47"/>
        <v>19.445410412344792</v>
      </c>
      <c r="T460"/>
      <c r="U460" s="86"/>
      <c r="V460" s="1"/>
    </row>
    <row r="461" spans="2:22">
      <c r="B461" s="209">
        <v>41487</v>
      </c>
      <c r="C461" s="210">
        <v>1304572</v>
      </c>
      <c r="D461" s="212">
        <f t="shared" si="46"/>
        <v>0.74475183176207471</v>
      </c>
      <c r="E461" s="212">
        <f t="shared" si="47"/>
        <v>19.242011820257503</v>
      </c>
      <c r="T461"/>
      <c r="U461" s="86"/>
      <c r="V461" s="1"/>
    </row>
    <row r="462" spans="2:22">
      <c r="B462" s="209">
        <v>41518</v>
      </c>
      <c r="C462" s="210">
        <v>1313947</v>
      </c>
      <c r="D462" s="212">
        <f t="shared" si="46"/>
        <v>0.71862649206023121</v>
      </c>
      <c r="E462" s="212">
        <f t="shared" si="47"/>
        <v>19.993735234193565</v>
      </c>
      <c r="T462"/>
      <c r="U462" s="86"/>
      <c r="V462" s="1"/>
    </row>
    <row r="463" spans="2:22">
      <c r="B463" s="209">
        <v>41548</v>
      </c>
      <c r="C463" s="313"/>
      <c r="D463" s="212"/>
      <c r="E463" s="212"/>
      <c r="T463"/>
      <c r="U463" s="86"/>
      <c r="V463" s="1"/>
    </row>
    <row r="464" spans="2:22">
      <c r="B464" s="209">
        <v>41579</v>
      </c>
      <c r="C464" s="313"/>
      <c r="D464" s="212"/>
      <c r="E464" s="212"/>
      <c r="T464"/>
      <c r="U464" s="86"/>
      <c r="V464" s="1"/>
    </row>
    <row r="465" spans="2:22">
      <c r="B465" s="209">
        <v>41609</v>
      </c>
      <c r="C465" s="313"/>
      <c r="D465" s="212"/>
      <c r="E465" s="212"/>
      <c r="T465"/>
      <c r="U465" s="86"/>
      <c r="V465" s="1"/>
    </row>
    <row r="466" spans="2:22">
      <c r="B466" s="209">
        <v>41640</v>
      </c>
      <c r="C466" s="313"/>
      <c r="D466" s="212"/>
      <c r="E466" s="212"/>
      <c r="T466"/>
      <c r="U466" s="86"/>
      <c r="V466" s="1"/>
    </row>
    <row r="467" spans="2:22">
      <c r="B467" s="209">
        <v>41684</v>
      </c>
      <c r="C467" s="313"/>
      <c r="D467" s="212"/>
      <c r="E467" s="212"/>
      <c r="T467"/>
      <c r="U467" s="86"/>
      <c r="V467" s="1"/>
    </row>
    <row r="468" spans="2:22">
      <c r="T468"/>
      <c r="U468" s="86"/>
      <c r="V468" s="1"/>
    </row>
    <row r="469" spans="2:22">
      <c r="T469"/>
      <c r="U469" s="86"/>
      <c r="V469" s="1"/>
    </row>
    <row r="470" spans="2:22" ht="13.5" thickBot="1">
      <c r="T470"/>
      <c r="U470" s="86"/>
      <c r="V470" s="1"/>
    </row>
    <row r="471" spans="2:22">
      <c r="B471" s="182" t="s">
        <v>16</v>
      </c>
      <c r="C471" s="183">
        <f>AVERAGE(C298:C309)</f>
        <v>386534</v>
      </c>
      <c r="D471" s="184">
        <f>AVERAGE(D298:D309)</f>
        <v>0.48319710287434225</v>
      </c>
      <c r="E471" s="185">
        <f>AVERAGE(E298:E309)</f>
        <v>5.8784852559559582</v>
      </c>
      <c r="T471"/>
      <c r="U471" s="86"/>
      <c r="V471" s="1"/>
    </row>
    <row r="472" spans="2:22">
      <c r="B472" s="186" t="s">
        <v>17</v>
      </c>
      <c r="C472" s="187">
        <f>AVERAGE(C310:C321)</f>
        <v>410755</v>
      </c>
      <c r="D472" s="188">
        <f>AVERAGE(D310:D321)</f>
        <v>0.71585237702327265</v>
      </c>
      <c r="E472" s="189">
        <f>AVERAGE(E310:E321)</f>
        <v>6.2588206308299315</v>
      </c>
      <c r="T472"/>
      <c r="U472" s="86"/>
      <c r="V472" s="1"/>
    </row>
    <row r="473" spans="2:22">
      <c r="B473" s="186" t="s">
        <v>18</v>
      </c>
      <c r="C473" s="187">
        <f>AVERAGE(C322:C333)</f>
        <v>429413</v>
      </c>
      <c r="D473" s="188">
        <f>AVERAGE(D322:D333)</f>
        <v>-0.23388857867921561</v>
      </c>
      <c r="E473" s="189">
        <f>AVERAGE(E322:E333)</f>
        <v>4.6064346259081992</v>
      </c>
      <c r="T473"/>
      <c r="U473" s="86"/>
      <c r="V473" s="1"/>
    </row>
    <row r="474" spans="2:22">
      <c r="B474" s="186" t="s">
        <v>19</v>
      </c>
      <c r="C474" s="187">
        <f>AVERAGE(C334:C345)</f>
        <v>426365.66666666669</v>
      </c>
      <c r="D474" s="188">
        <f>AVERAGE(D334:D345)</f>
        <v>0.36314838809629668</v>
      </c>
      <c r="E474" s="189">
        <f>AVERAGE(E334:E345)</f>
        <v>-0.68311161890631433</v>
      </c>
      <c r="T474"/>
      <c r="U474" s="86"/>
      <c r="V474" s="1"/>
    </row>
    <row r="475" spans="2:22">
      <c r="B475" s="186" t="s">
        <v>20</v>
      </c>
      <c r="C475" s="187">
        <f>AVERAGE(C346:C357)</f>
        <v>462281.33333333331</v>
      </c>
      <c r="D475" s="188">
        <f>AVERAGE(D346:D357)</f>
        <v>0.57351114034411388</v>
      </c>
      <c r="E475" s="189">
        <f>AVERAGE(E346:E357)</f>
        <v>8.4345161721429527</v>
      </c>
      <c r="T475"/>
      <c r="U475" s="86"/>
      <c r="V475" s="1"/>
    </row>
    <row r="476" spans="2:22">
      <c r="B476" s="186" t="s">
        <v>21</v>
      </c>
      <c r="C476" s="187">
        <f>AVERAGE(C358:C369)</f>
        <v>482863.33333333331</v>
      </c>
      <c r="D476" s="188">
        <f>AVERAGE(D358:D369)</f>
        <v>0.25279822780301864</v>
      </c>
      <c r="E476" s="189">
        <f>AVERAGE(E358:E369)</f>
        <v>4.4872914350854911</v>
      </c>
      <c r="T476"/>
      <c r="U476" s="86"/>
      <c r="V476" s="1"/>
    </row>
    <row r="477" spans="2:22">
      <c r="B477" s="186" t="s">
        <v>22</v>
      </c>
      <c r="C477" s="187">
        <f>AVERAGE(C370:C381)</f>
        <v>487285.58333333331</v>
      </c>
      <c r="D477" s="188">
        <f>AVERAGE(D370:D381)</f>
        <v>6.2675523331236757E-2</v>
      </c>
      <c r="E477" s="189">
        <f>AVERAGE(E370:E381)</f>
        <v>0.91509894719219742</v>
      </c>
      <c r="T477"/>
      <c r="U477" s="86"/>
      <c r="V477" s="1"/>
    </row>
    <row r="478" spans="2:22">
      <c r="B478" s="186" t="s">
        <v>23</v>
      </c>
      <c r="C478" s="187">
        <f>AVERAGE(C382:C393)</f>
        <v>486459.91666666669</v>
      </c>
      <c r="D478" s="188">
        <f>AVERAGE(D382:D393)</f>
        <v>-0.1257788264527627</v>
      </c>
      <c r="E478" s="189">
        <f>AVERAGE(E382:E393)</f>
        <v>-0.14483836524513632</v>
      </c>
      <c r="T478"/>
      <c r="U478" s="86"/>
      <c r="V478" s="1"/>
    </row>
    <row r="479" spans="2:22">
      <c r="B479" s="186" t="s">
        <v>24</v>
      </c>
      <c r="C479" s="187">
        <f>AVERAGE(C394:C405)</f>
        <v>503561.91666666669</v>
      </c>
      <c r="D479" s="188">
        <f>AVERAGE(D394:D405)</f>
        <v>1.031797963809006</v>
      </c>
      <c r="E479" s="189">
        <f>AVERAGE(E394:E405)</f>
        <v>3.5464265635703272</v>
      </c>
      <c r="T479"/>
      <c r="U479" s="86"/>
      <c r="V479" s="1"/>
    </row>
    <row r="480" spans="2:22">
      <c r="B480" s="186" t="s">
        <v>25</v>
      </c>
      <c r="C480" s="187">
        <f>AVERAGE(C406:C417)</f>
        <v>590632.75</v>
      </c>
      <c r="D480" s="188">
        <f>AVERAGE(D406:D417)</f>
        <v>1.8859772374893138</v>
      </c>
      <c r="E480" s="189">
        <f>AVERAGE(E406:E417)</f>
        <v>17.158851746373902</v>
      </c>
      <c r="T480"/>
      <c r="U480" s="86"/>
      <c r="V480" s="1"/>
    </row>
    <row r="481" spans="2:22">
      <c r="B481" s="186" t="s">
        <v>408</v>
      </c>
      <c r="C481" s="187">
        <f>AVERAGE(C418:C429)</f>
        <v>734758.66666666663</v>
      </c>
      <c r="D481" s="188">
        <f>AVERAGE(D418:D429)</f>
        <v>1.7566138693354734</v>
      </c>
      <c r="E481" s="189">
        <f>AVERAGE(E418:E429)</f>
        <v>24.466374170467073</v>
      </c>
      <c r="T481"/>
      <c r="U481" s="86"/>
      <c r="V481" s="1"/>
    </row>
    <row r="482" spans="2:22">
      <c r="B482" s="186" t="s">
        <v>441</v>
      </c>
      <c r="C482" s="187">
        <f>AVERAGE(C430:C441)</f>
        <v>896686.83333333337</v>
      </c>
      <c r="D482" s="188">
        <f>AVERAGE(D430:D441)</f>
        <v>1.5434168829738191</v>
      </c>
      <c r="E482" s="189">
        <f>AVERAGE(E430:E441)</f>
        <v>22.053706019578318</v>
      </c>
      <c r="T482"/>
      <c r="U482" s="86"/>
      <c r="V482" s="1"/>
    </row>
    <row r="483" spans="2:22">
      <c r="B483" s="186" t="s">
        <v>484</v>
      </c>
      <c r="C483" s="187">
        <f>AVERAGE(C442:C453)</f>
        <v>1062320.75</v>
      </c>
      <c r="D483" s="188">
        <f>AVERAGE(D431:D442)</f>
        <v>1.528563489848304</v>
      </c>
      <c r="E483" s="189">
        <f>AVERAGE(E431:E442)</f>
        <v>21.743538953519998</v>
      </c>
      <c r="T483"/>
      <c r="U483" s="86"/>
      <c r="V483" s="1"/>
    </row>
    <row r="484" spans="2:22">
      <c r="B484" s="186" t="s">
        <v>509</v>
      </c>
      <c r="C484" s="187">
        <f>AVERAGE(C454:C465)</f>
        <v>1237492.888888889</v>
      </c>
      <c r="D484" s="188">
        <f>AVERAGE(D454:D465)</f>
        <v>1.5616334249321044</v>
      </c>
      <c r="E484" s="189">
        <f>AVERAGE(E454:E465)</f>
        <v>19.701477648528467</v>
      </c>
      <c r="T484"/>
      <c r="U484" s="86"/>
      <c r="V484" s="1"/>
    </row>
    <row r="485" spans="2:22" ht="13.5" thickBot="1">
      <c r="B485" s="190" t="s">
        <v>539</v>
      </c>
      <c r="C485" s="191"/>
      <c r="D485" s="284"/>
      <c r="E485" s="192"/>
      <c r="T485"/>
      <c r="U485" s="86"/>
      <c r="V485" s="1"/>
    </row>
    <row r="486" spans="2:22">
      <c r="T486"/>
      <c r="U486" s="86"/>
      <c r="V486" s="1"/>
    </row>
    <row r="487" spans="2:22">
      <c r="T487"/>
      <c r="U487" s="86"/>
      <c r="V487" s="1"/>
    </row>
    <row r="488" spans="2:22">
      <c r="B488" s="240" t="s">
        <v>74</v>
      </c>
      <c r="C488" s="241" t="s">
        <v>250</v>
      </c>
      <c r="T488"/>
      <c r="U488" s="86"/>
      <c r="V488" s="1"/>
    </row>
    <row r="489" spans="2:22">
      <c r="B489" s="10" t="str">
        <f>D3</f>
        <v>2009/10.</v>
      </c>
      <c r="C489" s="170">
        <f>E14</f>
        <v>59994954</v>
      </c>
      <c r="T489"/>
      <c r="U489" s="86"/>
      <c r="V489" s="1"/>
    </row>
    <row r="490" spans="2:22">
      <c r="B490" s="229" t="s">
        <v>422</v>
      </c>
      <c r="C490" s="20">
        <f>E59</f>
        <v>67606879</v>
      </c>
      <c r="D490" s="7">
        <f>(C490-C489)/C489*100</f>
        <v>12.687608694557879</v>
      </c>
      <c r="T490"/>
      <c r="U490" s="86"/>
      <c r="V490" s="1"/>
    </row>
    <row r="491" spans="2:22">
      <c r="B491" s="229" t="s">
        <v>465</v>
      </c>
      <c r="C491" s="20">
        <f>E104</f>
        <v>76864014</v>
      </c>
      <c r="D491" s="7">
        <f>(C491-C490)/C490*100</f>
        <v>13.692593323232686</v>
      </c>
      <c r="T491"/>
      <c r="U491" s="86"/>
      <c r="V491" s="1"/>
    </row>
    <row r="492" spans="2:22">
      <c r="B492" s="229" t="s">
        <v>498</v>
      </c>
      <c r="C492" s="20">
        <f>E149</f>
        <v>88794487</v>
      </c>
      <c r="D492" s="7">
        <f>(C492-C491)/C491*100</f>
        <v>15.521532612127178</v>
      </c>
      <c r="T492"/>
      <c r="U492" s="86"/>
      <c r="V492" s="1"/>
    </row>
    <row r="493" spans="2:22">
      <c r="B493" s="229" t="s">
        <v>542</v>
      </c>
      <c r="C493" s="20">
        <f>E194</f>
        <v>100484500</v>
      </c>
      <c r="D493" s="7">
        <f>(C493-C492)/C492*100</f>
        <v>13.165246396434499</v>
      </c>
      <c r="T493"/>
      <c r="U493" s="86"/>
      <c r="V493" s="1"/>
    </row>
    <row r="494" spans="2:22">
      <c r="T494"/>
      <c r="U494" s="86"/>
      <c r="V494" s="1"/>
    </row>
    <row r="495" spans="2:22">
      <c r="T495"/>
      <c r="U495" s="86"/>
      <c r="V495" s="1"/>
    </row>
    <row r="496" spans="2:22">
      <c r="T496"/>
      <c r="U496" s="86"/>
      <c r="V496" s="1"/>
    </row>
    <row r="497" spans="20:22">
      <c r="T497"/>
      <c r="U497" s="86"/>
      <c r="V497" s="1"/>
    </row>
    <row r="498" spans="20:22">
      <c r="T498"/>
      <c r="U498" s="86"/>
      <c r="V498" s="1"/>
    </row>
    <row r="499" spans="20:22">
      <c r="T499"/>
      <c r="U499" s="86"/>
      <c r="V499" s="1"/>
    </row>
    <row r="500" spans="20:22">
      <c r="T500"/>
      <c r="U500" s="86"/>
      <c r="V500" s="1"/>
    </row>
    <row r="501" spans="20:22">
      <c r="T501"/>
      <c r="U501" s="86"/>
      <c r="V501" s="1"/>
    </row>
    <row r="502" spans="20:22">
      <c r="T502"/>
      <c r="U502" s="86"/>
      <c r="V502" s="1"/>
    </row>
    <row r="503" spans="20:22">
      <c r="T503"/>
      <c r="U503" s="86"/>
      <c r="V503" s="1"/>
    </row>
    <row r="504" spans="20:22">
      <c r="T504"/>
      <c r="U504" s="86"/>
      <c r="V504" s="1"/>
    </row>
    <row r="505" spans="20:22">
      <c r="T505"/>
      <c r="U505" s="86"/>
      <c r="V505" s="1"/>
    </row>
    <row r="506" spans="20:22">
      <c r="T506"/>
      <c r="U506" s="86"/>
      <c r="V506" s="1"/>
    </row>
    <row r="507" spans="20:22">
      <c r="T507"/>
      <c r="U507" s="86"/>
      <c r="V507" s="1"/>
    </row>
  </sheetData>
  <mergeCells count="19">
    <mergeCell ref="B120:C120"/>
    <mergeCell ref="D228:R228"/>
    <mergeCell ref="S228:T228"/>
    <mergeCell ref="B255:C255"/>
    <mergeCell ref="B1:Z1"/>
    <mergeCell ref="D3:R3"/>
    <mergeCell ref="S3:T3"/>
    <mergeCell ref="B30:C30"/>
    <mergeCell ref="D48:R48"/>
    <mergeCell ref="S48:T48"/>
    <mergeCell ref="D183:R183"/>
    <mergeCell ref="S183:T183"/>
    <mergeCell ref="B210:C210"/>
    <mergeCell ref="B75:C75"/>
    <mergeCell ref="D138:R138"/>
    <mergeCell ref="S138:T138"/>
    <mergeCell ref="B165:C165"/>
    <mergeCell ref="D93:R93"/>
    <mergeCell ref="S93:T93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O242"/>
  <sheetViews>
    <sheetView zoomScale="90" zoomScaleNormal="9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197" ht="40.5" customHeight="1" thickBot="1">
      <c r="A1" s="411" t="s">
        <v>525</v>
      </c>
      <c r="B1" s="412"/>
      <c r="C1" s="413"/>
    </row>
    <row r="2" spans="1:197" ht="13.5" thickBot="1"/>
    <row r="3" spans="1:197">
      <c r="B3" s="71" t="s">
        <v>224</v>
      </c>
      <c r="C3" s="131" t="s">
        <v>333</v>
      </c>
    </row>
    <row r="4" spans="1:197" ht="13.5" thickBot="1">
      <c r="B4" s="285" t="s">
        <v>541</v>
      </c>
      <c r="C4" s="74" t="s">
        <v>223</v>
      </c>
    </row>
    <row r="5" spans="1:197" hidden="1"/>
    <row r="6" spans="1:197" hidden="1">
      <c r="A6" s="62">
        <v>35796</v>
      </c>
      <c r="B6" s="1">
        <v>77.5</v>
      </c>
      <c r="C6" s="1">
        <v>41770336</v>
      </c>
      <c r="D6">
        <v>41600242</v>
      </c>
      <c r="E6">
        <v>41348374</v>
      </c>
      <c r="F6">
        <v>43535437</v>
      </c>
      <c r="G6">
        <v>41132179</v>
      </c>
      <c r="H6">
        <v>41734795</v>
      </c>
      <c r="I6">
        <v>42847571</v>
      </c>
      <c r="J6">
        <v>41150950</v>
      </c>
      <c r="K6">
        <v>42668127</v>
      </c>
      <c r="L6">
        <v>42890143</v>
      </c>
      <c r="M6">
        <v>41556323</v>
      </c>
      <c r="N6">
        <v>42061823</v>
      </c>
      <c r="O6">
        <v>42408874</v>
      </c>
      <c r="P6">
        <v>42362958</v>
      </c>
      <c r="Q6">
        <v>41970120</v>
      </c>
      <c r="R6">
        <v>43744932</v>
      </c>
      <c r="S6">
        <v>44137022</v>
      </c>
      <c r="T6">
        <v>43671374</v>
      </c>
      <c r="U6">
        <v>44625269</v>
      </c>
      <c r="V6">
        <v>45056466</v>
      </c>
      <c r="W6">
        <v>46132769</v>
      </c>
      <c r="X6">
        <v>45601315</v>
      </c>
      <c r="Y6">
        <v>46657130</v>
      </c>
      <c r="Z6">
        <v>47398510</v>
      </c>
      <c r="AA6">
        <v>45534713</v>
      </c>
      <c r="AB6">
        <v>47816063</v>
      </c>
      <c r="AC6">
        <v>49255450</v>
      </c>
      <c r="AD6">
        <v>46536470</v>
      </c>
      <c r="AE6">
        <v>49516094</v>
      </c>
      <c r="AF6">
        <v>50875401</v>
      </c>
      <c r="AG6">
        <v>49013604</v>
      </c>
      <c r="AH6">
        <v>51781863</v>
      </c>
      <c r="AI6">
        <v>52023168</v>
      </c>
      <c r="AJ6">
        <v>51354589</v>
      </c>
      <c r="AK6">
        <v>53244593</v>
      </c>
      <c r="AL6">
        <v>54233711</v>
      </c>
      <c r="AM6">
        <v>54150104</v>
      </c>
      <c r="AN6">
        <v>54356255</v>
      </c>
      <c r="AO6">
        <v>55691321</v>
      </c>
      <c r="AP6">
        <v>54481708</v>
      </c>
      <c r="AQ6">
        <v>55553651</v>
      </c>
      <c r="AR6">
        <v>56970183</v>
      </c>
      <c r="AS6">
        <v>55459262</v>
      </c>
      <c r="AT6">
        <v>54886243</v>
      </c>
      <c r="AU6">
        <v>54614262</v>
      </c>
      <c r="AV6">
        <v>59307995</v>
      </c>
      <c r="AW6">
        <v>59470364</v>
      </c>
      <c r="AX6">
        <v>60869579</v>
      </c>
      <c r="AY6">
        <v>63668734</v>
      </c>
      <c r="AZ6">
        <v>64631819</v>
      </c>
      <c r="BA6">
        <v>64578803</v>
      </c>
      <c r="BB6">
        <v>71726834</v>
      </c>
      <c r="BC6">
        <v>69335261</v>
      </c>
      <c r="BD6">
        <v>67152574</v>
      </c>
      <c r="BE6">
        <v>69696565</v>
      </c>
      <c r="BF6">
        <v>70390080</v>
      </c>
      <c r="BG6">
        <v>71272753</v>
      </c>
      <c r="BH6">
        <v>71932541</v>
      </c>
      <c r="BI6">
        <v>71580340</v>
      </c>
      <c r="BJ6">
        <v>69333688</v>
      </c>
      <c r="BK6">
        <v>69622107</v>
      </c>
      <c r="BL6">
        <v>69458804</v>
      </c>
      <c r="BM6">
        <v>67647757</v>
      </c>
      <c r="BN6">
        <v>69384706</v>
      </c>
      <c r="BO6">
        <v>66589284</v>
      </c>
      <c r="BP6">
        <v>67200776</v>
      </c>
      <c r="BQ6">
        <v>68215059</v>
      </c>
      <c r="BR6">
        <v>67243638</v>
      </c>
      <c r="BS6">
        <v>67204393</v>
      </c>
      <c r="BT6">
        <v>68717718</v>
      </c>
      <c r="BU6">
        <v>66623556</v>
      </c>
      <c r="BV6">
        <v>68219119</v>
      </c>
      <c r="BW6">
        <v>70599983</v>
      </c>
      <c r="BX6">
        <v>72079817</v>
      </c>
      <c r="BY6">
        <v>74098277</v>
      </c>
      <c r="BZ6">
        <v>72100452</v>
      </c>
      <c r="CA6">
        <v>74063898</v>
      </c>
      <c r="CB6">
        <v>73411112</v>
      </c>
      <c r="CC6">
        <v>74027091</v>
      </c>
      <c r="CD6">
        <v>73563237</v>
      </c>
      <c r="CE6">
        <v>75265160</v>
      </c>
      <c r="CF6">
        <v>74314366</v>
      </c>
      <c r="CG6">
        <v>75442436</v>
      </c>
      <c r="CH6">
        <v>75475676</v>
      </c>
      <c r="CI6">
        <v>73990978</v>
      </c>
      <c r="CJ6">
        <v>74987740</v>
      </c>
      <c r="CK6">
        <v>74822680</v>
      </c>
      <c r="CL6">
        <v>80291235</v>
      </c>
      <c r="CM6">
        <v>77513568</v>
      </c>
      <c r="CN6">
        <v>78445381</v>
      </c>
      <c r="CO6">
        <v>78173870</v>
      </c>
      <c r="CP6">
        <v>79436295</v>
      </c>
      <c r="CQ6">
        <v>80783196</v>
      </c>
      <c r="CR6">
        <v>77423982</v>
      </c>
      <c r="CS6">
        <v>79703165</v>
      </c>
      <c r="CT6">
        <v>83615381</v>
      </c>
      <c r="CU6">
        <v>82300598</v>
      </c>
      <c r="CV6">
        <v>80338270</v>
      </c>
      <c r="CW6">
        <v>83205762</v>
      </c>
      <c r="CX6">
        <v>81855471</v>
      </c>
      <c r="CY6">
        <v>85872270</v>
      </c>
      <c r="CZ6">
        <v>88543791</v>
      </c>
      <c r="DA6">
        <v>89450515</v>
      </c>
      <c r="DB6">
        <v>91771933</v>
      </c>
      <c r="DC6">
        <v>92072237</v>
      </c>
      <c r="DD6">
        <v>93267311</v>
      </c>
      <c r="DE6">
        <v>95473449</v>
      </c>
      <c r="DF6">
        <v>94840471</v>
      </c>
      <c r="DG6">
        <v>99300231</v>
      </c>
      <c r="DH6">
        <v>99945300</v>
      </c>
      <c r="DI6">
        <v>99602242</v>
      </c>
      <c r="DJ6">
        <v>99443366</v>
      </c>
      <c r="DK6">
        <v>103782229</v>
      </c>
      <c r="DL6">
        <v>99280638</v>
      </c>
      <c r="DM6">
        <v>99769869</v>
      </c>
      <c r="DN6">
        <v>104230470</v>
      </c>
      <c r="DO6">
        <v>97780959</v>
      </c>
      <c r="DP6">
        <v>105677264</v>
      </c>
      <c r="DQ6">
        <v>107057904</v>
      </c>
      <c r="DR6">
        <v>105664758</v>
      </c>
      <c r="DS6">
        <v>111028181</v>
      </c>
      <c r="DT6">
        <v>116298013</v>
      </c>
      <c r="DU6">
        <v>113813257</v>
      </c>
      <c r="DV6">
        <v>128203817</v>
      </c>
      <c r="DW6">
        <v>122294539</v>
      </c>
      <c r="DX6">
        <v>124690788</v>
      </c>
      <c r="DY6">
        <v>128325424</v>
      </c>
      <c r="DZ6">
        <v>124931096</v>
      </c>
      <c r="EA6">
        <v>122242663</v>
      </c>
      <c r="EB6">
        <v>122839470</v>
      </c>
      <c r="EC6">
        <v>113270345</v>
      </c>
      <c r="ED6">
        <v>109238508</v>
      </c>
      <c r="EE6">
        <v>105207882</v>
      </c>
      <c r="EF6">
        <v>104208643</v>
      </c>
      <c r="EG6">
        <v>103734122</v>
      </c>
      <c r="EH6">
        <v>99119575</v>
      </c>
      <c r="EI6">
        <v>99009091</v>
      </c>
      <c r="EJ6">
        <v>98615878</v>
      </c>
      <c r="EK6">
        <v>100539864</v>
      </c>
      <c r="EL6">
        <v>100305725</v>
      </c>
      <c r="EM6">
        <v>102169831</v>
      </c>
      <c r="EN6">
        <v>102464178</v>
      </c>
      <c r="EO6">
        <v>102776211</v>
      </c>
      <c r="EP6">
        <v>106647068</v>
      </c>
      <c r="EQ6">
        <v>105618599</v>
      </c>
      <c r="ER6">
        <v>104166191</v>
      </c>
      <c r="ES6">
        <v>108643087</v>
      </c>
      <c r="ET6">
        <v>107529791</v>
      </c>
      <c r="EU6">
        <v>107505165</v>
      </c>
      <c r="EV6">
        <v>109771982</v>
      </c>
      <c r="EW6">
        <v>109599237</v>
      </c>
      <c r="EX6">
        <v>106392456</v>
      </c>
      <c r="EY6">
        <v>106255979</v>
      </c>
      <c r="EZ6">
        <v>109283722</v>
      </c>
      <c r="FA6">
        <v>110976270</v>
      </c>
      <c r="FB6">
        <v>111962754</v>
      </c>
      <c r="FC6">
        <v>111869214</v>
      </c>
      <c r="FD6">
        <v>113664075</v>
      </c>
      <c r="FE6">
        <v>119259414</v>
      </c>
      <c r="FF6">
        <v>113875681</v>
      </c>
      <c r="FG6">
        <v>115268827</v>
      </c>
      <c r="FH6">
        <v>117959616</v>
      </c>
      <c r="FI6">
        <v>109923743</v>
      </c>
      <c r="FJ6">
        <v>120343526</v>
      </c>
      <c r="FK6">
        <v>125737698</v>
      </c>
      <c r="FL6">
        <v>120718366</v>
      </c>
      <c r="FM6">
        <v>122015071</v>
      </c>
      <c r="FN6">
        <v>125771425</v>
      </c>
      <c r="FO6">
        <v>123549205</v>
      </c>
      <c r="FP6">
        <v>127987569</v>
      </c>
      <c r="FQ6">
        <v>126372316</v>
      </c>
      <c r="FR6">
        <v>123889852</v>
      </c>
      <c r="FS6">
        <v>127751534</v>
      </c>
      <c r="FT6">
        <v>126588958</v>
      </c>
      <c r="FU6">
        <v>124598487</v>
      </c>
      <c r="FV6">
        <v>129720625</v>
      </c>
      <c r="FW6">
        <v>125168296</v>
      </c>
      <c r="FX6">
        <v>130740425</v>
      </c>
      <c r="FY6">
        <v>134521884</v>
      </c>
      <c r="FZ6">
        <v>131197769</v>
      </c>
      <c r="GA6">
        <v>133856652</v>
      </c>
      <c r="GB6">
        <v>133255257</v>
      </c>
      <c r="GC6">
        <v>131064347</v>
      </c>
      <c r="GD6">
        <v>140726526</v>
      </c>
      <c r="GE6">
        <v>138470663</v>
      </c>
      <c r="GF6">
        <v>134905706</v>
      </c>
      <c r="GG6">
        <v>143111633</v>
      </c>
      <c r="GH6">
        <v>138853468</v>
      </c>
      <c r="GI6">
        <v>133511887</v>
      </c>
      <c r="GJ6">
        <v>141725764</v>
      </c>
      <c r="GK6">
        <v>142465144</v>
      </c>
      <c r="GL6">
        <v>149158575</v>
      </c>
      <c r="GM6">
        <v>149404752</v>
      </c>
      <c r="GN6">
        <v>147794322</v>
      </c>
      <c r="GO6">
        <v>144044740</v>
      </c>
    </row>
    <row r="7" spans="1:197" hidden="1">
      <c r="A7" s="62">
        <v>35827</v>
      </c>
      <c r="B7" s="1">
        <v>88.9</v>
      </c>
      <c r="C7" s="1">
        <v>41600242</v>
      </c>
    </row>
    <row r="8" spans="1:197" hidden="1">
      <c r="A8" s="62">
        <v>35855</v>
      </c>
      <c r="B8" s="1">
        <v>91.4</v>
      </c>
      <c r="C8" s="1">
        <v>41348374</v>
      </c>
    </row>
    <row r="9" spans="1:197" hidden="1">
      <c r="A9" s="62">
        <v>35886</v>
      </c>
      <c r="B9" s="1">
        <v>84.8</v>
      </c>
      <c r="C9" s="1">
        <v>43535437</v>
      </c>
    </row>
    <row r="10" spans="1:197" hidden="1">
      <c r="A10" s="62">
        <v>35916</v>
      </c>
      <c r="B10" s="1">
        <v>88.8</v>
      </c>
      <c r="C10" s="1">
        <v>41132179</v>
      </c>
    </row>
    <row r="11" spans="1:197" hidden="1">
      <c r="A11" s="62">
        <v>35947</v>
      </c>
      <c r="B11" s="1">
        <v>91.7</v>
      </c>
      <c r="C11" s="1">
        <v>41734795</v>
      </c>
    </row>
    <row r="12" spans="1:197" hidden="1">
      <c r="A12" s="62">
        <v>35977</v>
      </c>
      <c r="B12" s="1">
        <v>91.9</v>
      </c>
      <c r="C12" s="1">
        <v>42847571</v>
      </c>
    </row>
    <row r="13" spans="1:197" hidden="1">
      <c r="A13" s="62">
        <v>36008</v>
      </c>
      <c r="B13" s="1">
        <v>87.5</v>
      </c>
      <c r="C13" s="1">
        <v>41150950</v>
      </c>
    </row>
    <row r="14" spans="1:197" hidden="1">
      <c r="A14" s="62">
        <v>36039</v>
      </c>
      <c r="B14" s="1">
        <v>93.5</v>
      </c>
      <c r="C14" s="1">
        <v>42668127</v>
      </c>
    </row>
    <row r="15" spans="1:197" hidden="1">
      <c r="A15" s="62">
        <v>36069</v>
      </c>
      <c r="B15" s="1">
        <v>97.2</v>
      </c>
      <c r="C15" s="1">
        <v>42890143</v>
      </c>
    </row>
    <row r="16" spans="1:197" hidden="1">
      <c r="A16" s="62">
        <v>36100</v>
      </c>
      <c r="B16" s="1">
        <v>95.5</v>
      </c>
      <c r="C16" s="1">
        <v>41556323</v>
      </c>
    </row>
    <row r="17" spans="1:3" hidden="1">
      <c r="A17" s="62">
        <v>36130</v>
      </c>
      <c r="B17" s="1">
        <v>73.2</v>
      </c>
      <c r="C17" s="1">
        <v>42061823</v>
      </c>
    </row>
    <row r="18" spans="1:3" hidden="1">
      <c r="A18" s="62">
        <v>36161</v>
      </c>
      <c r="B18" s="1">
        <v>75</v>
      </c>
      <c r="C18" s="1">
        <v>42408874</v>
      </c>
    </row>
    <row r="19" spans="1:3" hidden="1">
      <c r="A19" s="62">
        <v>36192</v>
      </c>
      <c r="B19" s="1">
        <v>85.4</v>
      </c>
      <c r="C19" s="1">
        <v>42362958</v>
      </c>
    </row>
    <row r="20" spans="1:3" hidden="1">
      <c r="A20" s="62">
        <v>36220</v>
      </c>
      <c r="B20" s="1">
        <v>89.1</v>
      </c>
      <c r="C20" s="1">
        <v>41970120</v>
      </c>
    </row>
    <row r="21" spans="1:3" hidden="1">
      <c r="A21" s="62">
        <v>36251</v>
      </c>
      <c r="B21" s="1">
        <v>82.9</v>
      </c>
      <c r="C21" s="1">
        <v>43744932</v>
      </c>
    </row>
    <row r="22" spans="1:3" hidden="1">
      <c r="A22" s="62">
        <v>36281</v>
      </c>
      <c r="B22" s="1">
        <v>87.8</v>
      </c>
      <c r="C22" s="1">
        <v>44137022</v>
      </c>
    </row>
    <row r="23" spans="1:3" hidden="1">
      <c r="A23" s="62">
        <v>36312</v>
      </c>
      <c r="B23" s="1">
        <v>87.2</v>
      </c>
      <c r="C23" s="1">
        <v>43671374</v>
      </c>
    </row>
    <row r="24" spans="1:3" hidden="1">
      <c r="A24" s="62">
        <v>36342</v>
      </c>
      <c r="B24" s="1">
        <v>90.1</v>
      </c>
      <c r="C24" s="1">
        <v>44625269</v>
      </c>
    </row>
    <row r="25" spans="1:3" hidden="1">
      <c r="A25" s="62">
        <v>36373</v>
      </c>
      <c r="B25" s="1">
        <v>89.5</v>
      </c>
      <c r="C25" s="1">
        <v>45056466</v>
      </c>
    </row>
    <row r="26" spans="1:3" hidden="1">
      <c r="A26" s="62">
        <v>36404</v>
      </c>
      <c r="B26" s="1">
        <v>92.5</v>
      </c>
      <c r="C26" s="1">
        <v>46132769</v>
      </c>
    </row>
    <row r="27" spans="1:3" hidden="1">
      <c r="A27" s="62">
        <v>36434</v>
      </c>
      <c r="B27" s="1">
        <v>98</v>
      </c>
      <c r="C27" s="1">
        <v>45601315</v>
      </c>
    </row>
    <row r="28" spans="1:3" hidden="1">
      <c r="A28" s="62">
        <v>36465</v>
      </c>
      <c r="B28" s="1">
        <v>99.9</v>
      </c>
      <c r="C28" s="1">
        <v>46657130</v>
      </c>
    </row>
    <row r="29" spans="1:3" hidden="1">
      <c r="A29" s="62">
        <v>36495</v>
      </c>
      <c r="B29" s="1">
        <v>77.599999999999994</v>
      </c>
      <c r="C29" s="1">
        <v>47398510</v>
      </c>
    </row>
    <row r="30" spans="1:3" hidden="1">
      <c r="A30" s="62">
        <v>36526</v>
      </c>
      <c r="B30" s="1">
        <v>77.400000000000006</v>
      </c>
      <c r="C30" s="1">
        <v>45534713</v>
      </c>
    </row>
    <row r="31" spans="1:3" hidden="1">
      <c r="A31" s="62">
        <v>36557</v>
      </c>
      <c r="B31" s="1">
        <v>90.8</v>
      </c>
      <c r="C31" s="1">
        <v>47816063</v>
      </c>
    </row>
    <row r="32" spans="1:3" hidden="1">
      <c r="A32" s="62">
        <v>36586</v>
      </c>
      <c r="B32" s="1">
        <v>97.2</v>
      </c>
      <c r="C32" s="1">
        <v>49255450</v>
      </c>
    </row>
    <row r="33" spans="1:3" hidden="1">
      <c r="A33" s="62">
        <v>36617</v>
      </c>
      <c r="B33" s="1">
        <v>81.400000000000006</v>
      </c>
      <c r="C33" s="1">
        <v>46536470</v>
      </c>
    </row>
    <row r="34" spans="1:3" hidden="1">
      <c r="A34" s="62">
        <v>36647</v>
      </c>
      <c r="B34" s="1">
        <v>91.7</v>
      </c>
      <c r="C34" s="1">
        <v>49516094</v>
      </c>
    </row>
    <row r="35" spans="1:3" hidden="1">
      <c r="A35" s="62">
        <v>36678</v>
      </c>
      <c r="B35" s="1">
        <v>94.1</v>
      </c>
      <c r="C35" s="1">
        <v>50875401</v>
      </c>
    </row>
    <row r="36" spans="1:3" hidden="1">
      <c r="A36" s="62">
        <v>36708</v>
      </c>
      <c r="B36" s="1">
        <v>92</v>
      </c>
      <c r="C36" s="1">
        <v>49013604</v>
      </c>
    </row>
    <row r="37" spans="1:3" hidden="1">
      <c r="A37" s="62">
        <v>36739</v>
      </c>
      <c r="B37" s="1">
        <v>93.8</v>
      </c>
      <c r="C37" s="1">
        <v>51781863</v>
      </c>
    </row>
    <row r="38" spans="1:3" hidden="1">
      <c r="A38" s="62">
        <v>36770</v>
      </c>
      <c r="B38" s="1">
        <v>96.3</v>
      </c>
      <c r="C38" s="1">
        <v>52023168</v>
      </c>
    </row>
    <row r="39" spans="1:3" hidden="1">
      <c r="A39" s="62">
        <v>36800</v>
      </c>
      <c r="B39" s="1">
        <v>100.8</v>
      </c>
      <c r="C39" s="1">
        <v>51354589</v>
      </c>
    </row>
    <row r="40" spans="1:3" hidden="1">
      <c r="A40" s="62">
        <v>36831</v>
      </c>
      <c r="B40" s="1">
        <v>102.9</v>
      </c>
      <c r="C40" s="1">
        <v>53244593</v>
      </c>
    </row>
    <row r="41" spans="1:3" hidden="1">
      <c r="A41" s="62">
        <v>36861</v>
      </c>
      <c r="B41" s="1">
        <v>80.7</v>
      </c>
      <c r="C41" s="1">
        <v>54233711</v>
      </c>
    </row>
    <row r="42" spans="1:3" hidden="1">
      <c r="A42" s="62">
        <v>36892</v>
      </c>
      <c r="B42" s="1">
        <v>82.5</v>
      </c>
      <c r="C42" s="1">
        <v>54150104</v>
      </c>
    </row>
    <row r="43" spans="1:3" hidden="1">
      <c r="A43" s="62">
        <v>36923</v>
      </c>
      <c r="B43" s="1">
        <v>92.4</v>
      </c>
      <c r="C43" s="1">
        <v>54356255</v>
      </c>
    </row>
    <row r="44" spans="1:3" hidden="1">
      <c r="A44" s="62">
        <v>36951</v>
      </c>
      <c r="B44" s="1">
        <v>97.5</v>
      </c>
      <c r="C44" s="1">
        <v>55691321</v>
      </c>
    </row>
    <row r="45" spans="1:3" hidden="1">
      <c r="A45" s="62">
        <v>36982</v>
      </c>
      <c r="B45" s="1">
        <v>86.5</v>
      </c>
      <c r="C45" s="1">
        <v>54481708</v>
      </c>
    </row>
    <row r="46" spans="1:3" hidden="1">
      <c r="A46" s="62">
        <v>37012</v>
      </c>
      <c r="B46" s="1">
        <v>91.2</v>
      </c>
      <c r="C46" s="1">
        <v>55553651</v>
      </c>
    </row>
    <row r="47" spans="1:3" hidden="1">
      <c r="A47" s="62">
        <v>37043</v>
      </c>
      <c r="B47" s="1">
        <v>95</v>
      </c>
      <c r="C47" s="1">
        <v>56970183</v>
      </c>
    </row>
    <row r="48" spans="1:3" hidden="1">
      <c r="A48" s="62">
        <v>37073</v>
      </c>
      <c r="B48" s="1">
        <v>93.9</v>
      </c>
      <c r="C48" s="1">
        <v>55459262</v>
      </c>
    </row>
    <row r="49" spans="1:3" hidden="1">
      <c r="A49" s="62">
        <v>37104</v>
      </c>
      <c r="B49" s="1">
        <v>93.6</v>
      </c>
      <c r="C49" s="1">
        <v>54886243</v>
      </c>
    </row>
    <row r="50" spans="1:3" hidden="1">
      <c r="A50" s="62">
        <v>37135</v>
      </c>
      <c r="B50" s="1">
        <v>93.5</v>
      </c>
      <c r="C50" s="1">
        <v>54614262</v>
      </c>
    </row>
    <row r="51" spans="1:3" hidden="1">
      <c r="A51" s="62">
        <v>37165</v>
      </c>
      <c r="B51" s="1">
        <v>104.7</v>
      </c>
      <c r="C51" s="1">
        <v>59307995</v>
      </c>
    </row>
    <row r="52" spans="1:3" hidden="1">
      <c r="A52" s="62">
        <v>37196</v>
      </c>
      <c r="B52" s="1">
        <v>106.4</v>
      </c>
      <c r="C52" s="1">
        <v>59470364</v>
      </c>
    </row>
    <row r="53" spans="1:3" hidden="1">
      <c r="A53" s="62">
        <v>37226</v>
      </c>
      <c r="B53" s="1">
        <v>83.4</v>
      </c>
      <c r="C53" s="1">
        <v>60869579</v>
      </c>
    </row>
    <row r="54" spans="1:3" hidden="1">
      <c r="A54" s="62">
        <v>37257</v>
      </c>
      <c r="B54" s="1">
        <v>84.2</v>
      </c>
      <c r="C54" s="1">
        <v>63668734</v>
      </c>
    </row>
    <row r="55" spans="1:3" hidden="1">
      <c r="A55" s="62">
        <v>37288</v>
      </c>
      <c r="B55" s="1">
        <v>94.1</v>
      </c>
      <c r="C55" s="1">
        <v>64631819</v>
      </c>
    </row>
    <row r="56" spans="1:3" hidden="1">
      <c r="A56" s="62">
        <v>37316</v>
      </c>
      <c r="B56" s="1">
        <v>98.4</v>
      </c>
      <c r="C56" s="1">
        <v>64578803</v>
      </c>
    </row>
    <row r="57" spans="1:3" hidden="1">
      <c r="A57" s="62">
        <v>37347</v>
      </c>
      <c r="B57" s="1">
        <v>94.7</v>
      </c>
      <c r="C57" s="1">
        <v>71726834</v>
      </c>
    </row>
    <row r="58" spans="1:3" hidden="1">
      <c r="A58" s="62">
        <v>37377</v>
      </c>
      <c r="B58" s="1">
        <v>100.1</v>
      </c>
      <c r="C58" s="1">
        <v>69335261</v>
      </c>
    </row>
    <row r="59" spans="1:3" hidden="1">
      <c r="A59" s="62">
        <v>37408</v>
      </c>
      <c r="B59" s="1">
        <v>97</v>
      </c>
      <c r="C59" s="1">
        <v>67152574</v>
      </c>
    </row>
    <row r="60" spans="1:3" hidden="1">
      <c r="A60" s="62">
        <v>37438</v>
      </c>
      <c r="B60" s="1">
        <v>99.2</v>
      </c>
      <c r="C60" s="1">
        <v>69696565</v>
      </c>
    </row>
    <row r="61" spans="1:3" hidden="1">
      <c r="A61" s="62">
        <v>37469</v>
      </c>
      <c r="B61" s="1">
        <v>100</v>
      </c>
      <c r="C61" s="1">
        <v>70390080</v>
      </c>
    </row>
    <row r="62" spans="1:3" hidden="1">
      <c r="A62" s="62">
        <v>37500</v>
      </c>
      <c r="B62" s="1">
        <v>101.1</v>
      </c>
      <c r="C62" s="1">
        <v>71272753</v>
      </c>
    </row>
    <row r="63" spans="1:3" hidden="1">
      <c r="A63" s="62">
        <v>37530</v>
      </c>
      <c r="B63" s="1">
        <v>108.6</v>
      </c>
      <c r="C63" s="1">
        <v>71932541</v>
      </c>
    </row>
    <row r="64" spans="1:3" hidden="1">
      <c r="A64" s="62">
        <v>37561</v>
      </c>
      <c r="B64" s="1">
        <v>108.5</v>
      </c>
      <c r="C64" s="1">
        <v>71580340</v>
      </c>
    </row>
    <row r="65" spans="1:3" hidden="1">
      <c r="A65" s="62">
        <v>37591</v>
      </c>
      <c r="B65" s="1">
        <v>83.6</v>
      </c>
      <c r="C65" s="1">
        <v>69333688</v>
      </c>
    </row>
    <row r="66" spans="1:3" hidden="1">
      <c r="A66" s="62">
        <v>37622</v>
      </c>
      <c r="B66" s="1">
        <v>85.7</v>
      </c>
      <c r="C66" s="1">
        <v>69622107</v>
      </c>
    </row>
    <row r="67" spans="1:3" hidden="1">
      <c r="A67" s="62">
        <v>37653</v>
      </c>
      <c r="B67" s="1">
        <v>94.7</v>
      </c>
      <c r="C67" s="1">
        <v>69458804</v>
      </c>
    </row>
    <row r="68" spans="1:3" hidden="1">
      <c r="A68" s="62">
        <v>37681</v>
      </c>
      <c r="B68" s="1">
        <v>97.6</v>
      </c>
      <c r="C68" s="1">
        <v>67647757</v>
      </c>
    </row>
    <row r="69" spans="1:3" hidden="1">
      <c r="A69" s="62">
        <v>37712</v>
      </c>
      <c r="B69" s="1">
        <v>90.8</v>
      </c>
      <c r="C69" s="1">
        <v>69384706</v>
      </c>
    </row>
    <row r="70" spans="1:3" hidden="1">
      <c r="A70" s="62">
        <v>37742</v>
      </c>
      <c r="B70" s="1">
        <v>96.1</v>
      </c>
      <c r="C70" s="1">
        <v>66589284</v>
      </c>
    </row>
    <row r="71" spans="1:3" hidden="1">
      <c r="A71" s="62">
        <v>37773</v>
      </c>
      <c r="B71" s="1">
        <v>95.2</v>
      </c>
      <c r="C71" s="1">
        <v>67200776</v>
      </c>
    </row>
    <row r="72" spans="1:3" hidden="1">
      <c r="A72" s="62">
        <v>37803</v>
      </c>
      <c r="B72" s="1">
        <v>98.1</v>
      </c>
      <c r="C72" s="1">
        <v>68215059</v>
      </c>
    </row>
    <row r="73" spans="1:3" hidden="1">
      <c r="A73" s="62">
        <v>37834</v>
      </c>
      <c r="B73" s="1">
        <v>95.5</v>
      </c>
      <c r="C73" s="1">
        <v>67243638</v>
      </c>
    </row>
    <row r="74" spans="1:3" hidden="1">
      <c r="A74" s="62">
        <v>37865</v>
      </c>
      <c r="B74" s="1">
        <v>97.6</v>
      </c>
      <c r="C74" s="1">
        <v>67204393</v>
      </c>
    </row>
    <row r="75" spans="1:3" hidden="1">
      <c r="A75" s="62">
        <v>37895</v>
      </c>
      <c r="B75" s="1">
        <v>105.7</v>
      </c>
      <c r="C75" s="1">
        <v>68717718</v>
      </c>
    </row>
    <row r="76" spans="1:3" hidden="1">
      <c r="A76" s="62">
        <v>37926</v>
      </c>
      <c r="B76" s="1">
        <v>103.8</v>
      </c>
      <c r="C76" s="1">
        <v>66623556</v>
      </c>
    </row>
    <row r="77" spans="1:3" hidden="1">
      <c r="A77" s="62">
        <v>37956</v>
      </c>
      <c r="B77" s="1">
        <v>81.8</v>
      </c>
      <c r="C77" s="1">
        <v>68219119</v>
      </c>
    </row>
    <row r="78" spans="1:3" hidden="1">
      <c r="A78" s="62">
        <v>37987</v>
      </c>
      <c r="B78" s="1">
        <v>84.5</v>
      </c>
      <c r="C78" s="1">
        <v>70599983</v>
      </c>
    </row>
    <row r="79" spans="1:3" hidden="1">
      <c r="A79" s="62">
        <v>38018</v>
      </c>
      <c r="B79" s="1">
        <v>93.7</v>
      </c>
      <c r="C79" s="1">
        <v>72079817</v>
      </c>
    </row>
    <row r="80" spans="1:3" hidden="1">
      <c r="A80" s="62">
        <v>38047</v>
      </c>
      <c r="B80" s="1">
        <v>103.1</v>
      </c>
      <c r="C80" s="1">
        <v>74098277</v>
      </c>
    </row>
    <row r="81" spans="1:3" hidden="1">
      <c r="A81" s="62">
        <v>38078</v>
      </c>
      <c r="B81" s="1">
        <v>91.1</v>
      </c>
      <c r="C81" s="1">
        <v>72100452</v>
      </c>
    </row>
    <row r="82" spans="1:3" hidden="1">
      <c r="A82" s="62">
        <v>38108</v>
      </c>
      <c r="B82" s="1">
        <v>101</v>
      </c>
      <c r="C82" s="1">
        <v>74063898</v>
      </c>
    </row>
    <row r="83" spans="1:3" hidden="1">
      <c r="A83" s="62">
        <v>38139</v>
      </c>
      <c r="B83" s="1">
        <v>99.8</v>
      </c>
      <c r="C83" s="1">
        <v>73411112</v>
      </c>
    </row>
    <row r="84" spans="1:3" hidden="1">
      <c r="A84" s="62">
        <v>38169</v>
      </c>
      <c r="B84" s="1">
        <v>102.3</v>
      </c>
      <c r="C84" s="1">
        <v>74027091</v>
      </c>
    </row>
    <row r="85" spans="1:3" hidden="1">
      <c r="A85" s="62">
        <v>38200</v>
      </c>
      <c r="B85" s="1">
        <v>102.5</v>
      </c>
      <c r="C85" s="1">
        <v>73563237</v>
      </c>
    </row>
    <row r="86" spans="1:3" hidden="1">
      <c r="A86" s="62">
        <v>38231</v>
      </c>
      <c r="B86" s="1">
        <v>104.3</v>
      </c>
      <c r="C86" s="1">
        <v>75265160</v>
      </c>
    </row>
    <row r="87" spans="1:3" hidden="1">
      <c r="A87" s="62">
        <v>38261</v>
      </c>
      <c r="B87" s="1">
        <v>110.4</v>
      </c>
      <c r="C87" s="1">
        <v>74314366</v>
      </c>
    </row>
    <row r="88" spans="1:3" hidden="1">
      <c r="A88" s="62">
        <v>38292</v>
      </c>
      <c r="B88" s="1">
        <v>109.3</v>
      </c>
      <c r="C88" s="1">
        <v>75442436</v>
      </c>
    </row>
    <row r="89" spans="1:3" hidden="1">
      <c r="A89" s="62">
        <v>38322</v>
      </c>
      <c r="B89" s="1">
        <v>87.9</v>
      </c>
      <c r="C89" s="1">
        <v>75475676</v>
      </c>
    </row>
    <row r="90" spans="1:3" hidden="1">
      <c r="A90" s="62">
        <v>38353</v>
      </c>
      <c r="B90" s="1">
        <v>86.8</v>
      </c>
      <c r="C90" s="1">
        <v>73991753</v>
      </c>
    </row>
    <row r="91" spans="1:3" hidden="1">
      <c r="A91" s="62">
        <v>38384</v>
      </c>
      <c r="B91" s="1">
        <v>97.7</v>
      </c>
      <c r="C91" s="1">
        <v>74984615</v>
      </c>
    </row>
    <row r="92" spans="1:3" hidden="1">
      <c r="A92" s="62">
        <v>38412</v>
      </c>
      <c r="B92" s="1">
        <v>103.4</v>
      </c>
      <c r="C92" s="1">
        <v>74823170</v>
      </c>
    </row>
    <row r="93" spans="1:3" hidden="1">
      <c r="A93" s="62">
        <v>38443</v>
      </c>
      <c r="B93" s="1">
        <v>98.8</v>
      </c>
      <c r="C93" s="1">
        <v>80289456</v>
      </c>
    </row>
    <row r="94" spans="1:3" hidden="1">
      <c r="A94" s="62">
        <v>38473</v>
      </c>
      <c r="B94" s="1">
        <v>103</v>
      </c>
      <c r="C94" s="1">
        <v>77516866</v>
      </c>
    </row>
    <row r="95" spans="1:3" hidden="1">
      <c r="A95" s="62">
        <v>38504</v>
      </c>
      <c r="B95" s="1">
        <v>102.5</v>
      </c>
      <c r="C95" s="1">
        <v>78445264</v>
      </c>
    </row>
    <row r="96" spans="1:3" hidden="1">
      <c r="A96" s="62">
        <v>38534</v>
      </c>
      <c r="B96" s="1">
        <v>103.1</v>
      </c>
      <c r="C96" s="1">
        <v>78173756</v>
      </c>
    </row>
    <row r="97" spans="1:3" hidden="1">
      <c r="A97" s="62">
        <v>38565</v>
      </c>
      <c r="B97" s="1">
        <v>105.5</v>
      </c>
      <c r="C97" s="1">
        <v>79436810</v>
      </c>
    </row>
    <row r="98" spans="1:3" hidden="1">
      <c r="A98" s="62">
        <v>38596</v>
      </c>
      <c r="B98" s="1">
        <v>109.5</v>
      </c>
      <c r="C98" s="1">
        <v>80782511</v>
      </c>
    </row>
    <row r="99" spans="1:3" hidden="1">
      <c r="A99" s="62">
        <v>38626</v>
      </c>
      <c r="B99" s="1">
        <v>109</v>
      </c>
      <c r="C99" s="1">
        <v>77423377</v>
      </c>
    </row>
    <row r="100" spans="1:3" hidden="1">
      <c r="A100" s="62">
        <v>38657</v>
      </c>
      <c r="B100" s="1">
        <v>112.8</v>
      </c>
      <c r="C100" s="1">
        <v>79702937</v>
      </c>
    </row>
    <row r="101" spans="1:3" hidden="1">
      <c r="A101" s="62">
        <v>38687</v>
      </c>
      <c r="B101" s="1">
        <v>92.3</v>
      </c>
      <c r="C101" s="1">
        <v>83617471</v>
      </c>
    </row>
    <row r="102" spans="1:3" hidden="1">
      <c r="A102" s="62">
        <v>38718</v>
      </c>
      <c r="B102" s="1">
        <v>91.5</v>
      </c>
      <c r="C102" s="1">
        <v>82303889</v>
      </c>
    </row>
    <row r="103" spans="1:3" hidden="1">
      <c r="A103" s="62">
        <v>38749</v>
      </c>
      <c r="B103" s="1">
        <v>98.7</v>
      </c>
      <c r="C103" s="1">
        <v>80334326</v>
      </c>
    </row>
    <row r="104" spans="1:3" hidden="1">
      <c r="A104" s="62">
        <v>38777</v>
      </c>
      <c r="B104" s="1">
        <v>108.1</v>
      </c>
      <c r="C104" s="1">
        <v>83206118</v>
      </c>
    </row>
    <row r="105" spans="1:3" hidden="1">
      <c r="A105" s="62">
        <v>38808</v>
      </c>
      <c r="B105" s="1">
        <v>97.3</v>
      </c>
      <c r="C105" s="1">
        <v>81849390</v>
      </c>
    </row>
    <row r="106" spans="1:3" hidden="1">
      <c r="A106" s="62">
        <v>38838</v>
      </c>
      <c r="B106" s="1">
        <v>106.4</v>
      </c>
      <c r="C106" s="1">
        <v>85877803</v>
      </c>
    </row>
    <row r="107" spans="1:3" hidden="1">
      <c r="A107" s="62">
        <v>38869</v>
      </c>
      <c r="B107" s="1">
        <v>109</v>
      </c>
      <c r="C107" s="1">
        <v>88542995</v>
      </c>
    </row>
    <row r="108" spans="1:3" hidden="1">
      <c r="A108" s="62">
        <v>38899</v>
      </c>
      <c r="B108" s="1">
        <v>109.7</v>
      </c>
      <c r="C108" s="1">
        <v>89449951</v>
      </c>
    </row>
    <row r="109" spans="1:3" hidden="1">
      <c r="A109" s="62">
        <v>38930</v>
      </c>
      <c r="B109" s="1">
        <v>110.8</v>
      </c>
      <c r="C109" s="1">
        <v>91773226</v>
      </c>
    </row>
    <row r="110" spans="1:3" hidden="1">
      <c r="A110" s="62">
        <v>38961</v>
      </c>
      <c r="B110" s="1">
        <v>111.8</v>
      </c>
      <c r="C110" s="1">
        <v>92070977</v>
      </c>
    </row>
    <row r="111" spans="1:3" hidden="1">
      <c r="A111" s="62">
        <v>38991</v>
      </c>
      <c r="B111" s="1">
        <v>119.4</v>
      </c>
      <c r="C111" s="1">
        <v>93266686</v>
      </c>
    </row>
    <row r="112" spans="1:3" hidden="1">
      <c r="A112" s="62">
        <v>39022</v>
      </c>
      <c r="B112" s="1">
        <v>121</v>
      </c>
      <c r="C112" s="1">
        <v>95473581</v>
      </c>
    </row>
    <row r="113" spans="1:3" hidden="1">
      <c r="A113" s="62">
        <v>39052</v>
      </c>
      <c r="B113" s="1">
        <v>97.4</v>
      </c>
      <c r="C113" s="1">
        <v>94845267</v>
      </c>
    </row>
    <row r="114" spans="1:3" hidden="1">
      <c r="A114" s="62">
        <v>39083</v>
      </c>
      <c r="B114" s="1">
        <v>96.4</v>
      </c>
      <c r="C114" s="1">
        <v>99308733</v>
      </c>
    </row>
    <row r="115" spans="1:3" hidden="1">
      <c r="A115" s="62">
        <v>39114</v>
      </c>
      <c r="B115" s="1">
        <v>106.7</v>
      </c>
      <c r="C115" s="1">
        <v>99940773</v>
      </c>
    </row>
    <row r="116" spans="1:3" hidden="1">
      <c r="A116" s="62">
        <v>39142</v>
      </c>
      <c r="B116" s="1">
        <v>115.6</v>
      </c>
      <c r="C116" s="1">
        <v>99602960</v>
      </c>
    </row>
    <row r="117" spans="1:3" hidden="1">
      <c r="A117" s="62">
        <v>39173</v>
      </c>
      <c r="B117" s="1">
        <v>102.6</v>
      </c>
      <c r="C117" s="1">
        <v>99431050</v>
      </c>
    </row>
    <row r="118" spans="1:3" hidden="1">
      <c r="A118" s="62">
        <v>39203</v>
      </c>
      <c r="B118" s="1">
        <v>115.1</v>
      </c>
      <c r="C118" s="1">
        <v>103788521</v>
      </c>
    </row>
    <row r="119" spans="1:3" hidden="1">
      <c r="A119" s="62">
        <v>39234</v>
      </c>
      <c r="B119" s="1">
        <v>110.7</v>
      </c>
      <c r="C119" s="1">
        <v>99275768</v>
      </c>
    </row>
    <row r="120" spans="1:3" hidden="1">
      <c r="A120" s="62">
        <v>39264</v>
      </c>
      <c r="B120" s="1">
        <v>113.1</v>
      </c>
      <c r="C120" s="1">
        <v>99764507</v>
      </c>
    </row>
    <row r="121" spans="1:3" hidden="1">
      <c r="A121" s="62">
        <v>39295</v>
      </c>
      <c r="B121" s="1">
        <v>116.1</v>
      </c>
      <c r="C121" s="1">
        <v>104232975</v>
      </c>
    </row>
    <row r="122" spans="1:3" hidden="1">
      <c r="A122" s="62">
        <v>39326</v>
      </c>
      <c r="B122" s="1">
        <v>110.1</v>
      </c>
      <c r="C122" s="1">
        <v>97777637</v>
      </c>
    </row>
    <row r="123" spans="1:3" hidden="1">
      <c r="A123" s="62">
        <v>39356</v>
      </c>
      <c r="B123" s="1">
        <v>125.9</v>
      </c>
      <c r="C123" s="1">
        <v>105682785</v>
      </c>
    </row>
    <row r="124" spans="1:3" hidden="1">
      <c r="A124" s="62">
        <v>39387</v>
      </c>
      <c r="B124" s="1">
        <v>125.9</v>
      </c>
      <c r="C124" s="1">
        <v>107066625</v>
      </c>
    </row>
    <row r="125" spans="1:3" hidden="1">
      <c r="A125" s="62">
        <v>39417</v>
      </c>
      <c r="B125" s="1">
        <v>97.2</v>
      </c>
      <c r="C125" s="1">
        <v>105670660</v>
      </c>
    </row>
    <row r="126" spans="1:3" hidden="1">
      <c r="A126" s="62">
        <v>39448</v>
      </c>
      <c r="B126" s="1">
        <v>97.1</v>
      </c>
      <c r="C126" s="1">
        <v>111041961</v>
      </c>
    </row>
    <row r="127" spans="1:3" hidden="1">
      <c r="A127" s="62">
        <v>39479</v>
      </c>
      <c r="B127" s="1">
        <v>109.4</v>
      </c>
      <c r="C127" s="1">
        <v>116290643</v>
      </c>
    </row>
    <row r="128" spans="1:3" hidden="1">
      <c r="A128" s="62">
        <v>39508</v>
      </c>
      <c r="B128" s="1">
        <v>113.1</v>
      </c>
      <c r="C128" s="1">
        <v>113812279</v>
      </c>
    </row>
    <row r="129" spans="1:3" hidden="1">
      <c r="A129" s="62">
        <v>39539</v>
      </c>
      <c r="B129" s="1">
        <v>112.8</v>
      </c>
      <c r="C129" s="1">
        <v>128175843</v>
      </c>
    </row>
    <row r="130" spans="1:3" hidden="1">
      <c r="A130" s="62">
        <v>39569</v>
      </c>
      <c r="B130" s="1">
        <v>115.4</v>
      </c>
      <c r="C130" s="1">
        <v>122297963</v>
      </c>
    </row>
    <row r="131" spans="1:3" hidden="1">
      <c r="A131" s="62">
        <v>39600</v>
      </c>
      <c r="B131" s="1">
        <v>115.7</v>
      </c>
      <c r="C131" s="1">
        <v>124677462</v>
      </c>
    </row>
    <row r="132" spans="1:3" hidden="1">
      <c r="A132" s="62">
        <v>39630</v>
      </c>
      <c r="B132" s="1">
        <v>116</v>
      </c>
      <c r="C132" s="1">
        <v>128312703</v>
      </c>
    </row>
    <row r="133" spans="1:3" hidden="1">
      <c r="A133" s="62">
        <v>39661</v>
      </c>
      <c r="B133" s="1">
        <v>115.8</v>
      </c>
      <c r="C133" s="1">
        <v>124936241</v>
      </c>
    </row>
    <row r="134" spans="1:3" hidden="1">
      <c r="A134" s="62">
        <v>39692</v>
      </c>
      <c r="B134" s="1">
        <v>114.4</v>
      </c>
      <c r="C134" s="1">
        <v>122232654</v>
      </c>
    </row>
    <row r="135" spans="1:3" hidden="1">
      <c r="A135" s="62">
        <v>39722</v>
      </c>
      <c r="B135" s="1">
        <v>120.8</v>
      </c>
      <c r="C135" s="1">
        <v>122855883</v>
      </c>
    </row>
    <row r="136" spans="1:3" hidden="1">
      <c r="A136" s="62">
        <v>39753</v>
      </c>
      <c r="B136" s="1">
        <v>113.7</v>
      </c>
      <c r="C136" s="1">
        <v>113291464</v>
      </c>
    </row>
    <row r="137" spans="1:3" hidden="1">
      <c r="A137" s="62">
        <v>39783</v>
      </c>
      <c r="B137" s="1">
        <v>86.3</v>
      </c>
      <c r="C137" s="1">
        <v>109247777</v>
      </c>
    </row>
    <row r="138" spans="1:3">
      <c r="A138" s="62">
        <v>39814</v>
      </c>
      <c r="B138" s="1">
        <v>82.7</v>
      </c>
      <c r="C138" s="1">
        <v>107084503</v>
      </c>
    </row>
    <row r="139" spans="1:3">
      <c r="A139" s="62">
        <v>39845</v>
      </c>
      <c r="B139" s="1">
        <v>91.1</v>
      </c>
      <c r="C139" s="1">
        <v>106096904</v>
      </c>
    </row>
    <row r="140" spans="1:3">
      <c r="A140" s="62">
        <v>39873</v>
      </c>
      <c r="B140" s="1">
        <v>97.6</v>
      </c>
      <c r="C140" s="1">
        <v>105612946</v>
      </c>
    </row>
    <row r="141" spans="1:3">
      <c r="A141" s="62">
        <v>39904</v>
      </c>
      <c r="B141" s="1">
        <v>86.6</v>
      </c>
      <c r="C141" s="1">
        <v>100898003</v>
      </c>
    </row>
    <row r="142" spans="1:3">
      <c r="A142" s="62">
        <v>39934</v>
      </c>
      <c r="B142" s="1">
        <v>94.2</v>
      </c>
      <c r="C142" s="1">
        <v>100925532</v>
      </c>
    </row>
    <row r="143" spans="1:3">
      <c r="A143" s="62">
        <v>39965</v>
      </c>
      <c r="B143" s="1">
        <v>94.5</v>
      </c>
      <c r="C143" s="1">
        <v>100413833</v>
      </c>
    </row>
    <row r="144" spans="1:3">
      <c r="A144" s="62">
        <v>39995</v>
      </c>
      <c r="B144" s="1">
        <v>98.2</v>
      </c>
      <c r="C144" s="1">
        <v>102405073</v>
      </c>
    </row>
    <row r="145" spans="1:3">
      <c r="A145" s="62">
        <v>40026</v>
      </c>
      <c r="B145" s="1">
        <v>96.3</v>
      </c>
      <c r="C145" s="1">
        <v>102117465</v>
      </c>
    </row>
    <row r="146" spans="1:3">
      <c r="A146" s="62">
        <v>40057</v>
      </c>
      <c r="B146" s="1">
        <v>99.9</v>
      </c>
      <c r="C146" s="1">
        <v>103962097</v>
      </c>
    </row>
    <row r="147" spans="1:3">
      <c r="A147" s="62">
        <v>40087</v>
      </c>
      <c r="B147" s="1">
        <v>108.4</v>
      </c>
      <c r="C147" s="1">
        <v>104371821</v>
      </c>
    </row>
    <row r="148" spans="1:3">
      <c r="A148" s="62">
        <v>40118</v>
      </c>
      <c r="B148" s="1">
        <v>107.9</v>
      </c>
      <c r="C148" s="1">
        <v>104676935</v>
      </c>
    </row>
    <row r="149" spans="1:3">
      <c r="A149" s="62">
        <v>40148</v>
      </c>
      <c r="B149" s="1">
        <v>89.2</v>
      </c>
      <c r="C149" s="1">
        <v>108585200</v>
      </c>
    </row>
    <row r="150" spans="1:3">
      <c r="A150" s="62">
        <v>40179</v>
      </c>
      <c r="B150" s="1">
        <v>84.5</v>
      </c>
      <c r="C150" s="1">
        <v>107470695</v>
      </c>
    </row>
    <row r="151" spans="1:3">
      <c r="A151" s="62">
        <v>40210</v>
      </c>
      <c r="B151" s="1">
        <v>92.2</v>
      </c>
      <c r="C151" s="1">
        <v>105957200</v>
      </c>
    </row>
    <row r="152" spans="1:3">
      <c r="A152" s="62">
        <v>40238</v>
      </c>
      <c r="B152" s="1">
        <v>103.8</v>
      </c>
      <c r="C152" s="1">
        <v>110517196</v>
      </c>
    </row>
    <row r="153" spans="1:3">
      <c r="A153" s="62">
        <v>40269</v>
      </c>
      <c r="B153" s="1">
        <v>93.4</v>
      </c>
      <c r="C153" s="1">
        <v>109245222</v>
      </c>
    </row>
    <row r="154" spans="1:3">
      <c r="A154" s="62">
        <v>40299</v>
      </c>
      <c r="B154" s="1">
        <v>100.6</v>
      </c>
      <c r="C154" s="1">
        <v>109598330</v>
      </c>
    </row>
    <row r="155" spans="1:3">
      <c r="A155" s="62">
        <v>40330</v>
      </c>
      <c r="B155" s="1">
        <v>102.9</v>
      </c>
      <c r="C155" s="1">
        <v>111739935</v>
      </c>
    </row>
    <row r="156" spans="1:3">
      <c r="A156" s="62">
        <v>40360</v>
      </c>
      <c r="B156" s="1">
        <v>105.3</v>
      </c>
      <c r="C156" s="1">
        <v>111657775</v>
      </c>
    </row>
    <row r="157" spans="1:3">
      <c r="A157" s="62">
        <v>40391</v>
      </c>
      <c r="B157" s="1">
        <v>101.6</v>
      </c>
      <c r="C157" s="1">
        <v>108327789</v>
      </c>
    </row>
    <row r="158" spans="1:3">
      <c r="A158" s="62">
        <v>40422</v>
      </c>
      <c r="B158" s="1">
        <v>102.2</v>
      </c>
      <c r="C158" s="1">
        <v>108182004</v>
      </c>
    </row>
    <row r="159" spans="1:3">
      <c r="A159" s="62">
        <v>40452</v>
      </c>
      <c r="B159" s="1">
        <v>110.3</v>
      </c>
      <c r="C159" s="1">
        <v>111317095</v>
      </c>
    </row>
    <row r="160" spans="1:3">
      <c r="A160" s="62">
        <v>40483</v>
      </c>
      <c r="B160" s="1">
        <v>112.2</v>
      </c>
      <c r="C160" s="1">
        <v>112988785</v>
      </c>
    </row>
    <row r="161" spans="1:3">
      <c r="A161" s="62">
        <v>40513</v>
      </c>
      <c r="B161" s="1">
        <v>91</v>
      </c>
      <c r="C161" s="1">
        <v>114027484</v>
      </c>
    </row>
    <row r="162" spans="1:3">
      <c r="A162" s="62">
        <v>40544</v>
      </c>
      <c r="B162" s="1">
        <v>86.7</v>
      </c>
      <c r="C162" s="1">
        <v>113887944</v>
      </c>
    </row>
    <row r="163" spans="1:3">
      <c r="A163" s="62">
        <v>40575</v>
      </c>
      <c r="B163" s="1">
        <v>98.4</v>
      </c>
      <c r="C163" s="1">
        <v>115604401</v>
      </c>
    </row>
    <row r="164" spans="1:3">
      <c r="A164" s="62">
        <v>40603</v>
      </c>
      <c r="B164" s="1">
        <v>109.3</v>
      </c>
      <c r="C164" s="1">
        <v>121163032</v>
      </c>
    </row>
    <row r="165" spans="1:3">
      <c r="A165" s="62">
        <v>40634</v>
      </c>
      <c r="B165" s="1">
        <v>93.4</v>
      </c>
      <c r="C165" s="1">
        <v>115366978</v>
      </c>
    </row>
    <row r="166" spans="1:3">
      <c r="A166" s="62">
        <v>40664</v>
      </c>
      <c r="B166" s="1">
        <v>101.6</v>
      </c>
      <c r="C166" s="1">
        <v>117636597</v>
      </c>
    </row>
    <row r="167" spans="1:3">
      <c r="A167" s="62">
        <v>40695</v>
      </c>
      <c r="B167" s="1">
        <v>104.2</v>
      </c>
      <c r="C167" s="1">
        <v>119996662</v>
      </c>
    </row>
    <row r="168" spans="1:3">
      <c r="A168" s="62">
        <v>40725</v>
      </c>
      <c r="B168" s="1">
        <v>98.9</v>
      </c>
      <c r="C168" s="1">
        <v>112254664</v>
      </c>
    </row>
    <row r="169" spans="1:3">
      <c r="A169" s="62">
        <v>40756</v>
      </c>
      <c r="B169" s="1">
        <v>107.8</v>
      </c>
      <c r="C169" s="1">
        <v>122419554</v>
      </c>
    </row>
    <row r="170" spans="1:3">
      <c r="A170" s="62">
        <v>40787</v>
      </c>
      <c r="B170" s="1">
        <v>110.4</v>
      </c>
      <c r="C170" s="1">
        <v>127706640</v>
      </c>
    </row>
    <row r="171" spans="1:3">
      <c r="A171" s="62">
        <v>40817</v>
      </c>
      <c r="B171" s="1">
        <v>112.9</v>
      </c>
      <c r="C171" s="1">
        <v>122875790</v>
      </c>
    </row>
    <row r="172" spans="1:3">
      <c r="A172" s="62">
        <v>40848</v>
      </c>
      <c r="B172" s="1">
        <v>116.6</v>
      </c>
      <c r="C172" s="1">
        <v>124037776</v>
      </c>
    </row>
    <row r="173" spans="1:3">
      <c r="A173" s="62">
        <v>40878</v>
      </c>
      <c r="B173" s="1">
        <v>93.5</v>
      </c>
      <c r="C173" s="1">
        <v>127998831</v>
      </c>
    </row>
    <row r="174" spans="1:3">
      <c r="A174" s="62">
        <v>40909</v>
      </c>
      <c r="B174" s="1">
        <v>89.3</v>
      </c>
      <c r="C174" s="1">
        <v>125598234</v>
      </c>
    </row>
    <row r="175" spans="1:3">
      <c r="A175" s="62">
        <v>40940</v>
      </c>
      <c r="B175" s="1">
        <v>102.7</v>
      </c>
      <c r="C175" s="1">
        <v>130041623</v>
      </c>
    </row>
    <row r="176" spans="1:3">
      <c r="A176" s="62">
        <v>40969</v>
      </c>
      <c r="B176" s="1">
        <v>106.6</v>
      </c>
      <c r="C176" s="1">
        <v>128403449</v>
      </c>
    </row>
    <row r="177" spans="1:3">
      <c r="A177" s="62">
        <v>41000</v>
      </c>
      <c r="B177" s="1">
        <v>95.1</v>
      </c>
      <c r="C177" s="1">
        <v>124892908</v>
      </c>
    </row>
    <row r="178" spans="1:3">
      <c r="A178" s="62">
        <v>41030</v>
      </c>
      <c r="B178" s="1">
        <v>107.1</v>
      </c>
      <c r="C178" s="1">
        <v>130417774</v>
      </c>
    </row>
    <row r="179" spans="1:3">
      <c r="A179" s="62">
        <v>41061</v>
      </c>
      <c r="B179" s="1">
        <v>104.9</v>
      </c>
      <c r="C179" s="1">
        <v>128601179</v>
      </c>
    </row>
    <row r="180" spans="1:3">
      <c r="A180" s="62">
        <v>41091</v>
      </c>
      <c r="B180" s="1">
        <v>105.8</v>
      </c>
      <c r="C180" s="1">
        <v>127252354</v>
      </c>
    </row>
    <row r="181" spans="1:3">
      <c r="A181" s="62">
        <v>41122</v>
      </c>
      <c r="B181" s="1">
        <v>110.2</v>
      </c>
      <c r="C181" s="1">
        <v>131752317</v>
      </c>
    </row>
    <row r="182" spans="1:3">
      <c r="A182" s="62">
        <v>41153</v>
      </c>
      <c r="B182" s="1">
        <v>108</v>
      </c>
      <c r="C182" s="1">
        <v>127226558</v>
      </c>
    </row>
    <row r="183" spans="1:3">
      <c r="A183" s="62">
        <v>41183</v>
      </c>
      <c r="B183" s="1">
        <v>116.6</v>
      </c>
      <c r="C183" s="1">
        <v>133174221</v>
      </c>
    </row>
    <row r="184" spans="1:3">
      <c r="A184" s="62">
        <v>41214</v>
      </c>
      <c r="B184" s="1">
        <v>121</v>
      </c>
      <c r="C184" s="1">
        <v>136725527</v>
      </c>
    </row>
    <row r="185" spans="1:3">
      <c r="A185" s="62">
        <v>41244</v>
      </c>
      <c r="B185" s="1">
        <v>94.5</v>
      </c>
      <c r="C185" s="1">
        <v>133505681</v>
      </c>
    </row>
    <row r="186" spans="1:3">
      <c r="A186" s="62">
        <v>41287</v>
      </c>
      <c r="B186" s="1">
        <v>92.3</v>
      </c>
      <c r="C186" s="1">
        <v>136086017</v>
      </c>
    </row>
    <row r="187" spans="1:3">
      <c r="A187" s="62">
        <v>41318</v>
      </c>
      <c r="B187" s="1">
        <v>100.7</v>
      </c>
      <c r="C187" s="1">
        <v>135505351</v>
      </c>
    </row>
    <row r="188" spans="1:3">
      <c r="A188" s="62">
        <v>41346</v>
      </c>
      <c r="B188" s="1">
        <v>104.8</v>
      </c>
      <c r="C188" s="1">
        <v>133168098</v>
      </c>
    </row>
    <row r="189" spans="1:3">
      <c r="A189" s="62">
        <v>41377</v>
      </c>
      <c r="B189" s="1">
        <v>102</v>
      </c>
      <c r="C189" s="1">
        <v>141401501</v>
      </c>
    </row>
    <row r="190" spans="1:3">
      <c r="A190" s="62">
        <v>41407</v>
      </c>
      <c r="B190" s="1">
        <v>109.6</v>
      </c>
      <c r="C190" s="1">
        <v>141526588</v>
      </c>
    </row>
    <row r="191" spans="1:3">
      <c r="A191" s="62">
        <v>41438</v>
      </c>
      <c r="B191" s="1">
        <v>105.6</v>
      </c>
      <c r="C191" s="1">
        <v>137185045</v>
      </c>
    </row>
    <row r="192" spans="1:3">
      <c r="A192" s="62">
        <v>41468</v>
      </c>
      <c r="B192" s="1">
        <v>111.9</v>
      </c>
      <c r="C192" s="1">
        <v>146338771</v>
      </c>
    </row>
    <row r="193" spans="1:3">
      <c r="A193" s="62">
        <v>41499</v>
      </c>
      <c r="B193" s="1">
        <v>109.6</v>
      </c>
      <c r="C193" s="1">
        <v>141139255</v>
      </c>
    </row>
    <row r="194" spans="1:3">
      <c r="A194" s="62">
        <v>41530</v>
      </c>
      <c r="B194" s="1">
        <v>103.9</v>
      </c>
      <c r="C194" s="1">
        <v>135938786</v>
      </c>
    </row>
    <row r="195" spans="1:3">
      <c r="A195" s="62">
        <v>41560</v>
      </c>
      <c r="B195" s="1">
        <v>119</v>
      </c>
      <c r="C195" s="1">
        <v>144365739</v>
      </c>
    </row>
    <row r="196" spans="1:3">
      <c r="A196" s="62">
        <v>41591</v>
      </c>
      <c r="B196" s="1">
        <v>121.1</v>
      </c>
      <c r="C196" s="1">
        <v>144762948</v>
      </c>
    </row>
    <row r="197" spans="1:3">
      <c r="A197" s="62">
        <v>41621</v>
      </c>
      <c r="B197" s="1">
        <v>97.3</v>
      </c>
      <c r="C197" s="1">
        <v>151703025</v>
      </c>
    </row>
    <row r="198" spans="1:3">
      <c r="A198" s="62">
        <v>41652</v>
      </c>
      <c r="B198" s="1">
        <v>94.6</v>
      </c>
      <c r="C198" s="1">
        <v>151799457</v>
      </c>
    </row>
    <row r="199" spans="1:3">
      <c r="A199" s="62">
        <v>41683</v>
      </c>
      <c r="B199" s="1">
        <v>102.3</v>
      </c>
      <c r="C199" s="1">
        <v>150309231</v>
      </c>
    </row>
    <row r="200" spans="1:3">
      <c r="A200" s="62">
        <v>41711</v>
      </c>
      <c r="B200" s="1">
        <v>105.8</v>
      </c>
      <c r="C200" s="1">
        <v>146648726</v>
      </c>
    </row>
    <row r="201" spans="1:3">
      <c r="A201" s="62">
        <v>41742</v>
      </c>
      <c r="B201" s="1">
        <v>100.1</v>
      </c>
      <c r="C201" s="1">
        <v>151954306</v>
      </c>
    </row>
    <row r="202" spans="1:3">
      <c r="A202" s="62">
        <v>41772</v>
      </c>
      <c r="B202" s="1">
        <v>105.3</v>
      </c>
      <c r="C202" s="1">
        <v>148578870</v>
      </c>
    </row>
    <row r="203" spans="1:3">
      <c r="A203" s="62">
        <v>41803</v>
      </c>
      <c r="B203" s="1">
        <v>105.8</v>
      </c>
      <c r="C203" s="1">
        <v>154001655</v>
      </c>
    </row>
    <row r="204" spans="1:3">
      <c r="A204" s="62">
        <v>41833</v>
      </c>
      <c r="B204" s="1">
        <v>102.8</v>
      </c>
      <c r="C204" s="1">
        <v>146650123</v>
      </c>
    </row>
    <row r="205" spans="1:3">
      <c r="A205" s="62">
        <v>41864</v>
      </c>
      <c r="B205" s="1">
        <v>108.3</v>
      </c>
      <c r="C205" s="1">
        <v>152967520</v>
      </c>
    </row>
    <row r="206" spans="1:3">
      <c r="A206" s="62"/>
      <c r="B206" s="1"/>
    </row>
    <row r="207" spans="1:3">
      <c r="A207" s="1" t="s">
        <v>14</v>
      </c>
      <c r="B207" s="7">
        <f>AVERAGE(B6:B17)</f>
        <v>88.491666666666674</v>
      </c>
      <c r="C207" s="70">
        <f>AVERAGE(C6:C17)</f>
        <v>42024691.666666664</v>
      </c>
    </row>
    <row r="208" spans="1:3">
      <c r="A208" s="1" t="s">
        <v>15</v>
      </c>
      <c r="B208" s="7">
        <f>AVERAGE(B18:B29)</f>
        <v>87.916666666666671</v>
      </c>
      <c r="C208" s="70">
        <f>AVERAGE(C18:C29)</f>
        <v>44480561.583333336</v>
      </c>
    </row>
    <row r="209" spans="1:3">
      <c r="A209" s="1" t="s">
        <v>16</v>
      </c>
      <c r="B209" s="7">
        <f>AVERAGE(B30:B41)</f>
        <v>91.59166666666664</v>
      </c>
      <c r="C209" s="70">
        <f>AVERAGE(C30:C41)</f>
        <v>50098809.916666664</v>
      </c>
    </row>
    <row r="210" spans="1:3">
      <c r="A210" s="1" t="s">
        <v>17</v>
      </c>
      <c r="B210" s="7">
        <f>AVERAGE(B42:B53)</f>
        <v>93.38333333333334</v>
      </c>
      <c r="C210" s="70">
        <f>AVERAGE(C42:C53)</f>
        <v>56317577.25</v>
      </c>
    </row>
    <row r="211" spans="1:3">
      <c r="A211" s="1" t="s">
        <v>18</v>
      </c>
      <c r="B211" s="7">
        <f>AVERAGE(B54:B65)</f>
        <v>97.458333333333329</v>
      </c>
      <c r="C211" s="70">
        <f>AVERAGE(C54:C65)</f>
        <v>68774999.333333328</v>
      </c>
    </row>
    <row r="212" spans="1:3">
      <c r="A212" s="1" t="s">
        <v>19</v>
      </c>
      <c r="B212" s="7">
        <f>AVERAGE(B66:B77)</f>
        <v>95.216666666666683</v>
      </c>
      <c r="C212" s="70">
        <f>AVERAGE(C66:C77)</f>
        <v>68010576.416666672</v>
      </c>
    </row>
    <row r="213" spans="1:3">
      <c r="A213" s="1" t="s">
        <v>20</v>
      </c>
      <c r="B213" s="7">
        <f>AVERAGE(B78:B89)</f>
        <v>99.158333333333317</v>
      </c>
      <c r="C213" s="70">
        <f>AVERAGE(C78:C89)</f>
        <v>73703458.75</v>
      </c>
    </row>
    <row r="214" spans="1:3">
      <c r="A214" s="1" t="s">
        <v>21</v>
      </c>
      <c r="B214" s="7">
        <f>AVERAGE(B90:B101)</f>
        <v>102.03333333333335</v>
      </c>
      <c r="C214" s="70">
        <f>AVERAGE(C90:C101)</f>
        <v>78265665.5</v>
      </c>
    </row>
    <row r="215" spans="1:3">
      <c r="A215" s="1" t="s">
        <v>22</v>
      </c>
      <c r="B215" s="7">
        <f>AVERAGE(B102:B113)</f>
        <v>106.75833333333334</v>
      </c>
      <c r="C215" s="70">
        <f>AVERAGE(C102:C113)</f>
        <v>88249517.416666672</v>
      </c>
    </row>
    <row r="216" spans="1:3">
      <c r="A216" s="1" t="s">
        <v>23</v>
      </c>
      <c r="B216" s="7">
        <f>AVERAGE(B115:B125)</f>
        <v>112.63636363636365</v>
      </c>
      <c r="C216" s="70">
        <f>AVERAGE(C115:C125)</f>
        <v>102021296.45454545</v>
      </c>
    </row>
    <row r="217" spans="1:3">
      <c r="A217" s="1" t="s">
        <v>24</v>
      </c>
      <c r="B217" s="7">
        <f>AVERAGE(B126:B137)</f>
        <v>110.875</v>
      </c>
      <c r="C217" s="70">
        <f>AVERAGE(C126:C137)</f>
        <v>119764406.08333333</v>
      </c>
    </row>
    <row r="218" spans="1:3">
      <c r="A218" s="1" t="s">
        <v>25</v>
      </c>
      <c r="B218" s="7">
        <f>AVERAGE(B138:B149)</f>
        <v>95.550000000000011</v>
      </c>
      <c r="C218" s="70">
        <f>AVERAGE(C138:C149)</f>
        <v>103929192.66666667</v>
      </c>
    </row>
    <row r="219" spans="1:3">
      <c r="A219" s="1" t="s">
        <v>408</v>
      </c>
      <c r="B219" s="7">
        <f>AVERAGE(B150:B161)</f>
        <v>100</v>
      </c>
      <c r="C219" s="70">
        <f>AVERAGE(C150:C161)</f>
        <v>110085792.5</v>
      </c>
    </row>
    <row r="220" spans="1:3">
      <c r="A220" s="1" t="s">
        <v>441</v>
      </c>
      <c r="B220" s="7">
        <f>AVERAGE(B162:B173)</f>
        <v>102.80833333333334</v>
      </c>
      <c r="C220" s="70">
        <f>AVERAGE(C162:C173)</f>
        <v>120079072.41666667</v>
      </c>
    </row>
    <row r="221" spans="1:3">
      <c r="A221" s="1" t="s">
        <v>484</v>
      </c>
      <c r="B221" s="7">
        <f>AVERAGE(B174:B185)</f>
        <v>105.14999999999999</v>
      </c>
      <c r="C221" s="70">
        <f>AVERAGE(C174:C185)</f>
        <v>129799318.75</v>
      </c>
    </row>
    <row r="222" spans="1:3">
      <c r="A222" s="1" t="s">
        <v>509</v>
      </c>
      <c r="B222" s="7">
        <f>AVERAGE(B186:B197)</f>
        <v>106.48333333333333</v>
      </c>
      <c r="C222" s="70">
        <f>AVERAGE(C186:C197)</f>
        <v>140760093.66666666</v>
      </c>
    </row>
    <row r="223" spans="1:3">
      <c r="A223" s="1" t="s">
        <v>539</v>
      </c>
      <c r="B223" s="7">
        <f>AVERAGE(B198:B205)</f>
        <v>103.12499999999999</v>
      </c>
      <c r="C223" s="70">
        <f>AVERAGE(C198:C205)</f>
        <v>150363736</v>
      </c>
    </row>
    <row r="225" spans="1:3">
      <c r="A225" s="1" t="s">
        <v>225</v>
      </c>
      <c r="B225" s="7">
        <f>(B208-B207)/B207*100</f>
        <v>-0.64977869855918957</v>
      </c>
      <c r="C225" s="7">
        <f>(C208/C207-1)*100</f>
        <v>5.8438737305826161</v>
      </c>
    </row>
    <row r="226" spans="1:3">
      <c r="A226" s="1" t="s">
        <v>226</v>
      </c>
      <c r="B226" s="7">
        <f t="shared" ref="B226:B235" si="0">(B209-B208)/B208*100</f>
        <v>4.1800947867298222</v>
      </c>
      <c r="C226" s="7">
        <f t="shared" ref="C226:C235" si="1">(C209/C208-1)*100</f>
        <v>12.630794516403899</v>
      </c>
    </row>
    <row r="227" spans="1:3">
      <c r="A227" s="1" t="s">
        <v>227</v>
      </c>
      <c r="B227" s="7">
        <f t="shared" si="0"/>
        <v>1.9561459375853338</v>
      </c>
      <c r="C227" s="7">
        <f t="shared" si="1"/>
        <v>12.413004108635528</v>
      </c>
    </row>
    <row r="228" spans="1:3">
      <c r="A228" s="1" t="s">
        <v>228</v>
      </c>
      <c r="B228" s="7">
        <f t="shared" si="0"/>
        <v>4.3637337140817296</v>
      </c>
      <c r="C228" s="7">
        <f t="shared" si="1"/>
        <v>22.119953825487638</v>
      </c>
    </row>
    <row r="229" spans="1:3">
      <c r="A229" s="1" t="s">
        <v>215</v>
      </c>
      <c r="B229" s="7">
        <f t="shared" si="0"/>
        <v>-2.300128259940124</v>
      </c>
      <c r="C229" s="7">
        <f t="shared" si="1"/>
        <v>-1.1114837136700029</v>
      </c>
    </row>
    <row r="230" spans="1:3">
      <c r="A230" s="1" t="s">
        <v>216</v>
      </c>
      <c r="B230" s="7">
        <f t="shared" si="0"/>
        <v>4.1396814283213379</v>
      </c>
      <c r="C230" s="7">
        <f t="shared" si="1"/>
        <v>8.3705838610393499</v>
      </c>
    </row>
    <row r="231" spans="1:3">
      <c r="A231" s="1" t="s">
        <v>217</v>
      </c>
      <c r="B231" s="7">
        <f t="shared" si="0"/>
        <v>2.8994033112026512</v>
      </c>
      <c r="C231" s="7">
        <f t="shared" si="1"/>
        <v>6.1899493285313412</v>
      </c>
    </row>
    <row r="232" spans="1:3">
      <c r="A232" s="196" t="s">
        <v>218</v>
      </c>
      <c r="B232" s="7">
        <f t="shared" si="0"/>
        <v>4.6308395949036196</v>
      </c>
      <c r="C232" s="7">
        <f t="shared" si="1"/>
        <v>12.756362388136422</v>
      </c>
    </row>
    <row r="233" spans="1:3">
      <c r="A233" s="1" t="s">
        <v>219</v>
      </c>
      <c r="B233" s="7">
        <f t="shared" si="0"/>
        <v>5.5059217575804986</v>
      </c>
      <c r="C233" s="7">
        <f t="shared" si="1"/>
        <v>15.605500676967843</v>
      </c>
    </row>
    <row r="234" spans="1:3">
      <c r="A234" s="1" t="s">
        <v>220</v>
      </c>
      <c r="B234" s="7">
        <f t="shared" si="0"/>
        <v>-1.5637610976594187</v>
      </c>
      <c r="C234" s="7">
        <f t="shared" si="1"/>
        <v>17.391574353001026</v>
      </c>
    </row>
    <row r="235" spans="1:3">
      <c r="A235" s="1" t="s">
        <v>221</v>
      </c>
      <c r="B235" s="7">
        <f t="shared" si="0"/>
        <v>-13.821871476888377</v>
      </c>
      <c r="C235" s="7">
        <f t="shared" si="1"/>
        <v>-13.221969644009546</v>
      </c>
    </row>
    <row r="236" spans="1:3">
      <c r="A236" s="1" t="s">
        <v>409</v>
      </c>
      <c r="B236" s="7">
        <f>(B219-B218)/B218*100</f>
        <v>4.6572475143903596</v>
      </c>
      <c r="C236" s="7">
        <f>(C219/C218-1)*100</f>
        <v>5.9238407182469643</v>
      </c>
    </row>
    <row r="237" spans="1:3">
      <c r="A237" s="1" t="s">
        <v>442</v>
      </c>
      <c r="B237" s="7">
        <f>(B220-B219)/B219*100</f>
        <v>2.8083333333333371</v>
      </c>
      <c r="C237" s="7">
        <f>(C220/C219-1)*100</f>
        <v>9.0777199216389945</v>
      </c>
    </row>
    <row r="238" spans="1:3">
      <c r="A238" s="1" t="s">
        <v>485</v>
      </c>
      <c r="B238" s="7">
        <f>(B221-B220)/B220*100</f>
        <v>2.277701223960432</v>
      </c>
      <c r="C238" s="7">
        <f>(C221-C220)/C220*100</f>
        <v>8.0948712691622884</v>
      </c>
    </row>
    <row r="239" spans="1:3">
      <c r="A239" s="1" t="s">
        <v>510</v>
      </c>
      <c r="B239" s="7">
        <f>(B222-B221)/B221*100</f>
        <v>1.2680297987002784</v>
      </c>
      <c r="C239" s="7">
        <f>(C222-C221)/C221*100</f>
        <v>8.4444009585117001</v>
      </c>
    </row>
    <row r="240" spans="1:3">
      <c r="A240" s="196" t="s">
        <v>540</v>
      </c>
      <c r="B240" s="7">
        <f>(B223-B222)/B222*100</f>
        <v>-3.1538581937705574</v>
      </c>
      <c r="C240" s="7">
        <f>(C223-C222)/C222*100</f>
        <v>6.8227024316108258</v>
      </c>
    </row>
    <row r="241" spans="1:3">
      <c r="A241" s="1"/>
      <c r="B241" s="7"/>
      <c r="C241" s="7"/>
    </row>
    <row r="242" spans="1:3">
      <c r="A242" s="1"/>
    </row>
  </sheetData>
  <mergeCells count="1">
    <mergeCell ref="A1:C1"/>
  </mergeCells>
  <phoneticPr fontId="15" type="noConversion"/>
  <conditionalFormatting sqref="B138:B16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76:B206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176:B206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C179:C205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C179:C20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B185:C18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85">
    <cfRule type="iconSet" priority="3">
      <iconSet iconSet="4Arrows">
        <cfvo type="percent" val="0"/>
        <cfvo type="percent" val="25"/>
        <cfvo type="percent" val="50"/>
        <cfvo type="percent" val="75"/>
      </iconSet>
    </cfRule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185:B186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185:B186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40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411" t="s">
        <v>235</v>
      </c>
      <c r="B1" s="412"/>
      <c r="C1" s="412"/>
      <c r="D1" s="414"/>
    </row>
    <row r="2" spans="1:4" ht="13.5" thickBot="1"/>
    <row r="3" spans="1:4" ht="13.5" thickBot="1">
      <c r="B3" s="71" t="s">
        <v>233</v>
      </c>
      <c r="C3" s="76" t="s">
        <v>231</v>
      </c>
      <c r="D3" s="72" t="s">
        <v>232</v>
      </c>
    </row>
    <row r="4" spans="1:4" ht="11.25" customHeight="1" thickBot="1">
      <c r="A4" s="133" t="s">
        <v>234</v>
      </c>
      <c r="B4" s="75" t="s">
        <v>229</v>
      </c>
      <c r="C4" s="77" t="s">
        <v>230</v>
      </c>
      <c r="D4" s="74" t="s">
        <v>230</v>
      </c>
    </row>
    <row r="5" spans="1:4" hidden="1"/>
    <row r="6" spans="1:4" hidden="1">
      <c r="A6" s="62">
        <v>35796</v>
      </c>
      <c r="B6" s="1">
        <v>17027</v>
      </c>
      <c r="C6" s="1">
        <v>7973</v>
      </c>
      <c r="D6" s="1">
        <v>57722</v>
      </c>
    </row>
    <row r="7" spans="1:4" hidden="1">
      <c r="A7" s="62">
        <v>35827</v>
      </c>
      <c r="B7" s="1">
        <v>15707</v>
      </c>
      <c r="C7" s="1">
        <v>7862</v>
      </c>
      <c r="D7" s="1">
        <v>58384</v>
      </c>
    </row>
    <row r="8" spans="1:4" hidden="1">
      <c r="A8" s="62">
        <v>35855</v>
      </c>
      <c r="B8" s="1">
        <v>17393</v>
      </c>
      <c r="C8" s="1">
        <v>7890</v>
      </c>
      <c r="D8" s="1">
        <v>58383</v>
      </c>
    </row>
    <row r="9" spans="1:4" hidden="1">
      <c r="A9" s="62">
        <v>35886</v>
      </c>
      <c r="B9" s="1">
        <v>16979</v>
      </c>
      <c r="C9" s="1">
        <v>8289</v>
      </c>
      <c r="D9" s="1">
        <v>58765</v>
      </c>
    </row>
    <row r="10" spans="1:4" hidden="1">
      <c r="A10" s="62">
        <v>35916</v>
      </c>
      <c r="B10" s="1">
        <v>17358</v>
      </c>
      <c r="C10" s="1">
        <v>7727</v>
      </c>
      <c r="D10" s="1">
        <v>58904</v>
      </c>
    </row>
    <row r="11" spans="1:4" hidden="1">
      <c r="A11" s="62">
        <v>35947</v>
      </c>
      <c r="B11" s="1">
        <v>16469</v>
      </c>
      <c r="C11" s="1">
        <v>7671</v>
      </c>
      <c r="D11" s="1">
        <v>59005</v>
      </c>
    </row>
    <row r="12" spans="1:4" hidden="1">
      <c r="A12" s="62">
        <v>35977</v>
      </c>
      <c r="B12" s="1">
        <v>16675</v>
      </c>
      <c r="C12" s="1">
        <v>8335</v>
      </c>
      <c r="D12" s="1">
        <v>59920</v>
      </c>
    </row>
    <row r="13" spans="1:4" hidden="1">
      <c r="A13" s="62">
        <v>36008</v>
      </c>
      <c r="B13" s="1">
        <v>16318</v>
      </c>
      <c r="C13" s="1">
        <v>7536</v>
      </c>
      <c r="D13" s="1">
        <v>60029</v>
      </c>
    </row>
    <row r="14" spans="1:4" hidden="1">
      <c r="A14" s="62">
        <v>36039</v>
      </c>
      <c r="B14" s="1">
        <v>16501</v>
      </c>
      <c r="C14" s="1">
        <v>7411</v>
      </c>
      <c r="D14" s="1">
        <v>59446</v>
      </c>
    </row>
    <row r="15" spans="1:4" hidden="1">
      <c r="A15" s="62">
        <v>36069</v>
      </c>
      <c r="B15" s="1">
        <v>17236</v>
      </c>
      <c r="C15" s="1">
        <v>7761</v>
      </c>
      <c r="D15" s="1">
        <v>59242</v>
      </c>
    </row>
    <row r="16" spans="1:4" hidden="1">
      <c r="A16" s="62">
        <v>36100</v>
      </c>
      <c r="B16" s="1">
        <v>17810</v>
      </c>
      <c r="C16" s="1">
        <v>7771</v>
      </c>
      <c r="D16" s="1">
        <v>58336</v>
      </c>
    </row>
    <row r="17" spans="1:4" hidden="1">
      <c r="A17" s="62">
        <v>36130</v>
      </c>
      <c r="B17" s="1">
        <v>23633</v>
      </c>
      <c r="C17" s="1">
        <v>7935</v>
      </c>
      <c r="D17" s="1">
        <v>56886</v>
      </c>
    </row>
    <row r="18" spans="1:4" hidden="1">
      <c r="A18" s="62">
        <v>36161</v>
      </c>
      <c r="B18" s="1">
        <v>16315</v>
      </c>
      <c r="C18" s="1">
        <v>7820</v>
      </c>
      <c r="D18" s="1">
        <v>59135</v>
      </c>
    </row>
    <row r="19" spans="1:4" hidden="1">
      <c r="A19" s="62">
        <v>36192</v>
      </c>
      <c r="B19" s="1">
        <v>15469</v>
      </c>
      <c r="C19" s="1">
        <v>7732</v>
      </c>
      <c r="D19" s="1">
        <v>58497</v>
      </c>
    </row>
    <row r="20" spans="1:4" hidden="1">
      <c r="A20" s="62">
        <v>36220</v>
      </c>
      <c r="B20" s="1">
        <v>17194</v>
      </c>
      <c r="C20" s="1">
        <v>7890</v>
      </c>
      <c r="D20" s="1">
        <v>56708</v>
      </c>
    </row>
    <row r="21" spans="1:4" hidden="1">
      <c r="A21" s="62">
        <v>36251</v>
      </c>
      <c r="B21" s="1">
        <v>16738</v>
      </c>
      <c r="C21" s="1">
        <v>8052</v>
      </c>
      <c r="D21" s="1">
        <v>57701</v>
      </c>
    </row>
    <row r="22" spans="1:4" hidden="1">
      <c r="A22" s="62">
        <v>36281</v>
      </c>
      <c r="B22" s="1">
        <v>17163</v>
      </c>
      <c r="C22" s="1">
        <v>7837</v>
      </c>
      <c r="D22" s="1">
        <v>59103</v>
      </c>
    </row>
    <row r="23" spans="1:4" hidden="1">
      <c r="A23" s="62">
        <v>36312</v>
      </c>
      <c r="B23" s="1">
        <v>15970</v>
      </c>
      <c r="C23" s="1">
        <v>7529</v>
      </c>
      <c r="D23" s="1">
        <v>58193</v>
      </c>
    </row>
    <row r="24" spans="1:4" hidden="1">
      <c r="A24" s="62">
        <v>36342</v>
      </c>
      <c r="B24" s="1">
        <v>16840</v>
      </c>
      <c r="C24" s="1">
        <v>8247</v>
      </c>
      <c r="D24" s="1">
        <v>60274</v>
      </c>
    </row>
    <row r="25" spans="1:4" hidden="1">
      <c r="A25" s="62">
        <v>36373</v>
      </c>
      <c r="B25" s="1">
        <v>16358</v>
      </c>
      <c r="C25" s="1">
        <v>8353</v>
      </c>
      <c r="D25" s="1">
        <v>65019</v>
      </c>
    </row>
    <row r="26" spans="1:4" hidden="1">
      <c r="A26" s="62">
        <v>36404</v>
      </c>
      <c r="B26" s="1">
        <v>16221</v>
      </c>
      <c r="C26" s="1">
        <v>8626</v>
      </c>
      <c r="D26" s="1">
        <v>63671</v>
      </c>
    </row>
    <row r="27" spans="1:4" hidden="1">
      <c r="A27" s="62">
        <v>36434</v>
      </c>
      <c r="B27" s="1">
        <v>17290</v>
      </c>
      <c r="C27" s="1">
        <v>8577</v>
      </c>
      <c r="D27" s="1">
        <v>59946</v>
      </c>
    </row>
    <row r="28" spans="1:4" hidden="1">
      <c r="A28" s="62">
        <v>36465</v>
      </c>
      <c r="B28" s="1">
        <v>17697</v>
      </c>
      <c r="C28" s="1">
        <v>8536</v>
      </c>
      <c r="D28" s="1">
        <v>64544</v>
      </c>
    </row>
    <row r="29" spans="1:4" hidden="1">
      <c r="A29" s="62">
        <v>36495</v>
      </c>
      <c r="B29" s="1">
        <v>23596</v>
      </c>
      <c r="C29" s="1">
        <v>8656</v>
      </c>
      <c r="D29" s="1">
        <v>63760</v>
      </c>
    </row>
    <row r="30" spans="1:4" hidden="1">
      <c r="A30" s="62">
        <v>36526</v>
      </c>
      <c r="B30" s="1">
        <v>16454</v>
      </c>
      <c r="C30" s="1">
        <v>9525</v>
      </c>
      <c r="D30" s="1">
        <v>63230</v>
      </c>
    </row>
    <row r="31" spans="1:4" hidden="1">
      <c r="A31" s="62">
        <v>36557</v>
      </c>
      <c r="B31" s="1">
        <v>15758</v>
      </c>
      <c r="C31" s="1">
        <v>10024</v>
      </c>
      <c r="D31" s="1">
        <v>62419</v>
      </c>
    </row>
    <row r="32" spans="1:4" hidden="1">
      <c r="A32" s="62">
        <v>36586</v>
      </c>
      <c r="B32" s="1">
        <v>17150</v>
      </c>
      <c r="C32" s="1">
        <v>10016</v>
      </c>
      <c r="D32" s="1">
        <v>65828</v>
      </c>
    </row>
    <row r="33" spans="1:4" hidden="1">
      <c r="A33" s="62">
        <v>36617</v>
      </c>
      <c r="B33" s="1">
        <v>16788</v>
      </c>
      <c r="C33" s="1">
        <v>10401</v>
      </c>
      <c r="D33" s="1">
        <v>66524</v>
      </c>
    </row>
    <row r="34" spans="1:4" hidden="1">
      <c r="A34" s="62">
        <v>36647</v>
      </c>
      <c r="B34" s="1">
        <v>16907</v>
      </c>
      <c r="C34" s="1">
        <v>10865</v>
      </c>
      <c r="D34" s="1">
        <v>66110</v>
      </c>
    </row>
    <row r="35" spans="1:4" hidden="1">
      <c r="A35" s="62">
        <v>36678</v>
      </c>
      <c r="B35" s="1">
        <v>16509</v>
      </c>
      <c r="C35" s="1">
        <v>11111</v>
      </c>
      <c r="D35" s="1">
        <v>66187</v>
      </c>
    </row>
    <row r="36" spans="1:4" hidden="1">
      <c r="A36" s="62">
        <v>36708</v>
      </c>
      <c r="B36" s="1">
        <v>16455</v>
      </c>
      <c r="C36" s="1">
        <v>11237</v>
      </c>
      <c r="D36" s="1">
        <v>65939</v>
      </c>
    </row>
    <row r="37" spans="1:4" hidden="1">
      <c r="A37" s="62">
        <v>36739</v>
      </c>
      <c r="B37" s="1">
        <v>16229</v>
      </c>
      <c r="C37" s="1">
        <v>11568</v>
      </c>
      <c r="D37" s="1">
        <v>66381</v>
      </c>
    </row>
    <row r="38" spans="1:4" hidden="1">
      <c r="A38" s="62">
        <v>36770</v>
      </c>
      <c r="B38" s="1">
        <v>16389</v>
      </c>
      <c r="C38" s="1">
        <v>11583</v>
      </c>
      <c r="D38" s="1">
        <v>65961</v>
      </c>
    </row>
    <row r="39" spans="1:4" hidden="1">
      <c r="A39" s="62">
        <v>36800</v>
      </c>
      <c r="B39" s="1">
        <v>16980</v>
      </c>
      <c r="C39" s="1">
        <v>11568</v>
      </c>
      <c r="D39" s="1">
        <v>67090</v>
      </c>
    </row>
    <row r="40" spans="1:4" hidden="1">
      <c r="A40" s="62">
        <v>36831</v>
      </c>
      <c r="B40" s="1">
        <v>18136</v>
      </c>
      <c r="C40" s="1">
        <v>11747</v>
      </c>
      <c r="D40" s="1">
        <v>66522</v>
      </c>
    </row>
    <row r="41" spans="1:4" hidden="1">
      <c r="A41" s="62">
        <v>36861</v>
      </c>
      <c r="B41" s="1">
        <v>23853</v>
      </c>
      <c r="C41" s="1">
        <v>11909</v>
      </c>
      <c r="D41" s="1">
        <v>69017</v>
      </c>
    </row>
    <row r="42" spans="1:4" hidden="1">
      <c r="A42" s="62">
        <v>36892</v>
      </c>
      <c r="B42" s="1">
        <v>16292</v>
      </c>
      <c r="C42" s="1">
        <v>12060</v>
      </c>
      <c r="D42" s="1">
        <v>68948</v>
      </c>
    </row>
    <row r="43" spans="1:4" hidden="1">
      <c r="A43" s="62">
        <v>36923</v>
      </c>
      <c r="B43" s="1">
        <v>15729</v>
      </c>
      <c r="C43" s="1">
        <v>12454</v>
      </c>
      <c r="D43" s="1">
        <v>69871</v>
      </c>
    </row>
    <row r="44" spans="1:4" hidden="1">
      <c r="A44" s="62">
        <v>36951</v>
      </c>
      <c r="B44" s="1">
        <v>17334</v>
      </c>
      <c r="C44" s="1">
        <v>12540</v>
      </c>
      <c r="D44" s="1">
        <v>65533</v>
      </c>
    </row>
    <row r="45" spans="1:4" hidden="1">
      <c r="A45" s="62">
        <v>36982</v>
      </c>
      <c r="B45" s="1">
        <v>17071</v>
      </c>
      <c r="C45" s="1">
        <v>12300</v>
      </c>
      <c r="D45" s="1">
        <v>69030</v>
      </c>
    </row>
    <row r="46" spans="1:4" hidden="1">
      <c r="A46" s="62">
        <v>37012</v>
      </c>
      <c r="B46" s="1">
        <v>17291</v>
      </c>
      <c r="C46" s="1">
        <v>12467</v>
      </c>
      <c r="D46" s="1">
        <v>67978</v>
      </c>
    </row>
    <row r="47" spans="1:4" hidden="1">
      <c r="A47" s="62">
        <v>37043</v>
      </c>
      <c r="B47" s="1">
        <v>17115</v>
      </c>
      <c r="C47" s="1">
        <v>12797</v>
      </c>
      <c r="D47" s="1">
        <v>69651</v>
      </c>
    </row>
    <row r="48" spans="1:4" hidden="1">
      <c r="A48" s="62">
        <v>37073</v>
      </c>
      <c r="B48" s="1">
        <v>17338</v>
      </c>
      <c r="C48" s="1">
        <v>12848</v>
      </c>
      <c r="D48" s="1">
        <v>68336</v>
      </c>
    </row>
    <row r="49" spans="1:4" hidden="1">
      <c r="A49" s="62">
        <v>37104</v>
      </c>
      <c r="B49" s="1">
        <v>17143</v>
      </c>
      <c r="C49" s="1">
        <v>12418</v>
      </c>
      <c r="D49" s="1">
        <v>67195</v>
      </c>
    </row>
    <row r="50" spans="1:4" hidden="1">
      <c r="A50" s="62">
        <v>37135</v>
      </c>
      <c r="B50" s="1">
        <v>16957</v>
      </c>
      <c r="C50" s="1">
        <v>12354</v>
      </c>
      <c r="D50" s="1">
        <v>64703</v>
      </c>
    </row>
    <row r="51" spans="1:4" hidden="1">
      <c r="A51" s="62">
        <v>37165</v>
      </c>
      <c r="B51" s="1">
        <v>17886</v>
      </c>
      <c r="C51" s="1">
        <v>13159</v>
      </c>
      <c r="D51" s="1">
        <v>66750</v>
      </c>
    </row>
    <row r="52" spans="1:4" hidden="1">
      <c r="A52" s="62">
        <v>37196</v>
      </c>
      <c r="B52" s="1">
        <v>18711</v>
      </c>
      <c r="C52" s="1">
        <v>12992</v>
      </c>
      <c r="D52" s="1">
        <v>67749</v>
      </c>
    </row>
    <row r="53" spans="1:4" hidden="1">
      <c r="A53" s="62">
        <v>37226</v>
      </c>
      <c r="B53" s="1">
        <v>24407</v>
      </c>
      <c r="C53" s="1">
        <v>14077</v>
      </c>
      <c r="D53" s="1">
        <v>72122</v>
      </c>
    </row>
    <row r="54" spans="1:4" hidden="1">
      <c r="A54" s="62">
        <v>37257</v>
      </c>
      <c r="B54" s="1">
        <v>29408</v>
      </c>
      <c r="C54" s="1">
        <v>13941</v>
      </c>
      <c r="D54" s="1">
        <v>71059</v>
      </c>
    </row>
    <row r="55" spans="1:4" hidden="1">
      <c r="A55" s="62">
        <v>37288</v>
      </c>
      <c r="B55" s="1">
        <v>28604</v>
      </c>
      <c r="C55" s="1">
        <v>14139</v>
      </c>
      <c r="D55" s="1">
        <v>69189</v>
      </c>
    </row>
    <row r="56" spans="1:4" hidden="1">
      <c r="A56" s="62">
        <v>37316</v>
      </c>
      <c r="B56" s="1">
        <v>31470</v>
      </c>
      <c r="C56" s="1">
        <v>14613</v>
      </c>
      <c r="D56" s="1">
        <v>71852</v>
      </c>
    </row>
    <row r="57" spans="1:4" hidden="1">
      <c r="A57" s="62">
        <v>37347</v>
      </c>
      <c r="B57" s="1">
        <v>30318</v>
      </c>
      <c r="C57" s="1">
        <v>15007</v>
      </c>
      <c r="D57" s="1">
        <v>70087</v>
      </c>
    </row>
    <row r="58" spans="1:4" hidden="1">
      <c r="A58" s="62">
        <v>37377</v>
      </c>
      <c r="B58" s="1">
        <v>31787</v>
      </c>
      <c r="C58" s="1">
        <v>15103</v>
      </c>
      <c r="D58" s="1">
        <v>69468</v>
      </c>
    </row>
    <row r="59" spans="1:4" hidden="1">
      <c r="A59" s="62">
        <v>37408</v>
      </c>
      <c r="B59" s="1">
        <v>30891</v>
      </c>
      <c r="C59" s="1">
        <v>15097</v>
      </c>
      <c r="D59" s="1">
        <v>68988</v>
      </c>
    </row>
    <row r="60" spans="1:4" hidden="1">
      <c r="A60" s="62">
        <v>37438</v>
      </c>
      <c r="B60" s="1">
        <v>30500</v>
      </c>
      <c r="C60" s="1">
        <v>15186</v>
      </c>
      <c r="D60" s="1">
        <v>66592</v>
      </c>
    </row>
    <row r="61" spans="1:4" hidden="1">
      <c r="A61" s="62">
        <v>37469</v>
      </c>
      <c r="B61" s="1">
        <v>30723</v>
      </c>
      <c r="C61" s="1">
        <v>15742</v>
      </c>
      <c r="D61" s="1">
        <v>68462</v>
      </c>
    </row>
    <row r="62" spans="1:4" hidden="1">
      <c r="A62" s="62">
        <v>37500</v>
      </c>
      <c r="B62" s="1">
        <v>30244</v>
      </c>
      <c r="C62" s="1">
        <v>16010</v>
      </c>
      <c r="D62" s="1">
        <v>70416</v>
      </c>
    </row>
    <row r="63" spans="1:4" hidden="1">
      <c r="A63" s="62">
        <v>37530</v>
      </c>
      <c r="B63" s="1">
        <v>31315</v>
      </c>
      <c r="C63" s="1">
        <v>15611</v>
      </c>
      <c r="D63" s="1">
        <v>72056</v>
      </c>
    </row>
    <row r="64" spans="1:4" hidden="1">
      <c r="A64" s="62">
        <v>37561</v>
      </c>
      <c r="B64" s="1">
        <v>33335</v>
      </c>
      <c r="C64" s="1">
        <v>16158</v>
      </c>
      <c r="D64" s="1">
        <v>70861</v>
      </c>
    </row>
    <row r="65" spans="1:4" hidden="1">
      <c r="A65" s="62">
        <v>37591</v>
      </c>
      <c r="B65" s="1">
        <v>43000</v>
      </c>
      <c r="C65" s="1">
        <v>15824</v>
      </c>
      <c r="D65" s="1">
        <v>70190</v>
      </c>
    </row>
    <row r="66" spans="1:4" hidden="1">
      <c r="A66" s="62">
        <v>37622</v>
      </c>
      <c r="B66" s="1">
        <v>30325</v>
      </c>
      <c r="C66" s="1">
        <v>16509</v>
      </c>
      <c r="D66" s="1">
        <v>71663</v>
      </c>
    </row>
    <row r="67" spans="1:4" hidden="1">
      <c r="A67" s="62">
        <v>37653</v>
      </c>
      <c r="B67" s="1">
        <v>29151</v>
      </c>
      <c r="C67" s="1">
        <v>16452</v>
      </c>
      <c r="D67" s="1">
        <v>76704</v>
      </c>
    </row>
    <row r="68" spans="1:4" hidden="1">
      <c r="A68" s="62">
        <v>37681</v>
      </c>
      <c r="B68" s="1">
        <v>32311</v>
      </c>
      <c r="C68" s="1">
        <v>16382</v>
      </c>
      <c r="D68" s="1">
        <v>74106</v>
      </c>
    </row>
    <row r="69" spans="1:4" hidden="1">
      <c r="A69" s="62">
        <v>37712</v>
      </c>
      <c r="B69" s="1">
        <v>31226</v>
      </c>
      <c r="C69" s="1">
        <v>16577</v>
      </c>
      <c r="D69" s="1">
        <v>74431</v>
      </c>
    </row>
    <row r="70" spans="1:4" hidden="1">
      <c r="A70" s="62">
        <v>37742</v>
      </c>
      <c r="B70" s="1">
        <v>32786</v>
      </c>
      <c r="C70" s="1">
        <v>16187</v>
      </c>
      <c r="D70" s="1">
        <v>75451</v>
      </c>
    </row>
    <row r="71" spans="1:4" hidden="1">
      <c r="A71" s="62">
        <v>37773</v>
      </c>
      <c r="B71" s="1">
        <v>31824</v>
      </c>
      <c r="C71" s="1">
        <v>16880</v>
      </c>
      <c r="D71" s="1">
        <v>77156</v>
      </c>
    </row>
    <row r="72" spans="1:4" hidden="1">
      <c r="A72" s="62">
        <v>37803</v>
      </c>
      <c r="B72" s="1">
        <v>32063</v>
      </c>
      <c r="C72" s="1">
        <v>17797</v>
      </c>
      <c r="D72" s="1">
        <v>77860</v>
      </c>
    </row>
    <row r="73" spans="1:4" hidden="1">
      <c r="A73" s="62">
        <v>37834</v>
      </c>
      <c r="B73" s="1">
        <v>31804</v>
      </c>
      <c r="C73" s="1">
        <v>16738</v>
      </c>
      <c r="D73" s="1">
        <v>77233</v>
      </c>
    </row>
    <row r="74" spans="1:4" hidden="1">
      <c r="A74" s="62">
        <v>37865</v>
      </c>
      <c r="B74" s="1">
        <v>32515</v>
      </c>
      <c r="C74" s="1">
        <v>17002</v>
      </c>
      <c r="D74" s="1">
        <v>75751</v>
      </c>
    </row>
    <row r="75" spans="1:4" hidden="1">
      <c r="A75" s="62">
        <v>37895</v>
      </c>
      <c r="B75" s="1">
        <v>33412</v>
      </c>
      <c r="C75" s="1">
        <v>17531</v>
      </c>
      <c r="D75" s="1">
        <v>74152</v>
      </c>
    </row>
    <row r="76" spans="1:4" hidden="1">
      <c r="A76" s="62">
        <v>37926</v>
      </c>
      <c r="B76" s="1">
        <v>35939</v>
      </c>
      <c r="C76" s="1">
        <v>18508</v>
      </c>
      <c r="D76" s="1">
        <v>76242</v>
      </c>
    </row>
    <row r="77" spans="1:4" hidden="1">
      <c r="A77" s="62">
        <v>37956</v>
      </c>
      <c r="B77" s="1">
        <v>46920</v>
      </c>
      <c r="C77" s="1">
        <v>18119</v>
      </c>
      <c r="D77" s="1">
        <v>69602</v>
      </c>
    </row>
    <row r="78" spans="1:4" hidden="1">
      <c r="A78" s="62">
        <v>37987</v>
      </c>
      <c r="B78" s="1">
        <v>33713</v>
      </c>
      <c r="C78" s="1">
        <v>18949</v>
      </c>
      <c r="D78" s="1">
        <v>76434</v>
      </c>
    </row>
    <row r="79" spans="1:4" hidden="1">
      <c r="A79" s="62">
        <v>38018</v>
      </c>
      <c r="B79" s="1">
        <v>32771</v>
      </c>
      <c r="C79" s="1">
        <v>17898</v>
      </c>
      <c r="D79" s="1">
        <v>77296</v>
      </c>
    </row>
    <row r="80" spans="1:4" hidden="1">
      <c r="A80" s="62">
        <v>38047</v>
      </c>
      <c r="B80" s="1">
        <v>34504</v>
      </c>
      <c r="C80" s="1">
        <v>18113</v>
      </c>
      <c r="D80" s="1">
        <v>78602</v>
      </c>
    </row>
    <row r="81" spans="1:4" hidden="1">
      <c r="A81" s="62">
        <v>38078</v>
      </c>
      <c r="B81" s="1">
        <v>33909</v>
      </c>
      <c r="C81" s="1">
        <v>18015</v>
      </c>
      <c r="D81" s="1">
        <v>77921</v>
      </c>
    </row>
    <row r="82" spans="1:4" hidden="1">
      <c r="A82" s="62">
        <v>38108</v>
      </c>
      <c r="B82" s="1">
        <v>35790</v>
      </c>
      <c r="C82" s="1">
        <v>18315</v>
      </c>
      <c r="D82" s="1">
        <v>88878</v>
      </c>
    </row>
    <row r="83" spans="1:4" hidden="1">
      <c r="A83" s="62">
        <v>38139</v>
      </c>
      <c r="B83" s="1">
        <v>35691</v>
      </c>
      <c r="C83" s="1">
        <v>18558</v>
      </c>
      <c r="D83" s="1">
        <v>88050</v>
      </c>
    </row>
    <row r="84" spans="1:4" hidden="1">
      <c r="A84" s="62">
        <v>38169</v>
      </c>
      <c r="B84" s="1">
        <v>36258</v>
      </c>
      <c r="C84" s="1">
        <v>19142</v>
      </c>
      <c r="D84" s="1">
        <v>86292</v>
      </c>
    </row>
    <row r="85" spans="1:4" hidden="1">
      <c r="A85" s="62">
        <v>38200</v>
      </c>
      <c r="B85" s="1">
        <v>35046</v>
      </c>
      <c r="C85" s="1">
        <v>20053</v>
      </c>
      <c r="D85" s="1">
        <v>87933</v>
      </c>
    </row>
    <row r="86" spans="1:4" hidden="1">
      <c r="A86" s="62">
        <v>38231</v>
      </c>
      <c r="B86" s="1">
        <v>36703</v>
      </c>
      <c r="C86" s="1">
        <v>20226</v>
      </c>
      <c r="D86" s="1">
        <v>85630</v>
      </c>
    </row>
    <row r="87" spans="1:4" hidden="1">
      <c r="A87" s="62">
        <v>38261</v>
      </c>
      <c r="B87" s="1">
        <v>38201</v>
      </c>
      <c r="C87" s="1">
        <v>20537</v>
      </c>
      <c r="D87" s="1">
        <v>89088</v>
      </c>
    </row>
    <row r="88" spans="1:4" hidden="1">
      <c r="A88" s="62">
        <v>38292</v>
      </c>
      <c r="B88" s="1">
        <v>39969</v>
      </c>
      <c r="C88" s="1">
        <v>20651</v>
      </c>
      <c r="D88" s="1">
        <v>89503</v>
      </c>
    </row>
    <row r="89" spans="1:4" hidden="1">
      <c r="A89" s="62">
        <v>38322</v>
      </c>
      <c r="B89" s="1">
        <v>52470</v>
      </c>
      <c r="C89" s="1">
        <v>21273</v>
      </c>
      <c r="D89" s="1">
        <v>86310</v>
      </c>
    </row>
    <row r="90" spans="1:4" hidden="1">
      <c r="A90" s="62">
        <v>38353</v>
      </c>
      <c r="B90" s="1">
        <v>35096</v>
      </c>
      <c r="C90" s="1">
        <v>20995</v>
      </c>
      <c r="D90" s="1">
        <v>84524</v>
      </c>
    </row>
    <row r="91" spans="1:4" hidden="1">
      <c r="A91" s="62">
        <v>38384</v>
      </c>
      <c r="B91" s="1">
        <v>34722</v>
      </c>
      <c r="C91" s="1">
        <v>20939</v>
      </c>
      <c r="D91" s="1">
        <v>80433</v>
      </c>
    </row>
    <row r="92" spans="1:4" hidden="1">
      <c r="A92" s="62">
        <v>38412</v>
      </c>
      <c r="B92" s="1">
        <v>36993</v>
      </c>
      <c r="C92" s="1">
        <v>22164</v>
      </c>
      <c r="D92" s="1">
        <v>81318</v>
      </c>
    </row>
    <row r="93" spans="1:4" hidden="1">
      <c r="A93" s="62">
        <v>38443</v>
      </c>
      <c r="B93" s="1">
        <v>37568</v>
      </c>
      <c r="C93" s="1">
        <v>23130</v>
      </c>
      <c r="D93" s="1">
        <v>87486</v>
      </c>
    </row>
    <row r="94" spans="1:4" hidden="1">
      <c r="A94" s="62">
        <v>38473</v>
      </c>
      <c r="B94" s="1">
        <v>38608</v>
      </c>
      <c r="C94" s="1">
        <v>24123</v>
      </c>
      <c r="D94" s="1">
        <v>86584</v>
      </c>
    </row>
    <row r="95" spans="1:4" hidden="1">
      <c r="A95" s="62">
        <v>38504</v>
      </c>
      <c r="B95" s="1">
        <v>37882</v>
      </c>
      <c r="C95" s="1">
        <v>23625</v>
      </c>
      <c r="D95" s="1">
        <v>87349</v>
      </c>
    </row>
    <row r="96" spans="1:4" hidden="1">
      <c r="A96" s="62">
        <v>38534</v>
      </c>
      <c r="B96" s="1">
        <v>38092</v>
      </c>
      <c r="C96" s="1">
        <v>23834</v>
      </c>
      <c r="D96" s="1">
        <v>89050</v>
      </c>
    </row>
    <row r="97" spans="1:4" hidden="1">
      <c r="A97" s="62">
        <v>38565</v>
      </c>
      <c r="B97" s="1">
        <v>38802</v>
      </c>
      <c r="C97" s="1">
        <v>23692</v>
      </c>
      <c r="D97" s="1">
        <v>88593</v>
      </c>
    </row>
    <row r="98" spans="1:4" hidden="1">
      <c r="A98" s="62">
        <v>38596</v>
      </c>
      <c r="B98" s="1">
        <v>39615</v>
      </c>
      <c r="C98" s="1">
        <v>24169</v>
      </c>
      <c r="D98" s="1">
        <v>91211</v>
      </c>
    </row>
    <row r="99" spans="1:4" hidden="1">
      <c r="A99" s="62">
        <v>38626</v>
      </c>
      <c r="B99" s="1">
        <v>41986</v>
      </c>
      <c r="C99" s="1">
        <v>24753</v>
      </c>
      <c r="D99" s="1">
        <v>90009</v>
      </c>
    </row>
    <row r="100" spans="1:4" hidden="1">
      <c r="A100" s="62">
        <v>38657</v>
      </c>
      <c r="B100" s="1">
        <v>44094</v>
      </c>
      <c r="C100" s="1">
        <v>24735</v>
      </c>
      <c r="D100" s="1">
        <v>90412</v>
      </c>
    </row>
    <row r="101" spans="1:4" hidden="1">
      <c r="A101" s="62">
        <v>38687</v>
      </c>
      <c r="B101" s="1">
        <v>58139</v>
      </c>
      <c r="C101" s="1">
        <v>25126</v>
      </c>
      <c r="D101" s="1">
        <v>88830</v>
      </c>
    </row>
    <row r="102" spans="1:4" hidden="1">
      <c r="A102" s="62">
        <v>38718</v>
      </c>
      <c r="B102" s="1">
        <v>38543</v>
      </c>
      <c r="C102" s="1">
        <v>25197</v>
      </c>
      <c r="D102" s="1">
        <v>88438</v>
      </c>
    </row>
    <row r="103" spans="1:4" hidden="1">
      <c r="A103" s="62">
        <v>38749</v>
      </c>
      <c r="B103" s="1">
        <v>39478</v>
      </c>
      <c r="C103" s="1">
        <v>25466</v>
      </c>
      <c r="D103" s="1">
        <v>89482</v>
      </c>
    </row>
    <row r="104" spans="1:4" hidden="1">
      <c r="A104" s="62">
        <v>38777</v>
      </c>
      <c r="B104" s="1">
        <v>41863</v>
      </c>
      <c r="C104" s="1">
        <v>23912</v>
      </c>
      <c r="D104" s="1">
        <v>88840</v>
      </c>
    </row>
    <row r="105" spans="1:4" hidden="1">
      <c r="A105" s="62">
        <v>38808</v>
      </c>
      <c r="B105" s="1">
        <v>42231</v>
      </c>
      <c r="C105" s="1">
        <v>27117</v>
      </c>
      <c r="D105" s="1">
        <v>90986</v>
      </c>
    </row>
    <row r="106" spans="1:4" hidden="1">
      <c r="A106" s="62">
        <v>38838</v>
      </c>
      <c r="B106" s="1">
        <v>43481</v>
      </c>
      <c r="C106" s="1">
        <v>26085</v>
      </c>
      <c r="D106" s="1">
        <v>93022</v>
      </c>
    </row>
    <row r="107" spans="1:4" hidden="1">
      <c r="A107" s="62">
        <v>38869</v>
      </c>
      <c r="B107" s="1">
        <v>42428</v>
      </c>
      <c r="C107" s="1">
        <v>26309</v>
      </c>
      <c r="D107" s="1">
        <v>92901</v>
      </c>
    </row>
    <row r="108" spans="1:4" hidden="1">
      <c r="A108" s="62">
        <v>38899</v>
      </c>
      <c r="B108" s="1">
        <v>43058</v>
      </c>
      <c r="C108" s="1">
        <v>28163</v>
      </c>
      <c r="D108" s="1">
        <v>95681</v>
      </c>
    </row>
    <row r="109" spans="1:4" hidden="1">
      <c r="A109" s="62">
        <v>38930</v>
      </c>
      <c r="B109" s="1">
        <v>43520</v>
      </c>
      <c r="C109" s="1">
        <v>27352</v>
      </c>
      <c r="D109" s="1">
        <v>94710</v>
      </c>
    </row>
    <row r="110" spans="1:4" hidden="1">
      <c r="A110" s="62">
        <v>38961</v>
      </c>
      <c r="B110" s="1">
        <v>45762</v>
      </c>
      <c r="C110" s="1">
        <v>28376</v>
      </c>
      <c r="D110" s="1">
        <v>95274</v>
      </c>
    </row>
    <row r="111" spans="1:4" hidden="1">
      <c r="A111" s="62">
        <v>38991</v>
      </c>
      <c r="B111" s="1">
        <v>45962</v>
      </c>
      <c r="C111" s="1">
        <v>27720</v>
      </c>
      <c r="D111" s="1">
        <v>94704</v>
      </c>
    </row>
    <row r="112" spans="1:4" hidden="1">
      <c r="A112" s="62">
        <v>39022</v>
      </c>
      <c r="B112" s="1">
        <v>49820</v>
      </c>
      <c r="C112" s="1">
        <v>27653</v>
      </c>
      <c r="D112" s="1">
        <v>94467</v>
      </c>
    </row>
    <row r="113" spans="1:4" hidden="1">
      <c r="A113" s="62">
        <v>39052</v>
      </c>
      <c r="B113" s="1">
        <v>62840</v>
      </c>
      <c r="C113" s="1">
        <v>28584</v>
      </c>
      <c r="D113" s="1">
        <v>95302</v>
      </c>
    </row>
    <row r="114" spans="1:4" hidden="1">
      <c r="A114" s="62">
        <v>39083</v>
      </c>
      <c r="B114" s="1">
        <v>42921</v>
      </c>
      <c r="C114" s="1">
        <v>28811</v>
      </c>
      <c r="D114" s="1">
        <v>96475</v>
      </c>
    </row>
    <row r="115" spans="1:4" hidden="1">
      <c r="A115" s="62">
        <v>39114</v>
      </c>
      <c r="B115" s="1">
        <v>42867</v>
      </c>
      <c r="C115" s="1">
        <v>29122</v>
      </c>
      <c r="D115" s="1">
        <v>97294</v>
      </c>
    </row>
    <row r="116" spans="1:4" hidden="1">
      <c r="A116" s="62">
        <v>39142</v>
      </c>
      <c r="B116" s="1">
        <v>46717</v>
      </c>
      <c r="C116" s="1">
        <v>29045</v>
      </c>
      <c r="D116" s="1">
        <v>96082</v>
      </c>
    </row>
    <row r="117" spans="1:4" hidden="1">
      <c r="A117" s="62">
        <v>39173</v>
      </c>
      <c r="B117" s="1">
        <v>46081</v>
      </c>
      <c r="C117" s="1">
        <v>28815</v>
      </c>
      <c r="D117" s="1">
        <v>95782</v>
      </c>
    </row>
    <row r="118" spans="1:4" hidden="1">
      <c r="A118" s="62">
        <v>39203</v>
      </c>
      <c r="B118" s="1">
        <v>47828</v>
      </c>
      <c r="C118" s="1">
        <v>29766</v>
      </c>
      <c r="D118" s="1">
        <v>96992</v>
      </c>
    </row>
    <row r="119" spans="1:4" hidden="1">
      <c r="A119" s="62">
        <v>39234</v>
      </c>
      <c r="B119" s="1">
        <v>46128</v>
      </c>
      <c r="C119" s="1">
        <v>28996</v>
      </c>
      <c r="D119" s="1">
        <v>97666</v>
      </c>
    </row>
    <row r="120" spans="1:4" hidden="1">
      <c r="A120" s="62">
        <v>39264</v>
      </c>
      <c r="B120" s="1">
        <v>45715</v>
      </c>
      <c r="C120" s="1">
        <v>28948</v>
      </c>
      <c r="D120" s="1">
        <v>98157</v>
      </c>
    </row>
    <row r="121" spans="1:4" hidden="1">
      <c r="A121" s="62">
        <v>39295</v>
      </c>
      <c r="B121" s="1">
        <v>46383</v>
      </c>
      <c r="C121" s="1">
        <v>29411</v>
      </c>
      <c r="D121" s="1">
        <v>99482</v>
      </c>
    </row>
    <row r="122" spans="1:4" hidden="1">
      <c r="A122" s="62">
        <v>39326</v>
      </c>
      <c r="B122" s="1">
        <v>46805</v>
      </c>
      <c r="C122" s="1">
        <v>29381</v>
      </c>
      <c r="D122" s="1">
        <v>100102</v>
      </c>
    </row>
    <row r="123" spans="1:4" hidden="1">
      <c r="A123" s="62">
        <v>39356</v>
      </c>
      <c r="B123" s="1">
        <v>47564</v>
      </c>
      <c r="C123" s="1">
        <v>29684</v>
      </c>
      <c r="D123" s="1">
        <v>100281</v>
      </c>
    </row>
    <row r="124" spans="1:4" hidden="1">
      <c r="A124" s="62">
        <v>39387</v>
      </c>
      <c r="B124" s="1">
        <v>50635</v>
      </c>
      <c r="C124" s="1">
        <v>30103</v>
      </c>
      <c r="D124" s="1">
        <v>101110</v>
      </c>
    </row>
    <row r="125" spans="1:4" hidden="1">
      <c r="A125" s="62">
        <v>39417</v>
      </c>
      <c r="B125" s="1">
        <v>64153</v>
      </c>
      <c r="C125" s="1">
        <v>29196</v>
      </c>
      <c r="D125" s="1">
        <v>96891</v>
      </c>
    </row>
    <row r="126" spans="1:4" hidden="1">
      <c r="A126" s="62">
        <v>39448</v>
      </c>
      <c r="B126" s="1">
        <v>43538</v>
      </c>
      <c r="C126" s="1">
        <v>30360</v>
      </c>
      <c r="D126" s="1">
        <v>104000</v>
      </c>
    </row>
    <row r="127" spans="1:4" hidden="1">
      <c r="A127" s="62">
        <v>39479</v>
      </c>
      <c r="B127" s="1">
        <v>45006</v>
      </c>
      <c r="C127" s="1">
        <v>30920</v>
      </c>
      <c r="D127" s="1">
        <v>103269</v>
      </c>
    </row>
    <row r="128" spans="1:4" hidden="1">
      <c r="A128" s="62">
        <v>39508</v>
      </c>
      <c r="B128" s="1">
        <v>47310</v>
      </c>
      <c r="C128" s="1">
        <v>31439</v>
      </c>
      <c r="D128" s="1">
        <v>106316</v>
      </c>
    </row>
    <row r="129" spans="1:4" hidden="1">
      <c r="A129" s="62">
        <v>39539</v>
      </c>
      <c r="B129" s="1">
        <v>47178</v>
      </c>
      <c r="C129" s="1">
        <v>31610</v>
      </c>
      <c r="D129" s="1">
        <v>110104</v>
      </c>
    </row>
    <row r="130" spans="1:4" hidden="1">
      <c r="A130" s="62">
        <v>39569</v>
      </c>
      <c r="B130" s="1">
        <v>47019</v>
      </c>
      <c r="C130" s="1">
        <v>30858</v>
      </c>
      <c r="D130" s="1">
        <v>105341</v>
      </c>
    </row>
    <row r="131" spans="1:4" hidden="1">
      <c r="A131" s="62">
        <v>39600</v>
      </c>
      <c r="B131" s="1">
        <v>46739</v>
      </c>
      <c r="C131" s="1">
        <v>31003</v>
      </c>
      <c r="D131" s="1">
        <v>105947</v>
      </c>
    </row>
    <row r="132" spans="1:4" hidden="1">
      <c r="A132" s="62">
        <v>39630</v>
      </c>
      <c r="B132" s="1">
        <v>45936</v>
      </c>
      <c r="C132" s="1">
        <v>30980</v>
      </c>
      <c r="D132" s="1">
        <v>105573</v>
      </c>
    </row>
    <row r="133" spans="1:4" hidden="1">
      <c r="A133" s="62">
        <v>39661</v>
      </c>
      <c r="B133" s="1">
        <v>45970</v>
      </c>
      <c r="C133" s="1">
        <v>31358</v>
      </c>
      <c r="D133" s="1">
        <v>104958</v>
      </c>
    </row>
    <row r="134" spans="1:4" hidden="1">
      <c r="A134" s="62">
        <v>39692</v>
      </c>
      <c r="B134" s="1">
        <v>46116</v>
      </c>
      <c r="C134" s="1">
        <v>30139</v>
      </c>
      <c r="D134" s="1">
        <v>104417</v>
      </c>
    </row>
    <row r="135" spans="1:4" hidden="1">
      <c r="A135" s="62">
        <v>39722</v>
      </c>
      <c r="B135" s="1">
        <v>48176</v>
      </c>
      <c r="C135" s="1">
        <v>30256</v>
      </c>
      <c r="D135" s="1">
        <v>103593</v>
      </c>
    </row>
    <row r="136" spans="1:4" hidden="1">
      <c r="A136" s="62">
        <v>39753</v>
      </c>
      <c r="B136" s="1">
        <v>49600</v>
      </c>
      <c r="C136" s="1">
        <v>29492</v>
      </c>
      <c r="D136" s="1">
        <v>107333</v>
      </c>
    </row>
    <row r="137" spans="1:4" ht="11.25" hidden="1" customHeight="1">
      <c r="A137" s="62">
        <v>39783</v>
      </c>
      <c r="B137" s="1">
        <v>64134</v>
      </c>
      <c r="C137" s="1">
        <v>28252</v>
      </c>
      <c r="D137" s="1">
        <v>102051</v>
      </c>
    </row>
    <row r="138" spans="1:4">
      <c r="A138" s="62">
        <v>39814</v>
      </c>
      <c r="B138" s="70">
        <v>45690</v>
      </c>
      <c r="C138" s="70">
        <v>27592</v>
      </c>
      <c r="D138" s="70">
        <v>102155</v>
      </c>
    </row>
    <row r="139" spans="1:4">
      <c r="A139" s="62">
        <v>39845</v>
      </c>
      <c r="B139" s="70">
        <v>44601</v>
      </c>
      <c r="C139" s="70">
        <v>27899</v>
      </c>
      <c r="D139" s="70">
        <v>99144</v>
      </c>
    </row>
    <row r="140" spans="1:4">
      <c r="A140" s="62">
        <v>39873</v>
      </c>
      <c r="B140" s="70">
        <v>46660</v>
      </c>
      <c r="C140" s="70">
        <v>27906</v>
      </c>
      <c r="D140" s="70">
        <v>97608</v>
      </c>
    </row>
    <row r="141" spans="1:4">
      <c r="A141" s="62">
        <v>39904</v>
      </c>
      <c r="B141" s="70">
        <v>45564</v>
      </c>
      <c r="C141" s="70">
        <v>27666</v>
      </c>
      <c r="D141" s="70">
        <v>95746</v>
      </c>
    </row>
    <row r="142" spans="1:4">
      <c r="A142" s="62">
        <v>39934</v>
      </c>
      <c r="B142" s="70">
        <v>46797</v>
      </c>
      <c r="C142" s="70">
        <v>27106</v>
      </c>
      <c r="D142" s="70">
        <v>94583</v>
      </c>
    </row>
    <row r="143" spans="1:4">
      <c r="A143" s="62">
        <v>39965</v>
      </c>
      <c r="B143" s="70">
        <v>45620</v>
      </c>
      <c r="C143" s="70">
        <v>28579</v>
      </c>
      <c r="D143" s="70">
        <v>95215</v>
      </c>
    </row>
    <row r="144" spans="1:4">
      <c r="A144" s="62">
        <v>39995</v>
      </c>
      <c r="B144" s="70">
        <v>46320</v>
      </c>
      <c r="C144" s="70">
        <v>28651</v>
      </c>
      <c r="D144" s="70">
        <v>94686</v>
      </c>
    </row>
    <row r="145" spans="1:4">
      <c r="A145" s="62">
        <v>40026</v>
      </c>
      <c r="B145" s="70">
        <v>45514</v>
      </c>
      <c r="C145" s="70">
        <v>27137</v>
      </c>
      <c r="D145" s="70">
        <v>94819</v>
      </c>
    </row>
    <row r="146" spans="1:4">
      <c r="A146" s="62">
        <v>40057</v>
      </c>
      <c r="B146" s="316">
        <v>46317</v>
      </c>
      <c r="C146" s="70">
        <v>28815</v>
      </c>
      <c r="D146" s="70">
        <v>94123</v>
      </c>
    </row>
    <row r="147" spans="1:4">
      <c r="A147" s="62">
        <v>40087</v>
      </c>
      <c r="B147" s="316">
        <v>47739</v>
      </c>
      <c r="C147" s="70">
        <v>28730</v>
      </c>
      <c r="D147" s="70">
        <v>94491</v>
      </c>
    </row>
    <row r="148" spans="1:4">
      <c r="A148" s="62">
        <v>40118</v>
      </c>
      <c r="B148" s="316">
        <v>48963</v>
      </c>
      <c r="C148" s="70">
        <v>29756</v>
      </c>
      <c r="D148" s="70">
        <v>91883</v>
      </c>
    </row>
    <row r="149" spans="1:4">
      <c r="A149" s="62">
        <v>40148</v>
      </c>
      <c r="B149" s="316">
        <v>65080</v>
      </c>
      <c r="C149" s="70">
        <v>31794</v>
      </c>
      <c r="D149" s="70">
        <v>95983</v>
      </c>
    </row>
    <row r="150" spans="1:4">
      <c r="A150" s="62">
        <v>40179</v>
      </c>
      <c r="B150" s="316">
        <v>45993</v>
      </c>
      <c r="C150" s="70">
        <v>30767</v>
      </c>
      <c r="D150" s="70">
        <v>95390</v>
      </c>
    </row>
    <row r="151" spans="1:4">
      <c r="A151" s="62">
        <v>40210</v>
      </c>
      <c r="B151" s="316">
        <v>45076</v>
      </c>
      <c r="C151" s="70">
        <v>31333</v>
      </c>
      <c r="D151" s="70">
        <v>97067</v>
      </c>
    </row>
    <row r="152" spans="1:4">
      <c r="A152" s="62">
        <v>40238</v>
      </c>
      <c r="B152" s="316">
        <v>48266</v>
      </c>
      <c r="C152" s="70">
        <v>31859</v>
      </c>
      <c r="D152" s="70">
        <v>96766</v>
      </c>
    </row>
    <row r="153" spans="1:4">
      <c r="A153" s="62">
        <v>40269</v>
      </c>
      <c r="B153" s="316">
        <v>47427</v>
      </c>
      <c r="C153" s="70">
        <v>32171</v>
      </c>
      <c r="D153" s="70">
        <v>97504</v>
      </c>
    </row>
    <row r="154" spans="1:4">
      <c r="A154" s="62">
        <v>40299</v>
      </c>
      <c r="B154" s="316">
        <v>48969</v>
      </c>
      <c r="C154" s="70">
        <v>32993</v>
      </c>
      <c r="D154" s="70">
        <v>99198</v>
      </c>
    </row>
    <row r="155" spans="1:4">
      <c r="A155" s="62">
        <v>40330</v>
      </c>
      <c r="B155" s="316">
        <v>49296</v>
      </c>
      <c r="C155" s="70">
        <v>32077</v>
      </c>
      <c r="D155" s="70">
        <v>98283</v>
      </c>
    </row>
    <row r="156" spans="1:4">
      <c r="A156" s="62">
        <v>40360</v>
      </c>
      <c r="B156" s="316">
        <v>50268</v>
      </c>
      <c r="C156" s="70">
        <v>32610</v>
      </c>
      <c r="D156" s="70">
        <v>99232</v>
      </c>
    </row>
    <row r="157" spans="1:4">
      <c r="A157" s="62">
        <v>40391</v>
      </c>
      <c r="B157" s="316">
        <v>47812</v>
      </c>
      <c r="C157" s="70">
        <v>33701</v>
      </c>
      <c r="D157" s="70">
        <v>100014</v>
      </c>
    </row>
    <row r="158" spans="1:4">
      <c r="A158" s="62">
        <v>40422</v>
      </c>
      <c r="B158" s="316">
        <v>49130</v>
      </c>
      <c r="C158" s="70">
        <v>32935</v>
      </c>
      <c r="D158" s="70">
        <v>100488</v>
      </c>
    </row>
    <row r="159" spans="1:4">
      <c r="A159" s="62">
        <v>40452</v>
      </c>
      <c r="B159" s="316">
        <v>50857</v>
      </c>
      <c r="C159" s="70">
        <v>32881</v>
      </c>
      <c r="D159" s="70">
        <v>97110</v>
      </c>
    </row>
    <row r="160" spans="1:4">
      <c r="A160" s="62">
        <v>40483</v>
      </c>
      <c r="B160" s="316">
        <v>53119</v>
      </c>
      <c r="C160" s="70">
        <v>34163</v>
      </c>
      <c r="D160" s="70">
        <v>99625</v>
      </c>
    </row>
    <row r="161" spans="1:4">
      <c r="A161" s="62">
        <v>40513</v>
      </c>
      <c r="B161" s="316">
        <v>70597</v>
      </c>
      <c r="C161" s="70">
        <v>36046</v>
      </c>
      <c r="D161" s="70">
        <v>101329</v>
      </c>
    </row>
    <row r="162" spans="1:4">
      <c r="A162" s="62">
        <v>40544</v>
      </c>
      <c r="B162" s="316">
        <v>49116</v>
      </c>
      <c r="C162" s="70">
        <v>35895</v>
      </c>
      <c r="D162" s="70">
        <v>100663</v>
      </c>
    </row>
    <row r="163" spans="1:4">
      <c r="A163" s="62">
        <v>40575</v>
      </c>
      <c r="B163" s="316">
        <v>47767</v>
      </c>
      <c r="C163" s="70">
        <v>35971</v>
      </c>
      <c r="D163" s="70">
        <v>100248</v>
      </c>
    </row>
    <row r="164" spans="1:4">
      <c r="A164" s="62">
        <v>40603</v>
      </c>
      <c r="B164" s="316">
        <v>50650</v>
      </c>
      <c r="C164" s="70">
        <v>36501</v>
      </c>
      <c r="D164" s="70">
        <v>102484</v>
      </c>
    </row>
    <row r="165" spans="1:4" ht="13.5" customHeight="1">
      <c r="A165" s="62">
        <v>40634</v>
      </c>
      <c r="B165" s="316">
        <v>52160</v>
      </c>
      <c r="C165" s="70">
        <v>36130</v>
      </c>
      <c r="D165" s="70">
        <v>102713</v>
      </c>
    </row>
    <row r="166" spans="1:4" ht="13.5" customHeight="1">
      <c r="A166" s="62">
        <v>40664</v>
      </c>
      <c r="B166" s="316">
        <v>49760</v>
      </c>
      <c r="C166" s="70">
        <v>36115</v>
      </c>
      <c r="D166" s="70">
        <v>103388</v>
      </c>
    </row>
    <row r="167" spans="1:4" ht="13.5" customHeight="1">
      <c r="A167" s="62">
        <v>40695</v>
      </c>
      <c r="B167" s="316">
        <v>50479</v>
      </c>
      <c r="C167" s="70">
        <v>37316</v>
      </c>
      <c r="D167" s="70">
        <v>105947</v>
      </c>
    </row>
    <row r="168" spans="1:4" ht="13.5" customHeight="1">
      <c r="A168" s="62">
        <v>40725</v>
      </c>
      <c r="B168" s="316">
        <v>51744</v>
      </c>
      <c r="C168" s="70">
        <v>36511</v>
      </c>
      <c r="D168" s="70">
        <v>104882</v>
      </c>
    </row>
    <row r="169" spans="1:4" ht="13.5" customHeight="1">
      <c r="A169" s="62">
        <v>40756</v>
      </c>
      <c r="B169" s="316">
        <v>51291</v>
      </c>
      <c r="C169" s="70">
        <v>37814</v>
      </c>
      <c r="D169" s="70">
        <v>106189</v>
      </c>
    </row>
    <row r="170" spans="1:4" ht="13.5" customHeight="1">
      <c r="A170" s="62">
        <v>40787</v>
      </c>
      <c r="B170" s="316">
        <v>52880</v>
      </c>
      <c r="C170" s="70">
        <v>40011</v>
      </c>
      <c r="D170" s="70">
        <v>110731</v>
      </c>
    </row>
    <row r="171" spans="1:4" ht="13.5" customHeight="1">
      <c r="A171" s="62">
        <v>40817</v>
      </c>
      <c r="B171" s="316">
        <v>54805</v>
      </c>
      <c r="C171" s="70">
        <v>37782</v>
      </c>
      <c r="D171" s="70">
        <v>107348</v>
      </c>
    </row>
    <row r="172" spans="1:4" ht="13.5" customHeight="1">
      <c r="A172" s="62">
        <v>40848</v>
      </c>
      <c r="B172" s="316">
        <v>56876</v>
      </c>
      <c r="C172" s="70">
        <v>39099</v>
      </c>
      <c r="D172" s="70">
        <v>105852</v>
      </c>
    </row>
    <row r="173" spans="1:4" ht="13.5" customHeight="1">
      <c r="A173" s="62">
        <v>40878</v>
      </c>
      <c r="B173" s="316">
        <v>76540</v>
      </c>
      <c r="C173" s="70">
        <v>39620</v>
      </c>
      <c r="D173" s="70">
        <v>109602</v>
      </c>
    </row>
    <row r="174" spans="1:4">
      <c r="A174" s="62">
        <v>40909</v>
      </c>
      <c r="B174" s="316">
        <v>51296</v>
      </c>
      <c r="C174" s="70">
        <v>39196</v>
      </c>
      <c r="D174" s="70">
        <v>111078</v>
      </c>
    </row>
    <row r="175" spans="1:4">
      <c r="A175" s="62">
        <v>40940</v>
      </c>
      <c r="B175" s="316">
        <v>50947</v>
      </c>
      <c r="C175" s="70">
        <v>40074</v>
      </c>
      <c r="D175" s="70">
        <v>111715</v>
      </c>
    </row>
    <row r="176" spans="1:4">
      <c r="A176" s="62">
        <v>40969</v>
      </c>
      <c r="B176" s="316">
        <v>54136</v>
      </c>
      <c r="C176" s="70">
        <v>40269</v>
      </c>
      <c r="D176" s="70">
        <v>111865</v>
      </c>
    </row>
    <row r="177" spans="1:4">
      <c r="A177" s="62">
        <v>41000</v>
      </c>
      <c r="B177" s="316">
        <v>53003</v>
      </c>
      <c r="C177" s="70">
        <v>40891</v>
      </c>
      <c r="D177" s="70">
        <v>112424</v>
      </c>
    </row>
    <row r="178" spans="1:4">
      <c r="A178" s="62">
        <v>41030</v>
      </c>
      <c r="B178" s="316">
        <v>52903</v>
      </c>
      <c r="C178" s="70">
        <v>41652</v>
      </c>
      <c r="D178" s="70">
        <v>112846</v>
      </c>
    </row>
    <row r="179" spans="1:4">
      <c r="A179" s="62">
        <v>41061</v>
      </c>
      <c r="B179" s="316">
        <v>54945</v>
      </c>
      <c r="C179" s="70">
        <v>41789</v>
      </c>
      <c r="D179" s="70">
        <v>111815</v>
      </c>
    </row>
    <row r="180" spans="1:4">
      <c r="A180" s="62">
        <v>41091</v>
      </c>
      <c r="B180" s="316">
        <v>53386</v>
      </c>
      <c r="C180" s="70">
        <v>41091</v>
      </c>
      <c r="D180" s="70">
        <v>113691</v>
      </c>
    </row>
    <row r="181" spans="1:4">
      <c r="A181" s="62">
        <v>41122</v>
      </c>
      <c r="B181" s="316">
        <v>54842</v>
      </c>
      <c r="C181" s="70">
        <v>41470</v>
      </c>
      <c r="D181" s="70">
        <v>113968</v>
      </c>
    </row>
    <row r="182" spans="1:4">
      <c r="A182" s="62">
        <v>41153</v>
      </c>
      <c r="B182" s="316">
        <v>55425</v>
      </c>
      <c r="C182" s="70">
        <v>42330</v>
      </c>
      <c r="D182" s="70">
        <v>114425</v>
      </c>
    </row>
    <row r="183" spans="1:4">
      <c r="A183" s="62">
        <v>41183</v>
      </c>
      <c r="B183" s="316">
        <v>55673</v>
      </c>
      <c r="C183" s="70">
        <v>43592</v>
      </c>
      <c r="D183" s="70">
        <v>116257</v>
      </c>
    </row>
    <row r="184" spans="1:4">
      <c r="A184" s="62">
        <v>41214</v>
      </c>
      <c r="B184" s="316">
        <v>59050</v>
      </c>
      <c r="C184" s="70">
        <v>43499</v>
      </c>
      <c r="D184" s="70">
        <v>115971</v>
      </c>
    </row>
    <row r="185" spans="1:4">
      <c r="A185" s="62">
        <v>41244</v>
      </c>
      <c r="B185" s="316">
        <v>77683</v>
      </c>
      <c r="C185" s="70">
        <v>42801</v>
      </c>
      <c r="D185" s="70">
        <v>115929</v>
      </c>
    </row>
    <row r="186" spans="1:4">
      <c r="A186" s="62">
        <v>41275</v>
      </c>
      <c r="B186" s="316">
        <v>52405</v>
      </c>
      <c r="C186" s="70">
        <v>43920</v>
      </c>
      <c r="D186" s="70">
        <v>115470</v>
      </c>
    </row>
    <row r="187" spans="1:4">
      <c r="A187" s="62">
        <v>41306</v>
      </c>
      <c r="B187" s="316">
        <v>52790</v>
      </c>
      <c r="C187" s="70">
        <v>43755</v>
      </c>
      <c r="D187" s="70">
        <v>116625</v>
      </c>
    </row>
    <row r="188" spans="1:4">
      <c r="A188" s="62">
        <v>41346</v>
      </c>
      <c r="B188" s="316">
        <v>55595</v>
      </c>
      <c r="C188" s="70">
        <v>44896</v>
      </c>
      <c r="D188" s="70">
        <v>117800</v>
      </c>
    </row>
    <row r="189" spans="1:4">
      <c r="A189" s="62">
        <v>41377</v>
      </c>
      <c r="B189" s="316">
        <v>54032</v>
      </c>
      <c r="C189" s="70">
        <v>44940</v>
      </c>
      <c r="D189" s="70">
        <v>116849</v>
      </c>
    </row>
    <row r="190" spans="1:4">
      <c r="A190" s="62">
        <v>41407</v>
      </c>
      <c r="B190" s="316">
        <v>56165</v>
      </c>
      <c r="C190" s="70">
        <v>45509</v>
      </c>
      <c r="D190" s="70">
        <v>122056</v>
      </c>
    </row>
    <row r="191" spans="1:4">
      <c r="A191" s="62">
        <v>41438</v>
      </c>
      <c r="B191" s="316">
        <v>55762</v>
      </c>
      <c r="C191" s="70">
        <v>44028</v>
      </c>
      <c r="D191" s="70">
        <v>120555</v>
      </c>
    </row>
    <row r="192" spans="1:4">
      <c r="A192" s="62">
        <v>41468</v>
      </c>
      <c r="B192" s="316">
        <v>54926</v>
      </c>
      <c r="C192" s="70">
        <v>45901</v>
      </c>
      <c r="D192" s="70">
        <v>121587</v>
      </c>
    </row>
    <row r="193" spans="1:4">
      <c r="A193" s="62">
        <v>41499</v>
      </c>
      <c r="B193" s="316">
        <v>56565</v>
      </c>
      <c r="C193" s="70">
        <v>45627</v>
      </c>
      <c r="D193" s="70">
        <v>121254</v>
      </c>
    </row>
    <row r="194" spans="1:4">
      <c r="A194" s="62">
        <v>41530</v>
      </c>
      <c r="B194" s="316">
        <v>55379</v>
      </c>
      <c r="C194" s="70">
        <v>44952</v>
      </c>
      <c r="D194" s="70">
        <v>121105</v>
      </c>
    </row>
    <row r="195" spans="1:4">
      <c r="A195" s="62">
        <v>41560</v>
      </c>
      <c r="B195" s="316">
        <v>56504</v>
      </c>
      <c r="C195" s="70">
        <v>45985</v>
      </c>
      <c r="D195" s="70">
        <v>122563</v>
      </c>
    </row>
    <row r="196" spans="1:4">
      <c r="A196" s="62">
        <v>41591</v>
      </c>
      <c r="B196" s="316">
        <v>61354</v>
      </c>
      <c r="C196" s="70">
        <v>45295</v>
      </c>
      <c r="D196" s="70">
        <v>123708</v>
      </c>
    </row>
    <row r="197" spans="1:4">
      <c r="A197" s="62">
        <v>41621</v>
      </c>
      <c r="B197" s="316">
        <v>78887</v>
      </c>
      <c r="C197" s="70">
        <v>44544</v>
      </c>
      <c r="D197" s="70">
        <v>122278</v>
      </c>
    </row>
    <row r="198" spans="1:4">
      <c r="A198" s="62">
        <v>41653</v>
      </c>
      <c r="B198" s="316">
        <v>55483</v>
      </c>
      <c r="C198" s="70">
        <v>45566</v>
      </c>
      <c r="D198" s="70">
        <v>122746</v>
      </c>
    </row>
    <row r="199" spans="1:4">
      <c r="A199" s="62">
        <v>41684</v>
      </c>
      <c r="B199" s="316">
        <v>53838</v>
      </c>
      <c r="C199" s="70">
        <v>45532</v>
      </c>
      <c r="D199" s="70">
        <v>122926</v>
      </c>
    </row>
    <row r="200" spans="1:4">
      <c r="A200" s="62">
        <v>41712</v>
      </c>
      <c r="B200" s="70">
        <v>55847</v>
      </c>
      <c r="C200" s="70">
        <v>45305</v>
      </c>
      <c r="D200" s="70">
        <v>120825</v>
      </c>
    </row>
    <row r="201" spans="1:4">
      <c r="A201" s="62">
        <v>41743</v>
      </c>
      <c r="B201" s="70">
        <v>55242</v>
      </c>
      <c r="C201" s="70">
        <v>45795</v>
      </c>
      <c r="D201" s="70">
        <v>121071</v>
      </c>
    </row>
    <row r="202" spans="1:4">
      <c r="A202" s="62">
        <v>41773</v>
      </c>
      <c r="B202" s="70">
        <v>57716</v>
      </c>
      <c r="C202" s="70">
        <v>45446</v>
      </c>
      <c r="D202" s="70">
        <v>119563</v>
      </c>
    </row>
    <row r="203" spans="1:4">
      <c r="A203" s="62">
        <v>41804</v>
      </c>
      <c r="B203" s="70">
        <v>55256</v>
      </c>
      <c r="C203" s="70">
        <v>46608</v>
      </c>
      <c r="D203" s="70">
        <v>122552</v>
      </c>
    </row>
    <row r="204" spans="1:4">
      <c r="A204" s="62">
        <v>41834</v>
      </c>
      <c r="B204" s="70">
        <v>56242</v>
      </c>
      <c r="C204" s="70">
        <v>47189</v>
      </c>
      <c r="D204" s="70">
        <v>116718</v>
      </c>
    </row>
    <row r="205" spans="1:4">
      <c r="A205" s="62">
        <v>41865</v>
      </c>
      <c r="B205" s="70">
        <v>57740</v>
      </c>
      <c r="C205" s="344">
        <v>47071</v>
      </c>
      <c r="D205" s="194">
        <v>120707</v>
      </c>
    </row>
    <row r="206" spans="1:4">
      <c r="A206" s="62"/>
      <c r="B206" s="70"/>
      <c r="D206" s="194"/>
    </row>
    <row r="207" spans="1:4">
      <c r="A207" s="1" t="s">
        <v>14</v>
      </c>
      <c r="B207" s="70">
        <f>AVERAGE(B6:B17)</f>
        <v>17425.5</v>
      </c>
      <c r="C207" s="70">
        <f>AVERAGE(C6:C17)</f>
        <v>7846.75</v>
      </c>
      <c r="D207" s="70">
        <f>AVERAGE(D6:D17)</f>
        <v>58751.833333333336</v>
      </c>
    </row>
    <row r="208" spans="1:4">
      <c r="A208" s="1" t="s">
        <v>15</v>
      </c>
      <c r="B208" s="70">
        <f>AVERAGE(B18:B29)</f>
        <v>17237.583333333332</v>
      </c>
      <c r="C208" s="70">
        <f>AVERAGE(C18:C29)</f>
        <v>8154.583333333333</v>
      </c>
      <c r="D208" s="70">
        <f>AVERAGE(D18:D29)</f>
        <v>60545.916666666664</v>
      </c>
    </row>
    <row r="209" spans="1:4">
      <c r="A209" s="1" t="s">
        <v>16</v>
      </c>
      <c r="B209" s="70">
        <f>AVERAGE(B30:B41)</f>
        <v>17300.666666666668</v>
      </c>
      <c r="C209" s="70">
        <f>AVERAGE(C30:C41)</f>
        <v>10962.833333333334</v>
      </c>
      <c r="D209" s="70">
        <f>AVERAGE(D30:D41)</f>
        <v>65934</v>
      </c>
    </row>
    <row r="210" spans="1:4">
      <c r="A210" s="1" t="s">
        <v>17</v>
      </c>
      <c r="B210" s="70">
        <f>AVERAGE(B42:B53)</f>
        <v>17772.833333333332</v>
      </c>
      <c r="C210" s="70">
        <f>AVERAGE(C42:C53)</f>
        <v>12705.5</v>
      </c>
      <c r="D210" s="70">
        <f>AVERAGE(D42:D53)</f>
        <v>68155.5</v>
      </c>
    </row>
    <row r="211" spans="1:4">
      <c r="A211" s="1" t="s">
        <v>18</v>
      </c>
      <c r="B211" s="70">
        <f>AVERAGE(B54:B65)</f>
        <v>31799.583333333332</v>
      </c>
      <c r="C211" s="70">
        <f>AVERAGE(C54:C65)</f>
        <v>15202.583333333334</v>
      </c>
      <c r="D211" s="70">
        <f>AVERAGE(D54:D65)</f>
        <v>69935</v>
      </c>
    </row>
    <row r="212" spans="1:4">
      <c r="A212" s="1" t="s">
        <v>19</v>
      </c>
      <c r="B212" s="70">
        <f>AVERAGE(B66:B77)</f>
        <v>33356.333333333336</v>
      </c>
      <c r="C212" s="70">
        <f>AVERAGE(C66:C77)</f>
        <v>17056.833333333332</v>
      </c>
      <c r="D212" s="70">
        <f>AVERAGE(D66:D77)</f>
        <v>75029.25</v>
      </c>
    </row>
    <row r="213" spans="1:4">
      <c r="A213" s="1" t="s">
        <v>20</v>
      </c>
      <c r="B213" s="70">
        <f>AVERAGE(B78:B89)</f>
        <v>37085.416666666664</v>
      </c>
      <c r="C213" s="70">
        <f>AVERAGE(C78:C89)</f>
        <v>19310.833333333332</v>
      </c>
      <c r="D213" s="70">
        <f>AVERAGE(D78:D89)</f>
        <v>84328.083333333328</v>
      </c>
    </row>
    <row r="214" spans="1:4">
      <c r="A214" s="1" t="s">
        <v>21</v>
      </c>
      <c r="B214" s="70">
        <f>AVERAGE(B90:B101)</f>
        <v>40133.083333333336</v>
      </c>
      <c r="C214" s="70">
        <f>AVERAGE(C90:C101)</f>
        <v>23440.416666666668</v>
      </c>
      <c r="D214" s="70">
        <f>AVERAGE(D90:D101)</f>
        <v>87149.916666666672</v>
      </c>
    </row>
    <row r="215" spans="1:4">
      <c r="A215" s="1" t="s">
        <v>22</v>
      </c>
      <c r="B215" s="70">
        <f>AVERAGE(B102:B113)</f>
        <v>44915.5</v>
      </c>
      <c r="C215" s="70">
        <f>AVERAGE(C102:C113)</f>
        <v>26827.833333333332</v>
      </c>
      <c r="D215" s="70">
        <f>AVERAGE(D102:D113)</f>
        <v>92817.25</v>
      </c>
    </row>
    <row r="216" spans="1:4">
      <c r="A216" s="1" t="s">
        <v>23</v>
      </c>
      <c r="B216" s="70">
        <f>AVERAGE(B115:B125)</f>
        <v>48261.454545454544</v>
      </c>
      <c r="C216" s="70">
        <f>AVERAGE(C115:C125)</f>
        <v>29315.18181818182</v>
      </c>
      <c r="D216" s="70">
        <f>AVERAGE(D115:D125)</f>
        <v>98167.181818181823</v>
      </c>
    </row>
    <row r="217" spans="1:4">
      <c r="A217" s="1" t="s">
        <v>24</v>
      </c>
      <c r="B217" s="70">
        <f>AVERAGE(B126:B137)</f>
        <v>48060.166666666664</v>
      </c>
      <c r="C217" s="70">
        <f>AVERAGE(C126:C137)</f>
        <v>30555.583333333332</v>
      </c>
      <c r="D217" s="70">
        <f>AVERAGE(D126:D137)</f>
        <v>105241.83333333333</v>
      </c>
    </row>
    <row r="218" spans="1:4">
      <c r="A218" s="1" t="s">
        <v>25</v>
      </c>
      <c r="B218" s="70">
        <f>AVERAGE(B138:B149)</f>
        <v>47905.416666666664</v>
      </c>
      <c r="C218" s="70">
        <f>AVERAGE(C138:C149)</f>
        <v>28469.25</v>
      </c>
      <c r="D218" s="70">
        <f>AVERAGE(D138:D149)</f>
        <v>95869.666666666672</v>
      </c>
    </row>
    <row r="219" spans="1:4">
      <c r="A219" s="1" t="s">
        <v>408</v>
      </c>
      <c r="B219" s="70">
        <f>AVERAGE(B150:B161)</f>
        <v>50567.5</v>
      </c>
      <c r="C219" s="70">
        <f>AVERAGE(C150:C161)</f>
        <v>32794.666666666664</v>
      </c>
      <c r="D219" s="70">
        <f>AVERAGE(D150:D161)</f>
        <v>98500.5</v>
      </c>
    </row>
    <row r="220" spans="1:4">
      <c r="A220" s="196" t="s">
        <v>441</v>
      </c>
      <c r="B220" s="70">
        <f>AVERAGE(B162:B173)</f>
        <v>53672.333333333336</v>
      </c>
      <c r="C220" s="70">
        <f>AVERAGE(C162:C173)</f>
        <v>37397.083333333336</v>
      </c>
      <c r="D220" s="70">
        <f>AVERAGE(D162:D173)</f>
        <v>105003.91666666667</v>
      </c>
    </row>
    <row r="221" spans="1:4">
      <c r="A221" s="196" t="s">
        <v>484</v>
      </c>
      <c r="B221" s="70">
        <f>AVERAGE(B174:B185)</f>
        <v>56107.416666666664</v>
      </c>
      <c r="C221" s="70">
        <f>AVERAGE(C174:C185)</f>
        <v>41554.5</v>
      </c>
      <c r="D221" s="70">
        <f>AVERAGE(D174:D185)</f>
        <v>113498.66666666667</v>
      </c>
    </row>
    <row r="222" spans="1:4">
      <c r="A222" s="196" t="s">
        <v>509</v>
      </c>
      <c r="B222" s="70">
        <f>AVERAGE(B186:B197)</f>
        <v>57530.333333333336</v>
      </c>
      <c r="C222" s="70">
        <f>AVERAGE(C186:C197)</f>
        <v>44946</v>
      </c>
      <c r="D222" s="70">
        <f>AVERAGE(D186:D197)</f>
        <v>120154.16666666667</v>
      </c>
    </row>
    <row r="223" spans="1:4">
      <c r="A223" s="196" t="s">
        <v>539</v>
      </c>
      <c r="B223" s="70">
        <f>AVERAGE(B198:B205)</f>
        <v>55920.5</v>
      </c>
      <c r="C223" s="70">
        <f t="shared" ref="C223:D223" si="0">AVERAGE(C198:C205)</f>
        <v>46064</v>
      </c>
      <c r="D223" s="70">
        <f t="shared" si="0"/>
        <v>120888.5</v>
      </c>
    </row>
    <row r="224" spans="1:4">
      <c r="A224" s="196"/>
    </row>
    <row r="225" spans="1:4">
      <c r="A225" s="1" t="s">
        <v>225</v>
      </c>
      <c r="B225" s="7">
        <f>(B208-B207)/B207*100</f>
        <v>-1.0784004284908202</v>
      </c>
      <c r="C225" s="7">
        <f>(C208/C207-1)*100</f>
        <v>3.9230679368315924</v>
      </c>
      <c r="D225" s="7">
        <f>(D208/D207-1)*100</f>
        <v>3.053663573618981</v>
      </c>
    </row>
    <row r="226" spans="1:4">
      <c r="A226" s="1" t="s">
        <v>226</v>
      </c>
      <c r="B226" s="7">
        <f t="shared" ref="B226:B234" si="1">(B209-B208)/B208*100</f>
        <v>0.36596390638673693</v>
      </c>
      <c r="C226" s="7">
        <f t="shared" ref="C226:D235" si="2">(C209/C208-1)*100</f>
        <v>34.437688416534669</v>
      </c>
      <c r="D226" s="7">
        <f>(D209/D208-1)*100</f>
        <v>8.8991688126504478</v>
      </c>
    </row>
    <row r="227" spans="1:4">
      <c r="A227" s="1" t="s">
        <v>227</v>
      </c>
      <c r="B227" s="7">
        <f t="shared" si="1"/>
        <v>2.7291819197718636</v>
      </c>
      <c r="C227" s="7">
        <f t="shared" si="2"/>
        <v>15.896133906988762</v>
      </c>
      <c r="D227" s="7">
        <f t="shared" si="2"/>
        <v>3.3692783692783612</v>
      </c>
    </row>
    <row r="228" spans="1:4">
      <c r="A228" s="1" t="s">
        <v>228</v>
      </c>
      <c r="B228" s="7">
        <f t="shared" si="1"/>
        <v>78.922419047797675</v>
      </c>
      <c r="C228" s="7">
        <f t="shared" si="2"/>
        <v>19.65356210564979</v>
      </c>
      <c r="D228" s="7">
        <f t="shared" si="2"/>
        <v>2.6109411566197949</v>
      </c>
    </row>
    <row r="229" spans="1:4">
      <c r="A229" s="1" t="s">
        <v>215</v>
      </c>
      <c r="B229" s="7">
        <f t="shared" si="1"/>
        <v>4.8955043960219724</v>
      </c>
      <c r="C229" s="7">
        <f t="shared" si="2"/>
        <v>12.196940213012031</v>
      </c>
      <c r="D229" s="7">
        <f t="shared" si="2"/>
        <v>7.2842639593908576</v>
      </c>
    </row>
    <row r="230" spans="1:4">
      <c r="A230" s="1" t="s">
        <v>216</v>
      </c>
      <c r="B230" s="7">
        <f t="shared" si="1"/>
        <v>11.179536120077131</v>
      </c>
      <c r="C230" s="7">
        <f t="shared" si="2"/>
        <v>13.214645156877491</v>
      </c>
      <c r="D230" s="7">
        <f t="shared" si="2"/>
        <v>12.393610936179321</v>
      </c>
    </row>
    <row r="231" spans="1:4">
      <c r="A231" s="1" t="s">
        <v>217</v>
      </c>
      <c r="B231" s="7">
        <f t="shared" si="1"/>
        <v>8.217965282849292</v>
      </c>
      <c r="C231" s="7">
        <f t="shared" si="2"/>
        <v>21.384801277348654</v>
      </c>
      <c r="D231" s="7">
        <f t="shared" si="2"/>
        <v>3.3462557451699126</v>
      </c>
    </row>
    <row r="232" spans="1:4">
      <c r="A232" s="1" t="s">
        <v>218</v>
      </c>
      <c r="B232" s="7">
        <f t="shared" si="1"/>
        <v>11.916394828040866</v>
      </c>
      <c r="C232" s="7">
        <f t="shared" si="2"/>
        <v>14.451179408784665</v>
      </c>
      <c r="D232" s="7">
        <f t="shared" si="2"/>
        <v>6.5029704560819024</v>
      </c>
    </row>
    <row r="233" spans="1:4">
      <c r="A233" s="1" t="s">
        <v>219</v>
      </c>
      <c r="B233" s="7">
        <f t="shared" si="1"/>
        <v>7.4494429438713681</v>
      </c>
      <c r="C233" s="7">
        <f t="shared" si="2"/>
        <v>9.2715220567513477</v>
      </c>
      <c r="D233" s="7">
        <f>(D216/D215-1)*100</f>
        <v>5.7639413128290462</v>
      </c>
    </row>
    <row r="234" spans="1:4">
      <c r="A234" s="1" t="s">
        <v>220</v>
      </c>
      <c r="B234" s="7">
        <f t="shared" si="1"/>
        <v>-0.41707793659285386</v>
      </c>
      <c r="C234" s="7">
        <f t="shared" si="2"/>
        <v>4.2312598395081169</v>
      </c>
      <c r="D234" s="7">
        <f t="shared" si="2"/>
        <v>7.2067379180291269</v>
      </c>
    </row>
    <row r="235" spans="1:4">
      <c r="A235" s="1" t="s">
        <v>221</v>
      </c>
      <c r="B235" s="7">
        <f t="shared" ref="B235:B240" si="3">(B218-B217)/B217*100</f>
        <v>-0.32199222502349489</v>
      </c>
      <c r="C235" s="7">
        <f t="shared" si="2"/>
        <v>-6.8279937927329115</v>
      </c>
      <c r="D235" s="7">
        <f t="shared" si="2"/>
        <v>-8.9053624113351493</v>
      </c>
    </row>
    <row r="236" spans="1:4">
      <c r="A236" s="1" t="s">
        <v>409</v>
      </c>
      <c r="B236" s="7">
        <f t="shared" si="3"/>
        <v>5.5569568507388745</v>
      </c>
      <c r="C236" s="7">
        <f t="shared" ref="C236:D238" si="4">(C219/C218-1)*100</f>
        <v>15.193293348671521</v>
      </c>
      <c r="D236" s="7">
        <f t="shared" si="4"/>
        <v>2.7441769902889046</v>
      </c>
    </row>
    <row r="237" spans="1:4">
      <c r="A237" s="1" t="s">
        <v>442</v>
      </c>
      <c r="B237" s="7">
        <f t="shared" si="3"/>
        <v>6.1399779173052567</v>
      </c>
      <c r="C237" s="7">
        <f t="shared" si="4"/>
        <v>14.034040087819166</v>
      </c>
      <c r="D237" s="7">
        <f t="shared" si="4"/>
        <v>6.6024199538750272</v>
      </c>
    </row>
    <row r="238" spans="1:4">
      <c r="A238" s="1" t="s">
        <v>485</v>
      </c>
      <c r="B238" s="7">
        <f t="shared" si="3"/>
        <v>4.5369433041231577</v>
      </c>
      <c r="C238" s="7">
        <f t="shared" si="4"/>
        <v>11.11695430793398</v>
      </c>
      <c r="D238" s="7">
        <f>(D221/D220-1)*100</f>
        <v>8.0899363277719072</v>
      </c>
    </row>
    <row r="239" spans="1:4">
      <c r="A239" s="1" t="s">
        <v>510</v>
      </c>
      <c r="B239" s="7">
        <f t="shared" si="3"/>
        <v>2.5360580671895812</v>
      </c>
      <c r="C239" s="7">
        <f>(C222/C221-1)*100</f>
        <v>8.1615709489947008</v>
      </c>
      <c r="D239" s="7">
        <f>(D222/D221-1)*100</f>
        <v>5.863945538273585</v>
      </c>
    </row>
    <row r="240" spans="1:4">
      <c r="A240" s="286" t="s">
        <v>540</v>
      </c>
      <c r="B240" s="7">
        <f t="shared" si="3"/>
        <v>-2.7982339751203753</v>
      </c>
      <c r="C240" s="7">
        <f>(C223/C222-1)*100</f>
        <v>2.4874293596760522</v>
      </c>
      <c r="D240" s="7">
        <f>(D223/D222-1)*100</f>
        <v>0.61115927454311603</v>
      </c>
    </row>
  </sheetData>
  <mergeCells count="1">
    <mergeCell ref="A1:D1"/>
  </mergeCells>
  <phoneticPr fontId="15" type="noConversion"/>
  <conditionalFormatting sqref="C138:C17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138:B206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C176:C204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D176:D206">
    <cfRule type="iconSet" priority="22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63"/>
  <sheetViews>
    <sheetView zoomScale="80" zoomScaleNormal="80"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411" t="s">
        <v>243</v>
      </c>
      <c r="B1" s="412"/>
      <c r="C1" s="412"/>
      <c r="D1" s="415"/>
      <c r="E1" s="416"/>
    </row>
    <row r="2" spans="1:5" ht="13.5" thickBot="1"/>
    <row r="3" spans="1:5">
      <c r="B3" s="71" t="s">
        <v>237</v>
      </c>
      <c r="C3" s="345" t="s">
        <v>239</v>
      </c>
      <c r="D3" s="76" t="s">
        <v>240</v>
      </c>
      <c r="E3" s="131" t="s">
        <v>241</v>
      </c>
    </row>
    <row r="4" spans="1:5" ht="13.5" thickBot="1">
      <c r="B4" s="73" t="s">
        <v>238</v>
      </c>
      <c r="C4" s="127" t="s">
        <v>565</v>
      </c>
      <c r="D4" s="77"/>
      <c r="E4" s="74" t="s">
        <v>242</v>
      </c>
    </row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1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1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1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1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1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1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1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1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1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1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1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1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1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1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1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1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1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1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1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1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1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1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1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1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1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1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1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1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1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1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1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1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1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1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1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1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1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1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1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1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1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1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1"/>
    </row>
    <row r="85" spans="1:6" hidden="1">
      <c r="A85" s="62">
        <v>38200</v>
      </c>
      <c r="B85" s="1">
        <v>1</v>
      </c>
      <c r="C85" s="7">
        <v>9.6850000000000005</v>
      </c>
      <c r="D85" s="7">
        <f t="shared" si="1"/>
        <v>8.6850000000000005</v>
      </c>
      <c r="E85" s="7">
        <v>6.7176</v>
      </c>
      <c r="F85" s="81"/>
    </row>
    <row r="86" spans="1:6" hidden="1">
      <c r="A86" s="62">
        <v>38231</v>
      </c>
      <c r="B86" s="1">
        <v>1.3</v>
      </c>
      <c r="C86" s="7">
        <v>9.51</v>
      </c>
      <c r="D86" s="7">
        <f t="shared" si="1"/>
        <v>8.2099999999999991</v>
      </c>
      <c r="E86" s="7">
        <v>6.4387999999999996</v>
      </c>
      <c r="F86" s="81"/>
    </row>
    <row r="87" spans="1:6" hidden="1">
      <c r="A87" s="62">
        <v>38261</v>
      </c>
      <c r="B87" s="1">
        <v>2.4</v>
      </c>
      <c r="C87" s="7">
        <v>9.0449999999999999</v>
      </c>
      <c r="D87" s="7">
        <f t="shared" si="1"/>
        <v>6.6449999999999996</v>
      </c>
      <c r="E87" s="7">
        <v>6.1406000000000001</v>
      </c>
      <c r="F87" s="81"/>
    </row>
    <row r="88" spans="1:6" hidden="1">
      <c r="A88" s="62">
        <v>38292</v>
      </c>
      <c r="B88" s="1">
        <v>3.7</v>
      </c>
      <c r="C88" s="7">
        <v>8.6850000000000005</v>
      </c>
      <c r="D88" s="7">
        <f t="shared" si="1"/>
        <v>4.9850000000000003</v>
      </c>
      <c r="E88" s="7">
        <v>5.8125999999999998</v>
      </c>
      <c r="F88" s="81"/>
    </row>
    <row r="89" spans="1:6" hidden="1">
      <c r="A89" s="62">
        <v>38322</v>
      </c>
      <c r="B89" s="1">
        <v>3.4</v>
      </c>
      <c r="C89" s="7">
        <v>8.09</v>
      </c>
      <c r="D89" s="7">
        <f t="shared" si="1"/>
        <v>4.6899999999999995</v>
      </c>
      <c r="E89" s="7">
        <v>5.6451000000000002</v>
      </c>
      <c r="F89" s="81"/>
    </row>
    <row r="90" spans="1:6" hidden="1">
      <c r="A90" s="62">
        <v>38353</v>
      </c>
      <c r="B90" s="1">
        <v>3</v>
      </c>
      <c r="C90" s="7">
        <v>7.9050000000000002</v>
      </c>
      <c r="D90" s="7">
        <f t="shared" si="1"/>
        <v>4.9050000000000002</v>
      </c>
      <c r="E90" s="7">
        <v>5.9576000000000002</v>
      </c>
      <c r="F90" s="81"/>
    </row>
    <row r="91" spans="1:6" hidden="1">
      <c r="A91" s="62">
        <v>38384</v>
      </c>
      <c r="B91" s="1">
        <v>2.6</v>
      </c>
      <c r="C91" s="7">
        <v>7.64</v>
      </c>
      <c r="D91" s="7">
        <f t="shared" si="1"/>
        <v>5.0399999999999991</v>
      </c>
      <c r="E91" s="7">
        <v>5.7888000000000002</v>
      </c>
      <c r="F91" s="81"/>
    </row>
    <row r="92" spans="1:6" hidden="1">
      <c r="A92" s="62">
        <v>38412</v>
      </c>
      <c r="B92" s="1">
        <v>3</v>
      </c>
      <c r="C92" s="7">
        <v>8.56</v>
      </c>
      <c r="D92" s="7">
        <f t="shared" si="1"/>
        <v>5.5600000000000005</v>
      </c>
      <c r="E92" s="7">
        <v>6.2210000000000001</v>
      </c>
      <c r="F92" s="81"/>
    </row>
    <row r="93" spans="1:6" hidden="1">
      <c r="A93" s="62">
        <v>38443</v>
      </c>
      <c r="B93" s="1">
        <v>3.4</v>
      </c>
      <c r="C93" s="7">
        <v>8.32</v>
      </c>
      <c r="D93" s="7">
        <f t="shared" si="1"/>
        <v>4.92</v>
      </c>
      <c r="E93" s="7">
        <v>6.0776000000000003</v>
      </c>
      <c r="F93" s="81"/>
    </row>
    <row r="94" spans="1:6" hidden="1">
      <c r="A94" s="62">
        <v>38473</v>
      </c>
      <c r="B94" s="1">
        <v>3.3</v>
      </c>
      <c r="C94" s="7">
        <v>8.4949999999999992</v>
      </c>
      <c r="D94" s="7">
        <f t="shared" si="1"/>
        <v>5.1949999999999994</v>
      </c>
      <c r="E94" s="7">
        <v>6.7461000000000002</v>
      </c>
      <c r="F94" s="81"/>
    </row>
    <row r="95" spans="1:6" hidden="1">
      <c r="A95" s="62">
        <v>38504</v>
      </c>
      <c r="B95" s="1">
        <v>2.8</v>
      </c>
      <c r="C95" s="7">
        <v>8.0399999999999991</v>
      </c>
      <c r="D95" s="7">
        <f t="shared" si="1"/>
        <v>5.2399999999999993</v>
      </c>
      <c r="E95" s="7">
        <v>6.6692</v>
      </c>
      <c r="F95" s="81"/>
    </row>
    <row r="96" spans="1:6" hidden="1">
      <c r="A96" s="62">
        <v>38534</v>
      </c>
      <c r="B96" s="1">
        <v>3.4</v>
      </c>
      <c r="C96" s="7">
        <v>7.92</v>
      </c>
      <c r="D96" s="7">
        <f t="shared" si="1"/>
        <v>4.5199999999999996</v>
      </c>
      <c r="E96" s="7">
        <v>6.5778999999999996</v>
      </c>
      <c r="F96" s="81"/>
    </row>
    <row r="97" spans="1:6" hidden="1">
      <c r="A97" s="62">
        <v>38565</v>
      </c>
      <c r="B97" s="1">
        <v>3.9</v>
      </c>
      <c r="C97" s="7">
        <v>8.0050000000000008</v>
      </c>
      <c r="D97" s="7">
        <f t="shared" si="1"/>
        <v>4.1050000000000004</v>
      </c>
      <c r="E97" s="7">
        <v>6.5274999999999999</v>
      </c>
      <c r="F97" s="81"/>
    </row>
    <row r="98" spans="1:6" hidden="1">
      <c r="A98" s="62">
        <v>38596</v>
      </c>
      <c r="B98" s="1">
        <v>4.4000000000000004</v>
      </c>
      <c r="C98" s="7">
        <v>8.0649999999999995</v>
      </c>
      <c r="D98" s="7">
        <f t="shared" si="1"/>
        <v>3.6649999999999991</v>
      </c>
      <c r="E98" s="7">
        <v>6.3550000000000004</v>
      </c>
      <c r="F98" s="81"/>
    </row>
    <row r="99" spans="1:6" hidden="1">
      <c r="A99" s="62">
        <v>38626</v>
      </c>
      <c r="B99" s="1">
        <v>4</v>
      </c>
      <c r="C99" s="7">
        <v>8.0399999999999991</v>
      </c>
      <c r="D99" s="7">
        <f t="shared" si="1"/>
        <v>4.0399999999999991</v>
      </c>
      <c r="E99" s="7">
        <v>6.7092999999999998</v>
      </c>
      <c r="F99" s="81"/>
    </row>
    <row r="100" spans="1:6" hidden="1">
      <c r="A100" s="62">
        <v>38657</v>
      </c>
      <c r="B100" s="1">
        <v>3.4</v>
      </c>
      <c r="C100" s="7">
        <v>7.7</v>
      </c>
      <c r="D100" s="7">
        <f t="shared" si="1"/>
        <v>4.3000000000000007</v>
      </c>
      <c r="E100" s="7">
        <v>6.4611000000000001</v>
      </c>
      <c r="F100" s="81"/>
    </row>
    <row r="101" spans="1:6" hidden="1">
      <c r="A101" s="62">
        <v>38687</v>
      </c>
      <c r="B101" s="1">
        <v>3.6</v>
      </c>
      <c r="C101" s="7">
        <v>7.41</v>
      </c>
      <c r="D101" s="7">
        <f t="shared" si="1"/>
        <v>3.81</v>
      </c>
      <c r="E101" s="7">
        <v>6.3179999999999996</v>
      </c>
      <c r="F101" s="81"/>
    </row>
    <row r="102" spans="1:6" hidden="1">
      <c r="A102" s="62">
        <v>38718</v>
      </c>
      <c r="B102" s="1">
        <v>4</v>
      </c>
      <c r="C102" s="7">
        <v>7.35</v>
      </c>
      <c r="D102" s="7">
        <f t="shared" si="1"/>
        <v>3.3499999999999996</v>
      </c>
      <c r="E102" s="7">
        <v>6.0915999999999997</v>
      </c>
      <c r="F102" s="81"/>
    </row>
    <row r="103" spans="1:6" hidden="1">
      <c r="A103" s="62">
        <v>38749</v>
      </c>
      <c r="B103" s="1">
        <v>3.9</v>
      </c>
      <c r="C103" s="7">
        <v>7.29</v>
      </c>
      <c r="D103" s="7">
        <f t="shared" si="1"/>
        <v>3.39</v>
      </c>
      <c r="E103" s="7">
        <v>6.1661999999999999</v>
      </c>
      <c r="F103" s="81"/>
    </row>
    <row r="104" spans="1:6" hidden="1">
      <c r="A104" s="62">
        <v>38777</v>
      </c>
      <c r="B104" s="1">
        <v>3.4</v>
      </c>
      <c r="C104" s="7">
        <v>7.49</v>
      </c>
      <c r="D104" s="7">
        <f t="shared" si="1"/>
        <v>4.09</v>
      </c>
      <c r="E104" s="7">
        <v>6.1444999999999999</v>
      </c>
      <c r="F104" s="81"/>
    </row>
    <row r="105" spans="1:6" hidden="1">
      <c r="A105" s="62">
        <v>38808</v>
      </c>
      <c r="B105" s="1">
        <v>3.3</v>
      </c>
      <c r="C105" s="7">
        <v>7.3949999999999996</v>
      </c>
      <c r="D105" s="7">
        <f t="shared" si="1"/>
        <v>4.0949999999999998</v>
      </c>
      <c r="E105" s="7">
        <v>6.0213000000000001</v>
      </c>
      <c r="F105" s="81"/>
    </row>
    <row r="106" spans="1:6" hidden="1">
      <c r="A106" s="62">
        <v>38838</v>
      </c>
      <c r="B106" s="1">
        <v>3.3</v>
      </c>
      <c r="C106" s="7">
        <v>7.7649999999999997</v>
      </c>
      <c r="D106" s="7">
        <f t="shared" si="1"/>
        <v>4.4649999999999999</v>
      </c>
      <c r="E106" s="7">
        <v>6.7064000000000004</v>
      </c>
      <c r="F106" s="81"/>
    </row>
    <row r="107" spans="1:6" hidden="1">
      <c r="A107" s="62">
        <v>38869</v>
      </c>
      <c r="B107" s="1">
        <v>3.9</v>
      </c>
      <c r="C107" s="7">
        <v>8.6349999999999998</v>
      </c>
      <c r="D107" s="7">
        <f t="shared" si="1"/>
        <v>4.7349999999999994</v>
      </c>
      <c r="E107" s="7">
        <v>7.1627999999999998</v>
      </c>
      <c r="F107" s="81"/>
    </row>
    <row r="108" spans="1:6" hidden="1">
      <c r="A108" s="62">
        <v>38899</v>
      </c>
      <c r="B108" s="1">
        <v>4.9000000000000004</v>
      </c>
      <c r="C108" s="7">
        <v>8.6150000000000002</v>
      </c>
      <c r="D108" s="7">
        <f t="shared" si="1"/>
        <v>3.7149999999999999</v>
      </c>
      <c r="E108" s="7">
        <v>6.9226000000000001</v>
      </c>
      <c r="F108" s="81"/>
    </row>
    <row r="109" spans="1:6" hidden="1">
      <c r="A109" s="62">
        <v>38930</v>
      </c>
      <c r="B109" s="1">
        <v>5</v>
      </c>
      <c r="C109" s="7">
        <v>8.7200000000000006</v>
      </c>
      <c r="D109" s="7">
        <f t="shared" si="1"/>
        <v>3.7200000000000006</v>
      </c>
      <c r="E109" s="7">
        <v>7.2035999999999998</v>
      </c>
      <c r="F109" s="81"/>
    </row>
    <row r="110" spans="1:6" hidden="1">
      <c r="A110" s="62">
        <v>38961</v>
      </c>
      <c r="B110" s="1">
        <v>5.4</v>
      </c>
      <c r="C110" s="7">
        <v>8.5399999999999991</v>
      </c>
      <c r="D110" s="7">
        <f t="shared" si="1"/>
        <v>3.1399999999999988</v>
      </c>
      <c r="E110" s="7">
        <v>7.7549999999999999</v>
      </c>
      <c r="F110" s="81"/>
    </row>
    <row r="111" spans="1:6" hidden="1">
      <c r="A111" s="62">
        <v>38991</v>
      </c>
      <c r="B111" s="1">
        <v>5.3</v>
      </c>
      <c r="C111" s="7">
        <v>7.9450000000000003</v>
      </c>
      <c r="D111" s="7">
        <f t="shared" si="1"/>
        <v>2.6450000000000005</v>
      </c>
      <c r="E111" s="7">
        <v>7.3597999999999999</v>
      </c>
      <c r="F111" s="81"/>
    </row>
    <row r="112" spans="1:6" hidden="1">
      <c r="A112" s="62">
        <v>39022</v>
      </c>
      <c r="B112" s="1">
        <v>5.4</v>
      </c>
      <c r="C112" s="7">
        <v>7.89</v>
      </c>
      <c r="D112" s="7">
        <f t="shared" si="1"/>
        <v>2.4899999999999993</v>
      </c>
      <c r="E112" s="7">
        <v>7.1576000000000004</v>
      </c>
      <c r="F112" s="81"/>
    </row>
    <row r="113" spans="1:6" hidden="1">
      <c r="A113" s="62">
        <v>39052</v>
      </c>
      <c r="B113" s="1">
        <v>5.4</v>
      </c>
      <c r="C113" s="7">
        <v>7.69</v>
      </c>
      <c r="D113" s="7">
        <f t="shared" si="1"/>
        <v>2.29</v>
      </c>
      <c r="E113" s="7">
        <v>7.0496999999999996</v>
      </c>
      <c r="F113" s="81"/>
    </row>
    <row r="114" spans="1:6" hidden="1">
      <c r="A114" s="62">
        <v>39083</v>
      </c>
      <c r="B114" s="1">
        <v>5.8</v>
      </c>
      <c r="C114" s="7">
        <v>7.6550000000000002</v>
      </c>
      <c r="D114" s="7">
        <f t="shared" si="1"/>
        <v>1.8550000000000004</v>
      </c>
      <c r="E114" s="7">
        <v>7.2523</v>
      </c>
      <c r="F114" s="81"/>
    </row>
    <row r="115" spans="1:6" hidden="1">
      <c r="A115" s="62">
        <v>39114</v>
      </c>
      <c r="B115" s="1">
        <v>6</v>
      </c>
      <c r="C115" s="7">
        <v>7.51</v>
      </c>
      <c r="D115" s="7">
        <f t="shared" si="1"/>
        <v>1.5099999999999998</v>
      </c>
      <c r="E115" s="7">
        <v>7.2462</v>
      </c>
      <c r="F115" s="81"/>
    </row>
    <row r="116" spans="1:6" hidden="1">
      <c r="A116" s="62">
        <v>39142</v>
      </c>
      <c r="B116" s="1">
        <v>5.7</v>
      </c>
      <c r="C116" s="7">
        <v>7.7549999999999999</v>
      </c>
      <c r="D116" s="7">
        <f t="shared" si="1"/>
        <v>2.0549999999999997</v>
      </c>
      <c r="E116" s="7">
        <v>7.2859999999999996</v>
      </c>
      <c r="F116" s="81"/>
    </row>
    <row r="117" spans="1:6" hidden="1">
      <c r="A117" s="62">
        <v>39173</v>
      </c>
      <c r="B117" s="1">
        <v>6.1</v>
      </c>
      <c r="C117" s="7">
        <v>7.5750000000000002</v>
      </c>
      <c r="D117" s="7">
        <f t="shared" si="1"/>
        <v>1.4750000000000005</v>
      </c>
      <c r="E117" s="7">
        <v>7.0260999999999996</v>
      </c>
      <c r="F117" s="81"/>
    </row>
    <row r="118" spans="1:6" hidden="1">
      <c r="A118" s="62">
        <v>39203</v>
      </c>
      <c r="B118" s="1">
        <v>7</v>
      </c>
      <c r="C118" s="7">
        <v>7.915</v>
      </c>
      <c r="D118" s="7">
        <f t="shared" si="1"/>
        <v>0.91500000000000004</v>
      </c>
      <c r="E118" s="7">
        <v>7.1228999999999996</v>
      </c>
      <c r="F118" s="81"/>
    </row>
    <row r="119" spans="1:6" hidden="1">
      <c r="A119" s="62">
        <v>39234</v>
      </c>
      <c r="B119" s="1">
        <v>6.9</v>
      </c>
      <c r="C119" s="7">
        <v>8.39</v>
      </c>
      <c r="D119" s="7">
        <f t="shared" si="1"/>
        <v>1.4900000000000002</v>
      </c>
      <c r="E119" s="7">
        <v>7.0544000000000002</v>
      </c>
      <c r="F119" s="81"/>
    </row>
    <row r="120" spans="1:6" hidden="1">
      <c r="A120" s="62">
        <v>39264</v>
      </c>
      <c r="B120" s="1">
        <v>7</v>
      </c>
      <c r="C120" s="7">
        <v>8.4749999999999996</v>
      </c>
      <c r="D120" s="7">
        <f t="shared" si="1"/>
        <v>1.4749999999999996</v>
      </c>
      <c r="E120" s="7">
        <v>7.0834999999999999</v>
      </c>
      <c r="F120" s="81"/>
    </row>
    <row r="121" spans="1:6" hidden="1">
      <c r="A121" s="62">
        <v>39295</v>
      </c>
      <c r="B121" s="1">
        <v>7</v>
      </c>
      <c r="C121" s="7">
        <v>8.43</v>
      </c>
      <c r="D121" s="7">
        <f t="shared" si="1"/>
        <v>1.4299999999999997</v>
      </c>
      <c r="E121" s="7">
        <v>7.1725000000000003</v>
      </c>
      <c r="F121" s="81"/>
    </row>
    <row r="122" spans="1:6" hidden="1">
      <c r="A122" s="62">
        <v>39326</v>
      </c>
      <c r="B122" s="1">
        <v>6.7</v>
      </c>
      <c r="C122" s="7">
        <v>8.16</v>
      </c>
      <c r="D122" s="7">
        <f t="shared" si="1"/>
        <v>1.46</v>
      </c>
      <c r="E122" s="7">
        <v>6.8784000000000001</v>
      </c>
      <c r="F122" s="81"/>
    </row>
    <row r="123" spans="1:6" hidden="1">
      <c r="A123" s="62">
        <v>39356</v>
      </c>
      <c r="B123" s="1">
        <v>7.2</v>
      </c>
      <c r="C123" s="7">
        <v>7.97</v>
      </c>
      <c r="D123" s="7">
        <f t="shared" si="1"/>
        <v>0.76999999999999957</v>
      </c>
      <c r="E123" s="7">
        <v>6.5446999999999997</v>
      </c>
      <c r="F123" s="81"/>
    </row>
    <row r="124" spans="1:6" hidden="1">
      <c r="A124" s="62">
        <v>39387</v>
      </c>
      <c r="B124" s="1">
        <v>7.9</v>
      </c>
      <c r="C124" s="7">
        <v>8.375</v>
      </c>
      <c r="D124" s="7">
        <f t="shared" si="1"/>
        <v>0.47499999999999964</v>
      </c>
      <c r="E124" s="7">
        <v>6.806</v>
      </c>
      <c r="F124" s="81"/>
    </row>
    <row r="125" spans="1:6" hidden="1">
      <c r="A125" s="62">
        <v>39417</v>
      </c>
      <c r="B125" s="1">
        <v>8.4</v>
      </c>
      <c r="C125" s="7">
        <v>8.34</v>
      </c>
      <c r="D125" s="7">
        <f t="shared" si="1"/>
        <v>-6.0000000000000497E-2</v>
      </c>
      <c r="E125" s="7">
        <v>6.83</v>
      </c>
      <c r="F125" s="81"/>
    </row>
    <row r="126" spans="1:6" hidden="1">
      <c r="A126" s="62">
        <v>39448</v>
      </c>
      <c r="B126" s="1">
        <v>9</v>
      </c>
      <c r="C126" s="7">
        <v>8.6</v>
      </c>
      <c r="D126" s="7">
        <f t="shared" si="1"/>
        <v>-0.40000000000000036</v>
      </c>
      <c r="E126" s="7">
        <v>7.4574999999999996</v>
      </c>
      <c r="F126" s="81"/>
    </row>
    <row r="127" spans="1:6" hidden="1">
      <c r="A127" s="62">
        <v>39479</v>
      </c>
      <c r="B127" s="1">
        <v>9.3000000000000007</v>
      </c>
      <c r="C127" s="7">
        <v>8.9450000000000003</v>
      </c>
      <c r="D127" s="7">
        <f t="shared" si="1"/>
        <v>-0.35500000000000043</v>
      </c>
      <c r="E127" s="7">
        <v>7.7412000000000001</v>
      </c>
      <c r="F127" s="81"/>
    </row>
    <row r="128" spans="1:6" hidden="1">
      <c r="A128" s="62">
        <v>39508</v>
      </c>
      <c r="B128" s="1">
        <v>9.8000000000000007</v>
      </c>
      <c r="C128" s="7">
        <v>9.19</v>
      </c>
      <c r="D128" s="7">
        <f t="shared" si="1"/>
        <v>-0.61000000000000121</v>
      </c>
      <c r="E128" s="7">
        <v>8.1350999999999996</v>
      </c>
      <c r="F128" s="81"/>
    </row>
    <row r="129" spans="1:6" hidden="1">
      <c r="A129" s="62">
        <v>39539</v>
      </c>
      <c r="B129" s="1">
        <v>10.6</v>
      </c>
      <c r="C129" s="7">
        <v>9.43</v>
      </c>
      <c r="D129" s="7">
        <f t="shared" si="1"/>
        <v>-1.17</v>
      </c>
      <c r="E129" s="7">
        <v>7.5640000000000001</v>
      </c>
      <c r="F129" s="81"/>
    </row>
    <row r="130" spans="1:6" hidden="1">
      <c r="A130" s="62">
        <v>39569</v>
      </c>
      <c r="B130" s="1">
        <v>11.1</v>
      </c>
      <c r="C130" s="7">
        <v>10.045</v>
      </c>
      <c r="D130" s="7">
        <f t="shared" si="1"/>
        <v>-1.0549999999999997</v>
      </c>
      <c r="E130" s="7">
        <v>7.5812999999999997</v>
      </c>
      <c r="F130" s="81"/>
    </row>
    <row r="131" spans="1:6" hidden="1">
      <c r="A131" s="62">
        <v>39600</v>
      </c>
      <c r="B131" s="1">
        <v>11.7</v>
      </c>
      <c r="C131" s="7">
        <v>10.675000000000001</v>
      </c>
      <c r="D131" s="7">
        <f t="shared" si="1"/>
        <v>-1.0249999999999986</v>
      </c>
      <c r="E131" s="7">
        <v>7.915</v>
      </c>
      <c r="F131" s="81"/>
    </row>
    <row r="132" spans="1:6" hidden="1">
      <c r="A132" s="62">
        <v>39630</v>
      </c>
      <c r="B132" s="1">
        <v>12.2</v>
      </c>
      <c r="C132" s="7">
        <v>9.17</v>
      </c>
      <c r="D132" s="7">
        <f t="shared" si="1"/>
        <v>-3.0299999999999994</v>
      </c>
      <c r="E132" s="7">
        <v>7.3135000000000003</v>
      </c>
      <c r="F132" s="81"/>
    </row>
    <row r="133" spans="1:6" hidden="1">
      <c r="A133" s="62">
        <v>39661</v>
      </c>
      <c r="B133" s="1">
        <v>13.4</v>
      </c>
      <c r="C133" s="7">
        <v>9.11</v>
      </c>
      <c r="D133" s="7">
        <f t="shared" si="1"/>
        <v>-4.2900000000000009</v>
      </c>
      <c r="E133" s="7">
        <v>6.6666999999999996</v>
      </c>
      <c r="F133" s="81"/>
    </row>
    <row r="134" spans="1:6" hidden="1">
      <c r="A134" s="62">
        <v>39692</v>
      </c>
      <c r="B134" s="1">
        <v>13.7</v>
      </c>
      <c r="C134" s="7">
        <v>8.84</v>
      </c>
      <c r="D134" s="7">
        <f t="shared" si="1"/>
        <v>-4.8599999999999994</v>
      </c>
      <c r="E134" s="7">
        <v>6.7272999999999996</v>
      </c>
      <c r="F134" s="81"/>
    </row>
    <row r="135" spans="1:6" hidden="1">
      <c r="A135" s="62">
        <v>39722</v>
      </c>
      <c r="B135" s="1">
        <v>13.1</v>
      </c>
      <c r="C135" s="7">
        <v>9.09</v>
      </c>
      <c r="D135" s="7">
        <f t="shared" ref="D135:D198" si="2">C135-B135</f>
        <v>-4.01</v>
      </c>
      <c r="E135" s="7">
        <v>6.7542</v>
      </c>
      <c r="F135" s="81"/>
    </row>
    <row r="136" spans="1:6" hidden="1">
      <c r="A136" s="62">
        <v>39753</v>
      </c>
      <c r="B136" s="1">
        <v>12.1</v>
      </c>
      <c r="C136" s="7">
        <v>8.34</v>
      </c>
      <c r="D136" s="7">
        <f t="shared" si="2"/>
        <v>-3.76</v>
      </c>
      <c r="E136" s="7">
        <v>6.5065999999999997</v>
      </c>
      <c r="F136" s="81"/>
    </row>
    <row r="137" spans="1:6" hidden="1">
      <c r="A137" s="62">
        <v>39783</v>
      </c>
      <c r="B137" s="1">
        <v>11.8</v>
      </c>
      <c r="C137" s="7">
        <v>7.31</v>
      </c>
      <c r="D137" s="7">
        <f t="shared" si="2"/>
        <v>-4.4900000000000011</v>
      </c>
      <c r="E137" s="7">
        <v>6.5023</v>
      </c>
      <c r="F137" s="81"/>
    </row>
    <row r="138" spans="1:6">
      <c r="A138" s="62">
        <v>39814</v>
      </c>
      <c r="B138" s="1">
        <v>9.5</v>
      </c>
      <c r="C138" s="7">
        <v>7.8849999999999998</v>
      </c>
      <c r="D138" s="7">
        <f t="shared" si="2"/>
        <v>-1.6150000000000002</v>
      </c>
      <c r="E138" s="7">
        <v>6.5236999999999998</v>
      </c>
      <c r="F138" s="81"/>
    </row>
    <row r="139" spans="1:6">
      <c r="A139" s="62">
        <v>39845</v>
      </c>
      <c r="B139" s="1">
        <v>8.1</v>
      </c>
      <c r="C139" s="7">
        <v>8.5500000000000007</v>
      </c>
      <c r="D139" s="7">
        <f t="shared" si="2"/>
        <v>0.45000000000000107</v>
      </c>
      <c r="E139" s="7">
        <v>6.4078999999999997</v>
      </c>
      <c r="F139" s="81"/>
    </row>
    <row r="140" spans="1:6">
      <c r="A140" s="62">
        <v>39873</v>
      </c>
      <c r="B140" s="1">
        <v>8.6</v>
      </c>
      <c r="C140" s="7">
        <v>8.59</v>
      </c>
      <c r="D140" s="7">
        <f t="shared" si="2"/>
        <v>-9.9999999999997868E-3</v>
      </c>
      <c r="E140" s="7">
        <v>6.6070000000000002</v>
      </c>
      <c r="F140" s="81"/>
    </row>
    <row r="141" spans="1:6">
      <c r="A141" s="62">
        <v>39904</v>
      </c>
      <c r="B141" s="1">
        <v>8.5</v>
      </c>
      <c r="C141" s="7">
        <v>8.5</v>
      </c>
      <c r="D141" s="7">
        <f t="shared" si="2"/>
        <v>0</v>
      </c>
      <c r="E141" s="7">
        <v>6.1723999999999997</v>
      </c>
      <c r="F141" s="81"/>
    </row>
    <row r="142" spans="1:6">
      <c r="A142" s="62">
        <v>39934</v>
      </c>
      <c r="B142" s="82">
        <v>8.4</v>
      </c>
      <c r="C142" s="7">
        <v>8.7799999999999994</v>
      </c>
      <c r="D142" s="7">
        <f t="shared" si="2"/>
        <v>0.37999999999999901</v>
      </c>
      <c r="E142" s="7">
        <v>6.2893999999999997</v>
      </c>
      <c r="F142" s="81"/>
    </row>
    <row r="143" spans="1:6" ht="15">
      <c r="A143" s="62">
        <v>39965</v>
      </c>
      <c r="B143" s="82">
        <v>8</v>
      </c>
      <c r="C143" s="7">
        <v>8.94</v>
      </c>
      <c r="D143" s="7">
        <f t="shared" si="2"/>
        <v>0.9399999999999995</v>
      </c>
      <c r="E143" s="7">
        <v>6.3240999999999996</v>
      </c>
      <c r="F143" s="128"/>
    </row>
    <row r="144" spans="1:6" ht="15">
      <c r="A144" s="62">
        <v>39995</v>
      </c>
      <c r="B144" s="82">
        <v>6.9</v>
      </c>
      <c r="C144" s="7">
        <v>8.86</v>
      </c>
      <c r="D144" s="7">
        <f t="shared" si="2"/>
        <v>1.9599999999999991</v>
      </c>
      <c r="E144" s="7">
        <v>6.46</v>
      </c>
      <c r="F144" s="128"/>
    </row>
    <row r="145" spans="1:6" ht="15">
      <c r="A145" s="62">
        <v>40026</v>
      </c>
      <c r="B145" s="82">
        <v>6.7</v>
      </c>
      <c r="C145" s="7">
        <v>8.69</v>
      </c>
      <c r="D145" s="7">
        <f t="shared" si="2"/>
        <v>1.9899999999999993</v>
      </c>
      <c r="E145" s="7">
        <v>6.5374999999999996</v>
      </c>
      <c r="F145" s="128"/>
    </row>
    <row r="146" spans="1:6">
      <c r="A146" s="62">
        <v>40057</v>
      </c>
      <c r="B146" s="1">
        <v>6.4</v>
      </c>
      <c r="C146" s="7">
        <v>8.7799999999999994</v>
      </c>
      <c r="D146" s="7">
        <f t="shared" si="2"/>
        <v>2.379999999999999</v>
      </c>
      <c r="E146" s="7">
        <v>6.4663000000000004</v>
      </c>
      <c r="F146" s="83"/>
    </row>
    <row r="147" spans="1:6">
      <c r="A147" s="62">
        <v>40087</v>
      </c>
      <c r="B147" s="1">
        <v>6.1</v>
      </c>
      <c r="C147" s="7">
        <v>8.9600000000000009</v>
      </c>
      <c r="D147" s="7">
        <f t="shared" si="2"/>
        <v>2.8600000000000012</v>
      </c>
      <c r="E147" s="7">
        <v>7.0730000000000004</v>
      </c>
      <c r="F147" s="81"/>
    </row>
    <row r="148" spans="1:6">
      <c r="A148" s="62">
        <v>40118</v>
      </c>
      <c r="B148" s="1">
        <v>5.9</v>
      </c>
      <c r="C148" s="7">
        <v>9.0500000000000007</v>
      </c>
      <c r="D148" s="7">
        <f t="shared" si="2"/>
        <v>3.1500000000000004</v>
      </c>
      <c r="E148" s="7">
        <v>6.7133000000000003</v>
      </c>
      <c r="F148" s="81"/>
    </row>
    <row r="149" spans="1:6">
      <c r="A149" s="62">
        <v>40148</v>
      </c>
      <c r="B149" s="1">
        <v>5.8</v>
      </c>
      <c r="C149" s="7">
        <v>9.07</v>
      </c>
      <c r="D149" s="7">
        <f t="shared" si="2"/>
        <v>3.2700000000000005</v>
      </c>
      <c r="E149" s="7">
        <v>6.6121999999999996</v>
      </c>
      <c r="F149" s="81"/>
    </row>
    <row r="150" spans="1:6">
      <c r="A150" s="62">
        <v>40179</v>
      </c>
      <c r="B150" s="1">
        <v>6.3</v>
      </c>
      <c r="C150" s="7">
        <v>9.0399999999999991</v>
      </c>
      <c r="D150" s="7">
        <f t="shared" si="2"/>
        <v>2.7399999999999993</v>
      </c>
      <c r="E150" s="7">
        <v>6.7988999999999997</v>
      </c>
      <c r="F150" s="81"/>
    </row>
    <row r="151" spans="1:6">
      <c r="A151" s="62">
        <v>40210</v>
      </c>
      <c r="B151" s="1">
        <v>6.2</v>
      </c>
      <c r="C151" s="7">
        <v>8.77</v>
      </c>
      <c r="D151" s="7">
        <f t="shared" si="2"/>
        <v>2.5699999999999994</v>
      </c>
      <c r="E151" s="7">
        <v>6.8829000000000002</v>
      </c>
      <c r="F151" s="81"/>
    </row>
    <row r="152" spans="1:6">
      <c r="A152" s="62">
        <v>40238</v>
      </c>
      <c r="B152" s="1">
        <v>5.7</v>
      </c>
      <c r="C152" s="7">
        <v>8.51</v>
      </c>
      <c r="D152" s="7">
        <f t="shared" si="2"/>
        <v>2.8099999999999996</v>
      </c>
      <c r="E152" s="7">
        <v>6.7770000000000001</v>
      </c>
      <c r="F152" s="81"/>
    </row>
    <row r="153" spans="1:6">
      <c r="A153" s="62">
        <v>40269</v>
      </c>
      <c r="B153" s="153">
        <v>5.0999999999999996</v>
      </c>
      <c r="C153" s="7">
        <v>8.4600000000000009</v>
      </c>
      <c r="D153" s="7">
        <f t="shared" si="2"/>
        <v>3.3600000000000012</v>
      </c>
      <c r="E153" s="7">
        <v>6.8403999999999998</v>
      </c>
      <c r="F153" s="81"/>
    </row>
    <row r="154" spans="1:6">
      <c r="A154" s="62">
        <v>40299</v>
      </c>
      <c r="B154" s="153">
        <v>4.8</v>
      </c>
      <c r="C154" s="7">
        <v>8.68</v>
      </c>
      <c r="D154" s="7">
        <f t="shared" si="2"/>
        <v>3.88</v>
      </c>
      <c r="E154" s="7">
        <v>6.4306999999999999</v>
      </c>
      <c r="F154" s="81"/>
    </row>
    <row r="155" spans="1:6">
      <c r="A155" s="62">
        <v>40330</v>
      </c>
      <c r="B155" s="153">
        <v>4.5999999999999996</v>
      </c>
      <c r="C155" s="7">
        <v>8.7799999999999994</v>
      </c>
      <c r="D155" s="7">
        <f t="shared" si="2"/>
        <v>4.18</v>
      </c>
      <c r="E155" s="7">
        <v>6.5244</v>
      </c>
      <c r="F155" s="81"/>
    </row>
    <row r="156" spans="1:6">
      <c r="A156" s="62">
        <v>40360</v>
      </c>
      <c r="B156" s="153">
        <v>4.2</v>
      </c>
      <c r="C156" s="7">
        <v>8.19</v>
      </c>
      <c r="D156" s="7">
        <f t="shared" si="2"/>
        <v>3.9899999999999993</v>
      </c>
      <c r="E156" s="7">
        <v>6.6020000000000003</v>
      </c>
      <c r="F156" s="81"/>
    </row>
    <row r="157" spans="1:6">
      <c r="A157" s="62">
        <v>40391</v>
      </c>
      <c r="B157" s="153">
        <v>3.7</v>
      </c>
      <c r="C157" s="7">
        <v>7.83</v>
      </c>
      <c r="D157" s="7">
        <f t="shared" si="2"/>
        <v>4.13</v>
      </c>
      <c r="E157" s="7">
        <v>6.5555000000000003</v>
      </c>
      <c r="F157" s="81"/>
    </row>
    <row r="158" spans="1:6">
      <c r="A158" s="62">
        <v>40422</v>
      </c>
      <c r="B158" s="153">
        <v>3.5</v>
      </c>
      <c r="C158" s="7">
        <v>7.83</v>
      </c>
      <c r="D158" s="7">
        <f t="shared" si="2"/>
        <v>4.33</v>
      </c>
      <c r="E158" s="7">
        <v>6.7468000000000004</v>
      </c>
      <c r="F158" s="81"/>
    </row>
    <row r="159" spans="1:6">
      <c r="A159" s="62">
        <v>40452</v>
      </c>
      <c r="B159" s="153">
        <v>3.2</v>
      </c>
      <c r="C159" s="7">
        <v>7.71</v>
      </c>
      <c r="D159" s="7">
        <f t="shared" si="2"/>
        <v>4.51</v>
      </c>
      <c r="E159" s="7">
        <v>6.8577000000000004</v>
      </c>
      <c r="F159" s="81"/>
    </row>
    <row r="160" spans="1:6">
      <c r="A160" s="62">
        <v>40483</v>
      </c>
      <c r="B160" s="153">
        <v>3.4</v>
      </c>
      <c r="C160" s="7">
        <v>8.25</v>
      </c>
      <c r="D160" s="7">
        <f t="shared" si="2"/>
        <v>4.8499999999999996</v>
      </c>
      <c r="E160" s="7">
        <v>6.8418000000000001</v>
      </c>
      <c r="F160" s="81"/>
    </row>
    <row r="161" spans="1:6">
      <c r="A161" s="62">
        <v>40513</v>
      </c>
      <c r="B161" s="153">
        <v>3.6</v>
      </c>
      <c r="C161" s="7">
        <v>8.0350000000000001</v>
      </c>
      <c r="D161" s="7">
        <f t="shared" si="2"/>
        <v>4.4350000000000005</v>
      </c>
      <c r="E161" s="7">
        <v>6.7449000000000003</v>
      </c>
      <c r="F161" s="81"/>
    </row>
    <row r="162" spans="1:6">
      <c r="A162" s="62">
        <v>40544</v>
      </c>
      <c r="B162" s="153">
        <v>3.5</v>
      </c>
      <c r="C162" s="7">
        <v>8.5150000000000006</v>
      </c>
      <c r="D162" s="7">
        <f t="shared" si="2"/>
        <v>5.0150000000000006</v>
      </c>
      <c r="E162" s="7">
        <v>7.1677999999999997</v>
      </c>
      <c r="F162" s="81"/>
    </row>
    <row r="163" spans="1:6">
      <c r="A163" s="62">
        <v>40575</v>
      </c>
      <c r="B163" s="153">
        <v>3.7</v>
      </c>
      <c r="C163" s="7">
        <v>8.5350000000000001</v>
      </c>
      <c r="D163" s="7">
        <f t="shared" si="2"/>
        <v>4.835</v>
      </c>
      <c r="E163" s="7">
        <v>7.0019999999999998</v>
      </c>
      <c r="F163" s="81"/>
    </row>
    <row r="164" spans="1:6">
      <c r="A164" s="62">
        <v>40603</v>
      </c>
      <c r="B164" s="153">
        <v>3.7</v>
      </c>
      <c r="C164" s="7">
        <v>8.5950000000000006</v>
      </c>
      <c r="D164" s="7">
        <f t="shared" si="2"/>
        <v>4.8950000000000005</v>
      </c>
      <c r="E164" s="7">
        <v>6.81</v>
      </c>
      <c r="F164" s="81"/>
    </row>
    <row r="165" spans="1:6">
      <c r="A165" s="62">
        <v>40634</v>
      </c>
      <c r="B165" s="153">
        <v>4.0999999999999996</v>
      </c>
      <c r="C165" s="7">
        <v>8.3249999999999993</v>
      </c>
      <c r="D165" s="7">
        <f t="shared" si="2"/>
        <v>4.2249999999999996</v>
      </c>
      <c r="E165" s="7">
        <v>6.5994999999999999</v>
      </c>
      <c r="F165" s="81"/>
    </row>
    <row r="166" spans="1:6">
      <c r="A166" s="62">
        <v>40664</v>
      </c>
      <c r="B166" s="153">
        <v>4.2</v>
      </c>
      <c r="C166" s="7">
        <v>8.1999999999999993</v>
      </c>
      <c r="D166" s="7">
        <f t="shared" si="2"/>
        <v>3.9999999999999991</v>
      </c>
      <c r="E166" s="7">
        <v>6.9245000000000001</v>
      </c>
      <c r="F166" s="81"/>
    </row>
    <row r="167" spans="1:6">
      <c r="A167" s="62">
        <v>40695</v>
      </c>
      <c r="B167" s="153">
        <v>4.5999999999999996</v>
      </c>
      <c r="C167" s="7">
        <v>8.2949999999999999</v>
      </c>
      <c r="D167" s="7">
        <f t="shared" si="2"/>
        <v>3.6950000000000003</v>
      </c>
      <c r="E167" s="7">
        <v>6.7908999999999997</v>
      </c>
      <c r="F167" s="81"/>
    </row>
    <row r="168" spans="1:6">
      <c r="A168" s="62">
        <v>40725</v>
      </c>
      <c r="B168" s="153">
        <v>5</v>
      </c>
      <c r="C168" s="7">
        <v>8.11</v>
      </c>
      <c r="D168" s="7">
        <f t="shared" si="2"/>
        <v>3.1099999999999994</v>
      </c>
      <c r="E168" s="7">
        <v>6.7331000000000003</v>
      </c>
      <c r="F168" s="81"/>
    </row>
    <row r="169" spans="1:6">
      <c r="A169" s="62">
        <v>40756</v>
      </c>
      <c r="B169" s="153">
        <v>5.3</v>
      </c>
      <c r="C169" s="7">
        <v>7.6050000000000004</v>
      </c>
      <c r="D169" s="7">
        <f t="shared" si="2"/>
        <v>2.3050000000000006</v>
      </c>
      <c r="E169" s="7">
        <v>7.0705999999999998</v>
      </c>
      <c r="F169" s="81"/>
    </row>
    <row r="170" spans="1:6">
      <c r="A170" s="62">
        <v>40787</v>
      </c>
      <c r="B170" s="153">
        <v>5.3</v>
      </c>
      <c r="C170" s="7">
        <v>8.0350000000000001</v>
      </c>
      <c r="D170" s="7">
        <f t="shared" si="2"/>
        <v>2.7350000000000003</v>
      </c>
      <c r="E170" s="7">
        <v>7.9678000000000004</v>
      </c>
      <c r="F170" s="81"/>
    </row>
    <row r="171" spans="1:6">
      <c r="A171" s="62">
        <v>40817</v>
      </c>
      <c r="B171" s="153">
        <v>5.7</v>
      </c>
      <c r="C171" s="7">
        <v>7.6150000000000002</v>
      </c>
      <c r="D171" s="7">
        <f t="shared" si="2"/>
        <v>1.915</v>
      </c>
      <c r="E171" s="7">
        <v>7.7005999999999997</v>
      </c>
      <c r="F171" s="81"/>
    </row>
    <row r="172" spans="1:6">
      <c r="A172" s="62">
        <v>40848</v>
      </c>
      <c r="B172" s="153">
        <v>6</v>
      </c>
      <c r="C172" s="7">
        <v>7.66</v>
      </c>
      <c r="D172" s="7">
        <f t="shared" si="2"/>
        <v>1.6600000000000001</v>
      </c>
      <c r="E172" s="7">
        <v>8.3303999999999991</v>
      </c>
      <c r="F172" s="81"/>
    </row>
    <row r="173" spans="1:6">
      <c r="A173" s="62">
        <v>40878</v>
      </c>
      <c r="B173" s="153">
        <v>6</v>
      </c>
      <c r="C173" s="7">
        <v>7.6749999999999998</v>
      </c>
      <c r="D173" s="7">
        <f t="shared" si="2"/>
        <v>1.6749999999999998</v>
      </c>
      <c r="E173" s="7">
        <v>8.1593</v>
      </c>
      <c r="F173" s="81"/>
    </row>
    <row r="174" spans="1:6">
      <c r="A174" s="62">
        <v>40909</v>
      </c>
      <c r="B174" s="153">
        <v>6.1</v>
      </c>
      <c r="C174" s="7">
        <v>7.43</v>
      </c>
      <c r="D174" s="7">
        <f t="shared" si="2"/>
        <v>1.33</v>
      </c>
      <c r="E174" s="7">
        <v>7.8333000000000004</v>
      </c>
      <c r="F174" s="81"/>
    </row>
    <row r="175" spans="1:6">
      <c r="A175" s="62">
        <v>40940</v>
      </c>
      <c r="B175" s="153">
        <v>6.3</v>
      </c>
      <c r="C175" s="7">
        <v>7.48</v>
      </c>
      <c r="D175" s="7">
        <f t="shared" si="2"/>
        <v>1.1800000000000006</v>
      </c>
      <c r="E175" s="7">
        <v>7.4798999999999998</v>
      </c>
      <c r="F175" s="81"/>
    </row>
    <row r="176" spans="1:6">
      <c r="A176" s="62">
        <v>40969</v>
      </c>
      <c r="B176" s="226">
        <v>6.1</v>
      </c>
      <c r="C176" s="225">
        <v>7.58</v>
      </c>
      <c r="D176" s="7">
        <f t="shared" si="2"/>
        <v>1.4800000000000004</v>
      </c>
      <c r="E176" s="7">
        <v>7.7141999999999999</v>
      </c>
      <c r="F176" s="81"/>
    </row>
    <row r="177" spans="1:10">
      <c r="A177" s="62">
        <v>41000</v>
      </c>
      <c r="B177" s="226">
        <v>6</v>
      </c>
      <c r="C177" s="237">
        <v>7.29</v>
      </c>
      <c r="D177" s="7">
        <f t="shared" si="2"/>
        <v>1.29</v>
      </c>
      <c r="E177" s="7">
        <v>7.7462999999999997</v>
      </c>
    </row>
    <row r="178" spans="1:10">
      <c r="A178" s="62">
        <v>41030</v>
      </c>
      <c r="B178" s="226">
        <v>6.1</v>
      </c>
      <c r="C178" s="237">
        <v>7.31</v>
      </c>
      <c r="D178" s="7">
        <f t="shared" si="2"/>
        <v>1.21</v>
      </c>
      <c r="E178" s="7">
        <v>8.5344999999999995</v>
      </c>
    </row>
    <row r="179" spans="1:10">
      <c r="A179" s="62">
        <v>41061</v>
      </c>
      <c r="B179" s="226">
        <v>5.7</v>
      </c>
      <c r="C179" s="237">
        <v>6.82</v>
      </c>
      <c r="D179" s="7">
        <f t="shared" si="2"/>
        <v>1.1200000000000001</v>
      </c>
      <c r="E179" s="7">
        <v>8.3998000000000008</v>
      </c>
    </row>
    <row r="180" spans="1:10">
      <c r="A180" s="62">
        <v>41091</v>
      </c>
      <c r="B180" s="226">
        <v>5.5</v>
      </c>
      <c r="C180" s="237">
        <v>6.23</v>
      </c>
      <c r="D180" s="7">
        <f t="shared" si="2"/>
        <v>0.73000000000000043</v>
      </c>
      <c r="E180" s="7">
        <v>8.1830999999999996</v>
      </c>
    </row>
    <row r="181" spans="1:10">
      <c r="A181" s="62">
        <v>41122</v>
      </c>
      <c r="B181" s="226">
        <v>4.9000000000000004</v>
      </c>
      <c r="C181" s="237">
        <v>6.26</v>
      </c>
      <c r="D181" s="7">
        <f t="shared" si="2"/>
        <v>1.3599999999999994</v>
      </c>
      <c r="E181" s="7">
        <v>8.4753000000000007</v>
      </c>
    </row>
    <row r="182" spans="1:10">
      <c r="A182" s="62">
        <v>41153</v>
      </c>
      <c r="B182" s="226">
        <v>5</v>
      </c>
      <c r="C182" s="237">
        <v>6.1150000000000002</v>
      </c>
      <c r="D182" s="7">
        <f t="shared" si="2"/>
        <v>1.1150000000000002</v>
      </c>
      <c r="E182" s="7">
        <v>8.2344000000000008</v>
      </c>
    </row>
    <row r="183" spans="1:10">
      <c r="A183" s="62">
        <v>41183</v>
      </c>
      <c r="B183" s="226">
        <v>5.5</v>
      </c>
      <c r="C183" s="237">
        <v>6.12</v>
      </c>
      <c r="D183" s="7">
        <f t="shared" si="2"/>
        <v>0.62000000000000011</v>
      </c>
      <c r="E183" s="7">
        <v>8.6397999999999993</v>
      </c>
    </row>
    <row r="184" spans="1:10">
      <c r="A184" s="62">
        <v>41214</v>
      </c>
      <c r="B184" s="226">
        <v>5.6</v>
      </c>
      <c r="C184" s="237">
        <v>6.21</v>
      </c>
      <c r="D184" s="7">
        <f t="shared" si="2"/>
        <v>0.61000000000000032</v>
      </c>
      <c r="E184" s="7">
        <v>8.7835000000000001</v>
      </c>
      <c r="J184" s="81"/>
    </row>
    <row r="185" spans="1:10">
      <c r="A185" s="62">
        <v>41244</v>
      </c>
      <c r="B185" s="226">
        <v>5.6</v>
      </c>
      <c r="C185" s="237">
        <v>6.0049999999999999</v>
      </c>
      <c r="D185" s="7">
        <f t="shared" si="2"/>
        <v>0.40500000000000025</v>
      </c>
      <c r="E185" s="7">
        <v>8.4725000000000001</v>
      </c>
      <c r="J185" s="81"/>
    </row>
    <row r="186" spans="1:10">
      <c r="A186" s="62">
        <v>41275</v>
      </c>
      <c r="B186" s="226">
        <v>5.4</v>
      </c>
      <c r="C186" s="237">
        <v>6.02</v>
      </c>
      <c r="D186" s="7">
        <f t="shared" si="2"/>
        <v>0.61999999999999922</v>
      </c>
      <c r="E186" s="7">
        <v>9.0083000000000002</v>
      </c>
      <c r="J186" s="81"/>
    </row>
    <row r="187" spans="1:10">
      <c r="A187" s="62">
        <v>41306</v>
      </c>
      <c r="B187" s="226">
        <v>5.9</v>
      </c>
      <c r="C187" s="237">
        <v>6.05</v>
      </c>
      <c r="D187" s="7">
        <f t="shared" si="2"/>
        <v>0.14999999999999947</v>
      </c>
      <c r="E187" s="7">
        <v>8.8260000000000005</v>
      </c>
      <c r="J187" s="81"/>
    </row>
    <row r="188" spans="1:10">
      <c r="A188" s="62">
        <v>41334</v>
      </c>
      <c r="B188" s="226">
        <v>5.9</v>
      </c>
      <c r="C188" s="237">
        <v>6.15</v>
      </c>
      <c r="D188" s="7">
        <f t="shared" si="2"/>
        <v>0.25</v>
      </c>
      <c r="E188" s="7">
        <v>9.2542000000000009</v>
      </c>
      <c r="J188" s="81"/>
    </row>
    <row r="189" spans="1:10">
      <c r="A189" s="62">
        <v>41365</v>
      </c>
      <c r="B189" s="226">
        <v>5.9</v>
      </c>
      <c r="C189" s="237">
        <v>5.7850000000000001</v>
      </c>
      <c r="D189" s="7">
        <f t="shared" si="2"/>
        <v>-0.11500000000000021</v>
      </c>
      <c r="E189" s="7">
        <v>8.9681999999999995</v>
      </c>
      <c r="J189" s="81"/>
    </row>
    <row r="190" spans="1:10">
      <c r="A190" s="62">
        <v>41395</v>
      </c>
      <c r="B190" s="226">
        <v>5.6</v>
      </c>
      <c r="C190" s="237">
        <v>6.48</v>
      </c>
      <c r="D190" s="7">
        <f t="shared" si="2"/>
        <v>0.88000000000000078</v>
      </c>
      <c r="E190" s="7">
        <v>10.0299</v>
      </c>
      <c r="J190" s="81"/>
    </row>
    <row r="191" spans="1:10">
      <c r="A191" s="62">
        <v>41426</v>
      </c>
      <c r="B191" s="226">
        <v>5.5</v>
      </c>
      <c r="C191" s="237">
        <v>7.0549999999999997</v>
      </c>
      <c r="D191" s="7">
        <f t="shared" si="2"/>
        <v>1.5549999999999997</v>
      </c>
      <c r="E191" s="7">
        <v>9.9358000000000004</v>
      </c>
      <c r="J191" s="81"/>
    </row>
    <row r="192" spans="1:10">
      <c r="A192" s="62">
        <v>41456</v>
      </c>
      <c r="B192" s="226">
        <v>6.3</v>
      </c>
      <c r="C192" s="237">
        <v>7.1449999999999996</v>
      </c>
      <c r="D192" s="7">
        <f t="shared" si="2"/>
        <v>0.84499999999999975</v>
      </c>
      <c r="E192" s="7">
        <v>9.7958999999999996</v>
      </c>
      <c r="J192" s="81"/>
    </row>
    <row r="193" spans="1:10">
      <c r="A193" s="62">
        <v>41487</v>
      </c>
      <c r="B193" s="226">
        <v>6.4</v>
      </c>
      <c r="C193" s="237">
        <v>7.54</v>
      </c>
      <c r="D193" s="7">
        <f t="shared" si="2"/>
        <v>1.1399999999999997</v>
      </c>
      <c r="E193" s="7">
        <v>10.339399999999999</v>
      </c>
      <c r="J193" s="81"/>
    </row>
    <row r="194" spans="1:10">
      <c r="A194" s="62">
        <v>41518</v>
      </c>
      <c r="B194" s="226">
        <v>6</v>
      </c>
      <c r="C194" s="237">
        <v>6.9450000000000003</v>
      </c>
      <c r="D194" s="7">
        <f t="shared" si="2"/>
        <v>0.94500000000000028</v>
      </c>
      <c r="E194" s="7">
        <v>10.125500000000001</v>
      </c>
      <c r="J194" s="81"/>
    </row>
    <row r="195" spans="1:10">
      <c r="A195" s="62">
        <v>41548</v>
      </c>
      <c r="B195" s="226">
        <v>5.5</v>
      </c>
      <c r="C195" s="237">
        <v>6.8</v>
      </c>
      <c r="D195" s="7">
        <f t="shared" si="2"/>
        <v>1.2999999999999998</v>
      </c>
      <c r="E195" s="7">
        <v>9.9418000000000006</v>
      </c>
      <c r="J195" s="81"/>
    </row>
    <row r="196" spans="1:10">
      <c r="A196" s="62">
        <v>41579</v>
      </c>
      <c r="B196" s="226">
        <v>5.3</v>
      </c>
      <c r="C196" s="237">
        <v>7.2549999999999999</v>
      </c>
      <c r="D196" s="7">
        <f t="shared" si="2"/>
        <v>1.9550000000000001</v>
      </c>
      <c r="E196" s="7">
        <v>10.1942</v>
      </c>
      <c r="J196" s="81"/>
    </row>
    <row r="197" spans="1:10">
      <c r="A197" s="62">
        <v>41609</v>
      </c>
      <c r="B197" s="226">
        <v>5.4</v>
      </c>
      <c r="C197" s="237">
        <v>7.1849999999999996</v>
      </c>
      <c r="D197" s="7">
        <f t="shared" si="2"/>
        <v>1.7849999999999993</v>
      </c>
      <c r="E197" s="7">
        <v>10.406599999999999</v>
      </c>
      <c r="J197" s="81"/>
    </row>
    <row r="198" spans="1:10">
      <c r="A198" s="62">
        <v>41640</v>
      </c>
      <c r="B198" s="226">
        <v>5.4</v>
      </c>
      <c r="C198" s="237">
        <v>8.27</v>
      </c>
      <c r="D198" s="7">
        <f t="shared" si="2"/>
        <v>2.8699999999999992</v>
      </c>
      <c r="E198" s="7">
        <v>11.1972</v>
      </c>
      <c r="J198" s="81"/>
    </row>
    <row r="199" spans="1:10">
      <c r="A199" s="62">
        <v>41671</v>
      </c>
      <c r="B199" s="226">
        <v>5.8</v>
      </c>
      <c r="C199" s="237">
        <v>8.01</v>
      </c>
      <c r="D199" s="7">
        <f t="shared" ref="D199:D206" si="3">C199-B199</f>
        <v>2.21</v>
      </c>
      <c r="E199" s="7">
        <v>10.6988</v>
      </c>
      <c r="J199" s="81"/>
    </row>
    <row r="200" spans="1:10">
      <c r="A200" s="62">
        <v>41699</v>
      </c>
      <c r="B200" s="226">
        <v>5.9</v>
      </c>
      <c r="C200" s="237">
        <v>7.7949999999999999</v>
      </c>
      <c r="D200" s="7">
        <f t="shared" si="3"/>
        <v>1.8949999999999996</v>
      </c>
      <c r="E200" s="7">
        <v>10.581099999999999</v>
      </c>
      <c r="J200" s="81"/>
    </row>
    <row r="201" spans="1:10">
      <c r="A201" s="62">
        <v>41730</v>
      </c>
      <c r="B201" s="226">
        <v>6.1</v>
      </c>
      <c r="C201" s="237">
        <v>7.7649999999999997</v>
      </c>
      <c r="D201" s="7">
        <f t="shared" si="3"/>
        <v>1.665</v>
      </c>
      <c r="E201" s="7">
        <v>10.5467</v>
      </c>
      <c r="J201" s="81"/>
    </row>
    <row r="202" spans="1:10">
      <c r="A202" s="62">
        <v>41760</v>
      </c>
      <c r="B202" s="226">
        <v>6.6</v>
      </c>
      <c r="C202" s="237">
        <v>7.54</v>
      </c>
      <c r="D202" s="7">
        <f t="shared" si="3"/>
        <v>0.94000000000000039</v>
      </c>
      <c r="E202" s="7">
        <v>10.3979</v>
      </c>
      <c r="J202" s="81"/>
    </row>
    <row r="203" spans="1:10">
      <c r="A203" s="62">
        <v>41791</v>
      </c>
      <c r="B203" s="226">
        <v>6.6</v>
      </c>
      <c r="C203" s="237">
        <v>7.56</v>
      </c>
      <c r="D203" s="7">
        <f t="shared" si="3"/>
        <v>0.96</v>
      </c>
      <c r="E203" s="7">
        <v>10.58</v>
      </c>
      <c r="J203" s="81"/>
    </row>
    <row r="204" spans="1:10">
      <c r="A204" s="62">
        <v>41821</v>
      </c>
      <c r="B204" s="226">
        <v>6.3</v>
      </c>
      <c r="C204" s="237">
        <v>7.415</v>
      </c>
      <c r="D204" s="7">
        <f t="shared" si="3"/>
        <v>1.1150000000000002</v>
      </c>
      <c r="E204" s="7">
        <v>10.65</v>
      </c>
      <c r="J204" s="81"/>
    </row>
    <row r="205" spans="1:10">
      <c r="A205" s="62">
        <v>41852</v>
      </c>
      <c r="B205" s="226">
        <v>6.4</v>
      </c>
      <c r="C205" s="237">
        <v>7.0549999999999997</v>
      </c>
      <c r="D205" s="7">
        <f t="shared" si="3"/>
        <v>0.65499999999999936</v>
      </c>
      <c r="E205" s="7">
        <v>10.62</v>
      </c>
      <c r="J205" s="81"/>
    </row>
    <row r="206" spans="1:10">
      <c r="A206" s="62">
        <v>41883</v>
      </c>
      <c r="B206" s="226">
        <v>5.9</v>
      </c>
      <c r="C206" s="237">
        <v>7.5149999999999997</v>
      </c>
      <c r="D206" s="7">
        <f t="shared" si="3"/>
        <v>1.6149999999999993</v>
      </c>
      <c r="E206" s="7">
        <v>11.27</v>
      </c>
      <c r="J206" s="81"/>
    </row>
    <row r="207" spans="1:10">
      <c r="B207" s="226"/>
      <c r="J207" s="81"/>
    </row>
    <row r="208" spans="1:10">
      <c r="A208" s="1" t="s">
        <v>14</v>
      </c>
      <c r="B208" s="83">
        <f>AVERAGE(B6:B17)</f>
        <v>6.8500000000000005</v>
      </c>
      <c r="C208" s="83">
        <f>AVERAGE(C6:C17)</f>
        <v>15.338666666666667</v>
      </c>
      <c r="D208" s="83">
        <f>AVERAGE(D6:D17)</f>
        <v>8.488666666666667</v>
      </c>
      <c r="E208" s="83">
        <f>AVERAGE(E6:E17)</f>
        <v>5.5551000000000004</v>
      </c>
      <c r="J208" s="81"/>
    </row>
    <row r="209" spans="1:10">
      <c r="A209" s="1" t="s">
        <v>15</v>
      </c>
      <c r="B209" s="83">
        <f>AVERAGE(B18:B29)</f>
        <v>5.2583333333333337</v>
      </c>
      <c r="C209" s="83">
        <f>AVERAGE(C18:C29)</f>
        <v>14.825416666666664</v>
      </c>
      <c r="D209" s="83">
        <f>AVERAGE(D18:D29)</f>
        <v>9.5670833333333345</v>
      </c>
      <c r="E209" s="83">
        <f>AVERAGE(E18:E29)</f>
        <v>6.1224666666666678</v>
      </c>
      <c r="J209" s="81"/>
    </row>
    <row r="210" spans="1:10">
      <c r="A210" s="1" t="s">
        <v>16</v>
      </c>
      <c r="B210" s="83">
        <f>AVERAGE(B30:B41)</f>
        <v>5.3250000000000002</v>
      </c>
      <c r="C210" s="83">
        <f>AVERAGE(C30:C41)</f>
        <v>13.722083333333332</v>
      </c>
      <c r="D210" s="83">
        <f>AVERAGE(D30:D41)</f>
        <v>8.3970833333333328</v>
      </c>
      <c r="E210" s="83">
        <f>AVERAGE(E30:E41)</f>
        <v>6.9959000000000016</v>
      </c>
      <c r="J210" s="81"/>
    </row>
    <row r="211" spans="1:10">
      <c r="A211" s="1" t="s">
        <v>17</v>
      </c>
      <c r="B211" s="83">
        <f>AVERAGE(B42:B53)</f>
        <v>5.7249999999999988</v>
      </c>
      <c r="C211" s="83">
        <f>AVERAGE(C42:C53)</f>
        <v>11.306249999999999</v>
      </c>
      <c r="D211" s="83">
        <f>AVERAGE(D42:D53)</f>
        <v>5.5812499999999998</v>
      </c>
      <c r="E211" s="83">
        <f>AVERAGE(E42:E53)</f>
        <v>8.7372416666666641</v>
      </c>
      <c r="J211" s="81"/>
    </row>
    <row r="212" spans="1:10">
      <c r="A212" s="1" t="s">
        <v>18</v>
      </c>
      <c r="B212" s="83">
        <f>AVERAGE(B54:B65)</f>
        <v>9.15</v>
      </c>
      <c r="C212" s="83">
        <f>AVERAGE(C54:C65)</f>
        <v>11.548333333333334</v>
      </c>
      <c r="D212" s="83">
        <f>AVERAGE(D54:D65)</f>
        <v>2.3983333333333334</v>
      </c>
      <c r="E212" s="83">
        <f>AVERAGE(E54:E65)</f>
        <v>10.360966666666664</v>
      </c>
      <c r="J212" s="81"/>
    </row>
    <row r="213" spans="1:10">
      <c r="A213" s="1" t="s">
        <v>19</v>
      </c>
      <c r="B213" s="83">
        <f>AVERAGE(B66:B77)</f>
        <v>5.9666666666666659</v>
      </c>
      <c r="C213" s="83">
        <f>AVERAGE(C66:C77)</f>
        <v>9.5420833333333359</v>
      </c>
      <c r="D213" s="83">
        <f>AVERAGE(D66:D77)</f>
        <v>3.5754166666666669</v>
      </c>
      <c r="E213" s="83">
        <f>AVERAGE(E66:E77)</f>
        <v>7.4037250000000006</v>
      </c>
      <c r="J213" s="81"/>
    </row>
    <row r="214" spans="1:10">
      <c r="A214" s="1" t="s">
        <v>20</v>
      </c>
      <c r="B214" s="83">
        <f>AVERAGE(B78:B89)</f>
        <v>1.3916666666666666</v>
      </c>
      <c r="C214" s="83">
        <f>AVERAGE(C78:C89)</f>
        <v>9.526250000000001</v>
      </c>
      <c r="D214" s="83">
        <f>AVERAGE(D78:D89)</f>
        <v>8.1345833333333335</v>
      </c>
      <c r="E214" s="83">
        <f>AVERAGE(E78:E89)</f>
        <v>6.3881583333333332</v>
      </c>
      <c r="J214" s="81"/>
    </row>
    <row r="215" spans="1:10">
      <c r="A215" s="1" t="s">
        <v>21</v>
      </c>
      <c r="B215" s="83">
        <f>AVERAGE(B90:B101)</f>
        <v>3.4</v>
      </c>
      <c r="C215" s="83">
        <f>AVERAGE(C90:C101)</f>
        <v>8.0083333333333311</v>
      </c>
      <c r="D215" s="83">
        <f>AVERAGE(D90:D101)</f>
        <v>4.6083333333333334</v>
      </c>
      <c r="E215" s="83">
        <f>AVERAGE(E90:E101)</f>
        <v>6.3674250000000008</v>
      </c>
      <c r="J215" s="81"/>
    </row>
    <row r="216" spans="1:10">
      <c r="A216" s="1" t="s">
        <v>22</v>
      </c>
      <c r="B216" s="83">
        <f>AVERAGE(B102:B113)</f>
        <v>4.4333333333333327</v>
      </c>
      <c r="C216" s="83">
        <f>AVERAGE(C102:C113)</f>
        <v>7.9437500000000005</v>
      </c>
      <c r="D216" s="83">
        <f>AVERAGE(D102:D113)</f>
        <v>3.5104166666666674</v>
      </c>
      <c r="E216" s="83">
        <f>AVERAGE(E102:E113)</f>
        <v>6.8117583333333345</v>
      </c>
      <c r="J216" s="81"/>
    </row>
    <row r="217" spans="1:10">
      <c r="A217" s="1" t="s">
        <v>23</v>
      </c>
      <c r="B217" s="83">
        <f>AVERAGE(B115:B125)</f>
        <v>6.9</v>
      </c>
      <c r="C217" s="83">
        <f>AVERAGE(C115:C125)</f>
        <v>8.0813636363636352</v>
      </c>
      <c r="D217" s="83">
        <f>AVERAGE(D115:D125)</f>
        <v>1.1813636363636362</v>
      </c>
      <c r="E217" s="83">
        <f>AVERAGE(E115:E125)</f>
        <v>7.0046090909090903</v>
      </c>
      <c r="J217" s="81"/>
    </row>
    <row r="218" spans="1:10">
      <c r="A218" s="1" t="s">
        <v>24</v>
      </c>
      <c r="B218" s="83">
        <f>AVERAGE(B126:B137)</f>
        <v>11.483333333333334</v>
      </c>
      <c r="C218" s="83">
        <f>AVERAGE(C126:C137)</f>
        <v>9.0620833333333355</v>
      </c>
      <c r="D218" s="83">
        <f>AVERAGE(D126:D137)</f>
        <v>-2.4212500000000001</v>
      </c>
      <c r="E218" s="83">
        <f>AVERAGE(E126:E137)</f>
        <v>7.2387249999999996</v>
      </c>
      <c r="J218" s="81"/>
    </row>
    <row r="219" spans="1:10">
      <c r="A219" s="1" t="s">
        <v>25</v>
      </c>
      <c r="B219" s="83">
        <f>AVERAGE(B138:B149)</f>
        <v>7.4083333333333341</v>
      </c>
      <c r="C219" s="83">
        <f>AVERAGE(C138:C149)</f>
        <v>8.7212499999999995</v>
      </c>
      <c r="D219" s="83">
        <f>AVERAGE(D138:D149)</f>
        <v>1.3129166666666665</v>
      </c>
      <c r="E219" s="83">
        <f>AVERAGE(E138:E149)</f>
        <v>6.5155666666666674</v>
      </c>
      <c r="J219" s="81"/>
    </row>
    <row r="220" spans="1:10">
      <c r="A220" s="1" t="s">
        <v>408</v>
      </c>
      <c r="B220" s="83">
        <f>AVERAGE(B150:B161)</f>
        <v>4.5250000000000004</v>
      </c>
      <c r="C220" s="83">
        <f>AVERAGE(C150:C161)</f>
        <v>8.3404166666666661</v>
      </c>
      <c r="D220" s="83">
        <f>AVERAGE(D150:D161)</f>
        <v>3.8154166666666662</v>
      </c>
      <c r="E220" s="83">
        <f>AVERAGE(E150:E161)</f>
        <v>6.7169166666666671</v>
      </c>
      <c r="J220" s="81"/>
    </row>
    <row r="221" spans="1:10">
      <c r="A221" s="1" t="s">
        <v>441</v>
      </c>
      <c r="B221" s="83">
        <f>AVERAGE(B162:B173)</f>
        <v>4.7583333333333329</v>
      </c>
      <c r="C221" s="83">
        <f>AVERAGE(C162:C173)</f>
        <v>8.0970833333333321</v>
      </c>
      <c r="D221" s="83">
        <f>AVERAGE(D162:D173)</f>
        <v>3.3387499999999997</v>
      </c>
      <c r="E221" s="83">
        <f>AVERAGE(E162:E173)</f>
        <v>7.271374999999999</v>
      </c>
      <c r="J221" s="81"/>
    </row>
    <row r="222" spans="1:10">
      <c r="A222" s="1" t="s">
        <v>484</v>
      </c>
      <c r="B222" s="83">
        <f>AVERAGE(B174:B185)</f>
        <v>5.7</v>
      </c>
      <c r="C222" s="83">
        <f>AVERAGE(C174:C185)</f>
        <v>6.7374999999999998</v>
      </c>
      <c r="D222" s="83">
        <f>AVERAGE(D174:D185)</f>
        <v>1.0375000000000003</v>
      </c>
      <c r="E222" s="83">
        <f>AVERAGE(E174:E185)</f>
        <v>8.2080499999999983</v>
      </c>
      <c r="J222" s="81"/>
    </row>
    <row r="223" spans="1:10">
      <c r="A223" s="1" t="s">
        <v>509</v>
      </c>
      <c r="B223" s="83">
        <f>AVERAGE(B186:B197)</f>
        <v>5.7583333333333329</v>
      </c>
      <c r="C223" s="83">
        <f t="shared" ref="C223:E223" si="4">AVERAGE(C186:C197)</f>
        <v>6.7008333333333328</v>
      </c>
      <c r="D223" s="83">
        <f t="shared" si="4"/>
        <v>0.94249999999999989</v>
      </c>
      <c r="E223" s="83">
        <f t="shared" si="4"/>
        <v>9.7354833333333328</v>
      </c>
      <c r="J223" s="81"/>
    </row>
    <row r="224" spans="1:10">
      <c r="A224" s="1" t="s">
        <v>539</v>
      </c>
      <c r="B224" s="83">
        <f>AVERAGE(B198:B204)</f>
        <v>6.1000000000000005</v>
      </c>
      <c r="C224" s="83">
        <f t="shared" ref="C224:E224" si="5">AVERAGE(C198:C204)</f>
        <v>7.7650000000000006</v>
      </c>
      <c r="D224" s="83">
        <f t="shared" si="5"/>
        <v>1.6649999999999998</v>
      </c>
      <c r="E224" s="83">
        <f t="shared" si="5"/>
        <v>10.664528571428573</v>
      </c>
      <c r="J224" s="81"/>
    </row>
    <row r="225" spans="1:10">
      <c r="A225" s="1"/>
      <c r="B225" s="83"/>
      <c r="C225" s="83"/>
      <c r="D225" s="83"/>
      <c r="E225" s="83"/>
      <c r="J225" s="81"/>
    </row>
    <row r="226" spans="1:10">
      <c r="A226" s="1" t="s">
        <v>225</v>
      </c>
      <c r="B226" s="7">
        <f>(B209-B208)/B208*100</f>
        <v>-23.236009732360095</v>
      </c>
      <c r="C226" s="7">
        <f>(C209-C208)/C208*100</f>
        <v>-3.3461187413073898</v>
      </c>
      <c r="D226" s="7">
        <f>(D209-D208)/D208*100</f>
        <v>12.704193827063545</v>
      </c>
      <c r="E226" s="7">
        <f>(E209-E208)/E208*100</f>
        <v>10.213437501875168</v>
      </c>
      <c r="J226" s="81"/>
    </row>
    <row r="227" spans="1:10">
      <c r="A227" s="1" t="s">
        <v>226</v>
      </c>
      <c r="B227" s="7">
        <f t="shared" ref="B227:E237" si="6">(B210-B209)/B209*100</f>
        <v>1.2678288431061759</v>
      </c>
      <c r="C227" s="7">
        <f t="shared" si="6"/>
        <v>-7.4421741940923436</v>
      </c>
      <c r="D227" s="7">
        <f t="shared" si="6"/>
        <v>-12.229432516005417</v>
      </c>
      <c r="E227" s="7">
        <f t="shared" si="6"/>
        <v>14.26603656478326</v>
      </c>
      <c r="J227" s="81"/>
    </row>
    <row r="228" spans="1:10">
      <c r="A228" s="1" t="s">
        <v>227</v>
      </c>
      <c r="B228" s="7">
        <f t="shared" si="6"/>
        <v>7.5117370892018505</v>
      </c>
      <c r="C228" s="7">
        <f t="shared" si="6"/>
        <v>-17.605441350620961</v>
      </c>
      <c r="D228" s="7">
        <f t="shared" si="6"/>
        <v>-33.533468962437354</v>
      </c>
      <c r="E228" s="7">
        <f t="shared" si="6"/>
        <v>24.890888472772083</v>
      </c>
      <c r="J228" s="81"/>
    </row>
    <row r="229" spans="1:10">
      <c r="A229" s="1" t="s">
        <v>228</v>
      </c>
      <c r="B229" s="7">
        <f t="shared" si="6"/>
        <v>59.82532751091707</v>
      </c>
      <c r="C229" s="7">
        <f t="shared" si="6"/>
        <v>2.1411461212456406</v>
      </c>
      <c r="D229" s="7">
        <f t="shared" si="6"/>
        <v>-57.028742067935788</v>
      </c>
      <c r="E229" s="7">
        <f t="shared" si="6"/>
        <v>18.583954318153431</v>
      </c>
      <c r="J229" s="81"/>
    </row>
    <row r="230" spans="1:10">
      <c r="A230" s="1" t="s">
        <v>215</v>
      </c>
      <c r="B230" s="7">
        <f t="shared" si="6"/>
        <v>-34.7905282331512</v>
      </c>
      <c r="C230" s="7">
        <f t="shared" si="6"/>
        <v>-17.372636744118903</v>
      </c>
      <c r="D230" s="7">
        <f t="shared" si="6"/>
        <v>49.079221681723425</v>
      </c>
      <c r="E230" s="7">
        <f t="shared" si="6"/>
        <v>-28.542140533862646</v>
      </c>
      <c r="J230" s="81"/>
    </row>
    <row r="231" spans="1:10">
      <c r="A231" s="1" t="s">
        <v>216</v>
      </c>
      <c r="B231" s="7">
        <f t="shared" si="6"/>
        <v>-76.675977653631278</v>
      </c>
      <c r="C231" s="7">
        <f t="shared" si="6"/>
        <v>-0.16593161870662329</v>
      </c>
      <c r="D231" s="7">
        <f t="shared" si="6"/>
        <v>127.5142757254399</v>
      </c>
      <c r="E231" s="7">
        <f t="shared" si="6"/>
        <v>-13.716969048238115</v>
      </c>
      <c r="J231" s="81"/>
    </row>
    <row r="232" spans="1:10">
      <c r="A232" s="1" t="s">
        <v>217</v>
      </c>
      <c r="B232" s="7">
        <f t="shared" si="6"/>
        <v>144.31137724550896</v>
      </c>
      <c r="C232" s="7">
        <f t="shared" si="6"/>
        <v>-15.934041901762704</v>
      </c>
      <c r="D232" s="7">
        <f t="shared" si="6"/>
        <v>-43.348870562925782</v>
      </c>
      <c r="E232" s="7">
        <f t="shared" si="6"/>
        <v>-0.32455885172955246</v>
      </c>
      <c r="J232" s="81"/>
    </row>
    <row r="233" spans="1:10">
      <c r="A233" s="1" t="s">
        <v>218</v>
      </c>
      <c r="B233" s="7">
        <f t="shared" si="6"/>
        <v>30.392156862745086</v>
      </c>
      <c r="C233" s="7">
        <f t="shared" si="6"/>
        <v>-0.80645161290319123</v>
      </c>
      <c r="D233" s="7">
        <f t="shared" si="6"/>
        <v>-23.824593128390582</v>
      </c>
      <c r="E233" s="7">
        <f t="shared" si="6"/>
        <v>6.9782264154400506</v>
      </c>
      <c r="J233" s="81"/>
    </row>
    <row r="234" spans="1:10">
      <c r="A234" s="1" t="s">
        <v>219</v>
      </c>
      <c r="B234" s="7">
        <f t="shared" si="6"/>
        <v>55.639097744360932</v>
      </c>
      <c r="C234" s="7">
        <f t="shared" si="6"/>
        <v>1.7323510478506328</v>
      </c>
      <c r="D234" s="7">
        <f t="shared" si="6"/>
        <v>-66.34691124898842</v>
      </c>
      <c r="E234" s="7">
        <f t="shared" si="6"/>
        <v>2.831145030968595</v>
      </c>
      <c r="J234" s="81"/>
    </row>
    <row r="235" spans="1:10">
      <c r="A235" s="1" t="s">
        <v>220</v>
      </c>
      <c r="B235" s="7">
        <f t="shared" si="6"/>
        <v>66.425120772946869</v>
      </c>
      <c r="C235" s="7">
        <f t="shared" si="6"/>
        <v>12.135571929429895</v>
      </c>
      <c r="D235" s="7">
        <f t="shared" si="6"/>
        <v>-304.95382839553679</v>
      </c>
      <c r="E235" s="7">
        <f t="shared" si="6"/>
        <v>3.3423122697133221</v>
      </c>
      <c r="J235" s="81"/>
    </row>
    <row r="236" spans="1:10">
      <c r="A236" s="1" t="s">
        <v>221</v>
      </c>
      <c r="B236" s="7">
        <f t="shared" si="6"/>
        <v>-35.486211901306241</v>
      </c>
      <c r="C236" s="7">
        <f t="shared" si="6"/>
        <v>-3.7610924640213628</v>
      </c>
      <c r="D236" s="7">
        <f t="shared" si="6"/>
        <v>-154.2247461710549</v>
      </c>
      <c r="E236" s="7">
        <f t="shared" si="6"/>
        <v>-9.9901340820839621</v>
      </c>
      <c r="J236" s="81"/>
    </row>
    <row r="237" spans="1:10">
      <c r="A237" s="1" t="s">
        <v>409</v>
      </c>
      <c r="B237" s="7">
        <f>(B220-B219)/B219*100</f>
        <v>-38.920134983127106</v>
      </c>
      <c r="C237" s="7">
        <f t="shared" si="6"/>
        <v>-4.3667287755004542</v>
      </c>
      <c r="D237" s="7">
        <f t="shared" si="6"/>
        <v>190.60615677562677</v>
      </c>
      <c r="E237" s="7">
        <f>(E220-E219)/E219*100</f>
        <v>3.0902914558467618</v>
      </c>
      <c r="J237" s="81"/>
    </row>
    <row r="238" spans="1:10">
      <c r="A238" s="1" t="s">
        <v>442</v>
      </c>
      <c r="B238" s="7">
        <f>(B221-B220)/B220*100</f>
        <v>5.1565377532228176</v>
      </c>
      <c r="C238" s="7">
        <f t="shared" ref="C238:D239" si="7">(C221-C220)/C220*100</f>
        <v>-2.9175201079082869</v>
      </c>
      <c r="D238" s="7">
        <f t="shared" si="7"/>
        <v>-12.493174620508899</v>
      </c>
      <c r="E238" s="7">
        <f>(E221-E220)/E220*100</f>
        <v>8.2546555339131089</v>
      </c>
      <c r="J238" s="81"/>
    </row>
    <row r="239" spans="1:10">
      <c r="A239" s="1" t="s">
        <v>485</v>
      </c>
      <c r="B239" s="7">
        <f>(B222-B221)/B221*100</f>
        <v>19.789842381786354</v>
      </c>
      <c r="C239" s="7">
        <f t="shared" si="7"/>
        <v>-16.791025575052736</v>
      </c>
      <c r="D239" s="7">
        <f t="shared" si="7"/>
        <v>-68.925496068888052</v>
      </c>
      <c r="E239" s="7">
        <f>(E222-E221)/E221*100</f>
        <v>12.881676436712441</v>
      </c>
      <c r="J239" s="81"/>
    </row>
    <row r="240" spans="1:10">
      <c r="A240" s="1" t="s">
        <v>510</v>
      </c>
      <c r="B240" s="7">
        <f>(B223-B222)/B222*100</f>
        <v>1.0233918128654855</v>
      </c>
      <c r="C240" s="7">
        <f t="shared" ref="C240:E240" si="8">(C223-C222)/C222*100</f>
        <v>-0.54421768707483587</v>
      </c>
      <c r="D240" s="7">
        <f t="shared" si="8"/>
        <v>-9.1566265060241339</v>
      </c>
      <c r="E240" s="7">
        <f t="shared" si="8"/>
        <v>18.608967213081485</v>
      </c>
      <c r="J240" s="81"/>
    </row>
    <row r="241" spans="1:10">
      <c r="A241" s="1" t="s">
        <v>540</v>
      </c>
      <c r="B241" s="7">
        <f>(B224-B223)/B223*100</f>
        <v>5.933429811866878</v>
      </c>
      <c r="C241" s="7">
        <f t="shared" ref="C241:E241" si="9">(C224-C223)/C223*100</f>
        <v>15.881109314761865</v>
      </c>
      <c r="D241" s="7">
        <f t="shared" si="9"/>
        <v>76.657824933686996</v>
      </c>
      <c r="E241" s="7">
        <f t="shared" si="9"/>
        <v>9.5428773927872772</v>
      </c>
      <c r="J241" s="81"/>
    </row>
    <row r="242" spans="1:10">
      <c r="J242" s="81"/>
    </row>
    <row r="243" spans="1:10">
      <c r="J243" s="81"/>
    </row>
    <row r="244" spans="1:10">
      <c r="J244" s="81"/>
    </row>
    <row r="245" spans="1:10">
      <c r="J245" s="81"/>
    </row>
    <row r="246" spans="1:10">
      <c r="J246" s="81"/>
    </row>
    <row r="247" spans="1:10">
      <c r="J247" s="81"/>
    </row>
    <row r="248" spans="1:10">
      <c r="J248" s="81"/>
    </row>
    <row r="249" spans="1:10">
      <c r="J249" s="81"/>
    </row>
    <row r="250" spans="1:10">
      <c r="J250" s="81"/>
    </row>
    <row r="251" spans="1:10">
      <c r="J251" s="81"/>
    </row>
    <row r="252" spans="1:10">
      <c r="J252" s="81"/>
    </row>
    <row r="253" spans="1:10">
      <c r="J253" s="81"/>
    </row>
    <row r="254" spans="1:10">
      <c r="J254" s="81"/>
    </row>
    <row r="255" spans="1:10">
      <c r="J255" s="81"/>
    </row>
    <row r="256" spans="1:10">
      <c r="J256" s="81"/>
    </row>
    <row r="257" spans="10:10">
      <c r="J257" s="81"/>
    </row>
    <row r="258" spans="10:10">
      <c r="J258" s="81"/>
    </row>
    <row r="259" spans="10:10">
      <c r="J259" s="81"/>
    </row>
    <row r="260" spans="10:10">
      <c r="J260" s="81"/>
    </row>
    <row r="261" spans="10:10">
      <c r="J261" s="81"/>
    </row>
    <row r="262" spans="10:10">
      <c r="J262" s="81"/>
    </row>
    <row r="263" spans="10:10">
      <c r="J263" s="81"/>
    </row>
    <row r="264" spans="10:10">
      <c r="J264" s="81"/>
    </row>
    <row r="265" spans="10:10">
      <c r="J265" s="81"/>
    </row>
    <row r="266" spans="10:10">
      <c r="J266" s="81"/>
    </row>
    <row r="267" spans="10:10">
      <c r="J267" s="81"/>
    </row>
    <row r="268" spans="10:10">
      <c r="J268" s="81"/>
    </row>
    <row r="269" spans="10:10">
      <c r="J269" s="81"/>
    </row>
    <row r="270" spans="10:10">
      <c r="J270" s="81"/>
    </row>
    <row r="271" spans="10:10">
      <c r="J271" s="81"/>
    </row>
    <row r="272" spans="10:10">
      <c r="J272" s="81"/>
    </row>
    <row r="273" spans="10:10">
      <c r="J273" s="81"/>
    </row>
    <row r="274" spans="10:10">
      <c r="J274" s="81"/>
    </row>
    <row r="275" spans="10:10">
      <c r="J275" s="81"/>
    </row>
    <row r="276" spans="10:10">
      <c r="J276" s="81"/>
    </row>
    <row r="277" spans="10:10">
      <c r="J277" s="81"/>
    </row>
    <row r="278" spans="10:10">
      <c r="J278" s="81"/>
    </row>
    <row r="279" spans="10:10">
      <c r="J279" s="81"/>
    </row>
    <row r="280" spans="10:10">
      <c r="J280" s="81"/>
    </row>
    <row r="281" spans="10:10">
      <c r="J281" s="81"/>
    </row>
    <row r="282" spans="10:10">
      <c r="J282" s="81"/>
    </row>
    <row r="283" spans="10:10">
      <c r="J283" s="81"/>
    </row>
    <row r="284" spans="10:10">
      <c r="J284" s="81"/>
    </row>
    <row r="285" spans="10:10">
      <c r="J285" s="81"/>
    </row>
    <row r="286" spans="10:10">
      <c r="J286" s="81"/>
    </row>
    <row r="287" spans="10:10">
      <c r="J287" s="81"/>
    </row>
    <row r="288" spans="10:10">
      <c r="J288" s="81"/>
    </row>
    <row r="289" spans="10:10">
      <c r="J289" s="81"/>
    </row>
    <row r="290" spans="10:10">
      <c r="J290" s="81"/>
    </row>
    <row r="291" spans="10:10">
      <c r="J291" s="81"/>
    </row>
    <row r="292" spans="10:10">
      <c r="J292" s="81"/>
    </row>
    <row r="293" spans="10:10">
      <c r="J293" s="81"/>
    </row>
    <row r="294" spans="10:10">
      <c r="J294" s="81"/>
    </row>
    <row r="295" spans="10:10">
      <c r="J295" s="81"/>
    </row>
    <row r="296" spans="10:10">
      <c r="J296" s="81"/>
    </row>
    <row r="297" spans="10:10">
      <c r="J297" s="81"/>
    </row>
    <row r="298" spans="10:10">
      <c r="J298" s="81"/>
    </row>
    <row r="299" spans="10:10">
      <c r="J299" s="81"/>
    </row>
    <row r="300" spans="10:10">
      <c r="J300" s="81"/>
    </row>
    <row r="301" spans="10:10">
      <c r="J301" s="81"/>
    </row>
    <row r="302" spans="10:10">
      <c r="J302" s="81"/>
    </row>
    <row r="303" spans="10:10">
      <c r="J303" s="81"/>
    </row>
    <row r="304" spans="10:10">
      <c r="J304" s="81"/>
    </row>
    <row r="305" spans="10:10">
      <c r="J305" s="81"/>
    </row>
    <row r="322" spans="3:5" hidden="1"/>
    <row r="323" spans="3:5" hidden="1">
      <c r="C323" s="81">
        <v>39822</v>
      </c>
      <c r="D323">
        <f>E323/10000</f>
        <v>10.2189</v>
      </c>
      <c r="E323">
        <v>102189</v>
      </c>
    </row>
    <row r="324" spans="3:5" hidden="1">
      <c r="C324" s="81">
        <v>39853</v>
      </c>
      <c r="D324">
        <f t="shared" ref="D324:D331" si="10">E324/10000</f>
        <v>10.060499999999999</v>
      </c>
      <c r="E324">
        <v>100605</v>
      </c>
    </row>
    <row r="325" spans="3:5" hidden="1">
      <c r="C325" s="81">
        <v>39881</v>
      </c>
      <c r="D325">
        <f t="shared" si="10"/>
        <v>9.5310000000000006</v>
      </c>
      <c r="E325">
        <v>95310</v>
      </c>
    </row>
    <row r="326" spans="3:5" hidden="1">
      <c r="C326" s="81">
        <v>39912</v>
      </c>
      <c r="D326">
        <f t="shared" si="10"/>
        <v>8.4534000000000002</v>
      </c>
      <c r="E326">
        <v>84534</v>
      </c>
    </row>
    <row r="327" spans="3:5" hidden="1">
      <c r="C327" s="81">
        <v>39942</v>
      </c>
      <c r="D327">
        <f t="shared" si="10"/>
        <v>7.9893999999999998</v>
      </c>
      <c r="E327">
        <v>79894</v>
      </c>
    </row>
    <row r="328" spans="3:5" hidden="1">
      <c r="C328" s="81">
        <v>39973</v>
      </c>
      <c r="D328">
        <f t="shared" si="10"/>
        <v>7.7460000000000004</v>
      </c>
      <c r="E328">
        <v>77460</v>
      </c>
    </row>
    <row r="329" spans="3:5" hidden="1">
      <c r="C329" s="81">
        <v>40003</v>
      </c>
      <c r="D329">
        <f t="shared" si="10"/>
        <v>7.7850000000000001</v>
      </c>
      <c r="E329">
        <v>77850</v>
      </c>
    </row>
    <row r="330" spans="3:5" hidden="1">
      <c r="C330" s="81">
        <v>40034</v>
      </c>
      <c r="D330">
        <f t="shared" si="10"/>
        <v>7.7796000000000003</v>
      </c>
      <c r="E330">
        <v>77796</v>
      </c>
    </row>
    <row r="331" spans="3:5" hidden="1">
      <c r="C331" s="81">
        <v>40065</v>
      </c>
      <c r="D331">
        <f t="shared" si="10"/>
        <v>7.5076999999999998</v>
      </c>
      <c r="E331">
        <v>75077</v>
      </c>
    </row>
    <row r="332" spans="3:5" hidden="1">
      <c r="C332" t="s">
        <v>348</v>
      </c>
      <c r="D332">
        <f t="shared" ref="D332:D387" si="11">E332/1000</f>
        <v>15.51</v>
      </c>
      <c r="E332">
        <v>15510</v>
      </c>
    </row>
    <row r="333" spans="3:5" hidden="1">
      <c r="C333" t="s">
        <v>349</v>
      </c>
      <c r="D333">
        <f t="shared" si="11"/>
        <v>16.02</v>
      </c>
      <c r="E333">
        <v>16020</v>
      </c>
    </row>
    <row r="334" spans="3:5" hidden="1">
      <c r="C334" t="s">
        <v>350</v>
      </c>
      <c r="D334">
        <f t="shared" si="11"/>
        <v>15.885</v>
      </c>
      <c r="E334">
        <v>15885</v>
      </c>
    </row>
    <row r="335" spans="3:5" hidden="1">
      <c r="C335" t="s">
        <v>351</v>
      </c>
      <c r="D335">
        <f t="shared" si="11"/>
        <v>15.605</v>
      </c>
      <c r="E335">
        <v>15605</v>
      </c>
    </row>
    <row r="336" spans="3:5" hidden="1">
      <c r="C336" t="s">
        <v>352</v>
      </c>
      <c r="D336">
        <f t="shared" si="11"/>
        <v>14.365</v>
      </c>
      <c r="E336">
        <v>14365</v>
      </c>
    </row>
    <row r="337" spans="3:5" hidden="1">
      <c r="C337" t="s">
        <v>353</v>
      </c>
      <c r="D337">
        <f t="shared" si="11"/>
        <v>14.82</v>
      </c>
      <c r="E337">
        <v>14820</v>
      </c>
    </row>
    <row r="338" spans="3:5" hidden="1">
      <c r="C338" t="s">
        <v>354</v>
      </c>
      <c r="D338">
        <f t="shared" si="11"/>
        <v>14.6</v>
      </c>
      <c r="E338">
        <v>14600</v>
      </c>
    </row>
    <row r="339" spans="3:5" hidden="1">
      <c r="C339" t="s">
        <v>355</v>
      </c>
      <c r="D339">
        <f t="shared" si="11"/>
        <v>15.09</v>
      </c>
      <c r="E339">
        <v>15090</v>
      </c>
    </row>
    <row r="340" spans="3:5" hidden="1">
      <c r="C340" t="s">
        <v>356</v>
      </c>
      <c r="D340">
        <f t="shared" si="11"/>
        <v>15.175000000000001</v>
      </c>
      <c r="E340">
        <v>15175</v>
      </c>
    </row>
    <row r="341" spans="3:5" hidden="1">
      <c r="C341" t="s">
        <v>357</v>
      </c>
      <c r="D341">
        <f t="shared" si="11"/>
        <v>15.195</v>
      </c>
      <c r="E341">
        <v>15195</v>
      </c>
    </row>
    <row r="342" spans="3:5" hidden="1">
      <c r="C342" t="s">
        <v>358</v>
      </c>
      <c r="D342">
        <f t="shared" si="11"/>
        <v>15.215</v>
      </c>
      <c r="E342">
        <v>15215</v>
      </c>
    </row>
    <row r="343" spans="3:5" hidden="1">
      <c r="C343" t="s">
        <v>359</v>
      </c>
      <c r="D343">
        <f t="shared" si="11"/>
        <v>15.015000000000001</v>
      </c>
      <c r="E343">
        <v>15015</v>
      </c>
    </row>
    <row r="344" spans="3:5" hidden="1">
      <c r="C344" t="s">
        <v>360</v>
      </c>
      <c r="D344">
        <f t="shared" si="11"/>
        <v>14.85</v>
      </c>
      <c r="E344">
        <v>14850</v>
      </c>
    </row>
    <row r="345" spans="3:5" hidden="1">
      <c r="C345" t="s">
        <v>361</v>
      </c>
      <c r="D345">
        <f t="shared" si="11"/>
        <v>14.32</v>
      </c>
      <c r="E345">
        <v>14320</v>
      </c>
    </row>
    <row r="346" spans="3:5" hidden="1">
      <c r="C346" t="s">
        <v>362</v>
      </c>
      <c r="D346">
        <f t="shared" si="11"/>
        <v>13.654999999999999</v>
      </c>
      <c r="E346">
        <v>13655</v>
      </c>
    </row>
    <row r="347" spans="3:5" hidden="1">
      <c r="C347" t="s">
        <v>363</v>
      </c>
      <c r="D347">
        <f t="shared" si="11"/>
        <v>13.744999999999999</v>
      </c>
      <c r="E347">
        <v>13745</v>
      </c>
    </row>
    <row r="348" spans="3:5" hidden="1">
      <c r="C348" t="s">
        <v>364</v>
      </c>
      <c r="D348">
        <f t="shared" si="11"/>
        <v>13.69</v>
      </c>
      <c r="E348">
        <v>13690</v>
      </c>
    </row>
    <row r="349" spans="3:5" hidden="1">
      <c r="C349" t="s">
        <v>365</v>
      </c>
      <c r="D349">
        <f t="shared" si="11"/>
        <v>14.085000000000001</v>
      </c>
      <c r="E349">
        <v>14085</v>
      </c>
    </row>
    <row r="350" spans="3:5" hidden="1">
      <c r="C350" t="s">
        <v>366</v>
      </c>
      <c r="D350">
        <f t="shared" si="11"/>
        <v>14.43</v>
      </c>
      <c r="E350">
        <v>14430</v>
      </c>
    </row>
    <row r="351" spans="3:5" hidden="1">
      <c r="C351" t="s">
        <v>367</v>
      </c>
      <c r="D351">
        <f t="shared" si="11"/>
        <v>14.365</v>
      </c>
      <c r="E351">
        <v>14365</v>
      </c>
    </row>
    <row r="352" spans="3:5" hidden="1">
      <c r="C352" t="s">
        <v>368</v>
      </c>
      <c r="D352">
        <f t="shared" si="11"/>
        <v>14.11</v>
      </c>
      <c r="E352">
        <v>14110</v>
      </c>
    </row>
    <row r="353" spans="3:5" hidden="1">
      <c r="C353" t="s">
        <v>369</v>
      </c>
      <c r="D353">
        <f t="shared" si="11"/>
        <v>13.64</v>
      </c>
      <c r="E353">
        <v>13640</v>
      </c>
    </row>
    <row r="354" spans="3:5" hidden="1">
      <c r="C354" t="s">
        <v>370</v>
      </c>
      <c r="D354">
        <f t="shared" si="11"/>
        <v>13.44</v>
      </c>
      <c r="E354">
        <v>13440</v>
      </c>
    </row>
    <row r="355" spans="3:5" hidden="1">
      <c r="C355" t="s">
        <v>371</v>
      </c>
      <c r="D355">
        <f t="shared" si="11"/>
        <v>13.465</v>
      </c>
      <c r="E355">
        <v>13465</v>
      </c>
    </row>
    <row r="356" spans="3:5" hidden="1">
      <c r="C356" t="s">
        <v>372</v>
      </c>
      <c r="D356">
        <f t="shared" si="11"/>
        <v>13.78</v>
      </c>
      <c r="E356">
        <v>13780</v>
      </c>
    </row>
    <row r="357" spans="3:5" hidden="1">
      <c r="C357" t="s">
        <v>373</v>
      </c>
      <c r="D357">
        <f t="shared" si="11"/>
        <v>13.225</v>
      </c>
      <c r="E357">
        <v>13225</v>
      </c>
    </row>
    <row r="358" spans="3:5" hidden="1">
      <c r="C358" t="s">
        <v>374</v>
      </c>
      <c r="D358">
        <f t="shared" si="11"/>
        <v>12.69</v>
      </c>
      <c r="E358">
        <v>12690</v>
      </c>
    </row>
    <row r="359" spans="3:5" hidden="1">
      <c r="C359" s="81">
        <v>39814</v>
      </c>
      <c r="D359">
        <f t="shared" si="11"/>
        <v>12.365</v>
      </c>
      <c r="E359">
        <v>12365</v>
      </c>
    </row>
    <row r="360" spans="3:5" hidden="1">
      <c r="C360" s="81">
        <v>39845</v>
      </c>
      <c r="D360">
        <f t="shared" si="11"/>
        <v>11.64</v>
      </c>
      <c r="E360">
        <v>11640</v>
      </c>
    </row>
    <row r="361" spans="3:5" hidden="1">
      <c r="C361" s="81">
        <v>39873</v>
      </c>
      <c r="D361">
        <f t="shared" si="11"/>
        <v>12.23</v>
      </c>
      <c r="E361">
        <v>12230</v>
      </c>
    </row>
    <row r="362" spans="3:5" hidden="1">
      <c r="C362" s="81">
        <v>39904</v>
      </c>
      <c r="D362">
        <f t="shared" si="11"/>
        <v>12.085000000000001</v>
      </c>
      <c r="E362">
        <v>12085</v>
      </c>
    </row>
    <row r="363" spans="3:5" hidden="1">
      <c r="C363" s="81">
        <v>39934</v>
      </c>
      <c r="D363">
        <f t="shared" si="11"/>
        <v>11.845000000000001</v>
      </c>
      <c r="E363">
        <v>11845</v>
      </c>
    </row>
    <row r="364" spans="3:5" hidden="1">
      <c r="C364" s="81">
        <v>39965</v>
      </c>
      <c r="D364">
        <f t="shared" si="11"/>
        <v>10.88</v>
      </c>
      <c r="E364">
        <v>10880</v>
      </c>
    </row>
    <row r="365" spans="3:5" hidden="1">
      <c r="C365" s="81">
        <v>39995</v>
      </c>
      <c r="D365">
        <f t="shared" si="11"/>
        <v>10.635</v>
      </c>
      <c r="E365">
        <v>10635</v>
      </c>
    </row>
    <row r="366" spans="3:5" hidden="1">
      <c r="C366" s="81">
        <v>40026</v>
      </c>
      <c r="D366">
        <f t="shared" si="11"/>
        <v>10.86</v>
      </c>
      <c r="E366">
        <v>10860</v>
      </c>
    </row>
    <row r="367" spans="3:5" hidden="1">
      <c r="C367" s="81">
        <v>40057</v>
      </c>
      <c r="D367">
        <f t="shared" si="11"/>
        <v>10.74</v>
      </c>
      <c r="E367">
        <v>10740</v>
      </c>
    </row>
    <row r="368" spans="3:5" hidden="1">
      <c r="C368" s="81">
        <v>40087</v>
      </c>
      <c r="D368">
        <f t="shared" si="11"/>
        <v>10.52</v>
      </c>
      <c r="E368">
        <v>10520</v>
      </c>
    </row>
    <row r="369" spans="3:5" hidden="1">
      <c r="C369" s="81">
        <v>40118</v>
      </c>
      <c r="D369">
        <f t="shared" si="11"/>
        <v>10.315</v>
      </c>
      <c r="E369">
        <v>10315</v>
      </c>
    </row>
    <row r="370" spans="3:5" hidden="1">
      <c r="C370" s="81">
        <v>40148</v>
      </c>
      <c r="D370">
        <f t="shared" si="11"/>
        <v>11.56</v>
      </c>
      <c r="E370">
        <v>11560</v>
      </c>
    </row>
    <row r="371" spans="3:5" hidden="1">
      <c r="C371" s="81">
        <v>39815</v>
      </c>
      <c r="D371">
        <f t="shared" si="11"/>
        <v>12.15</v>
      </c>
      <c r="E371">
        <v>12150</v>
      </c>
    </row>
    <row r="372" spans="3:5" hidden="1">
      <c r="C372" s="81">
        <v>39846</v>
      </c>
      <c r="D372">
        <f t="shared" si="11"/>
        <v>12.5</v>
      </c>
      <c r="E372">
        <v>12500</v>
      </c>
    </row>
    <row r="373" spans="3:5" hidden="1">
      <c r="C373" s="81">
        <v>39874</v>
      </c>
      <c r="D373">
        <f t="shared" si="11"/>
        <v>13.17</v>
      </c>
      <c r="E373">
        <v>13170</v>
      </c>
    </row>
    <row r="374" spans="3:5" hidden="1">
      <c r="C374" s="81">
        <v>39905</v>
      </c>
      <c r="D374">
        <f t="shared" si="11"/>
        <v>11.8</v>
      </c>
      <c r="E374">
        <v>11800</v>
      </c>
    </row>
    <row r="375" spans="3:5" hidden="1">
      <c r="C375" s="81">
        <v>39935</v>
      </c>
      <c r="D375">
        <f t="shared" si="11"/>
        <v>11.6</v>
      </c>
      <c r="E375">
        <v>11600</v>
      </c>
    </row>
    <row r="376" spans="3:5" hidden="1">
      <c r="C376" s="81">
        <v>39966</v>
      </c>
      <c r="D376">
        <f t="shared" si="11"/>
        <v>11.72</v>
      </c>
      <c r="E376">
        <v>11720</v>
      </c>
    </row>
    <row r="377" spans="3:5" hidden="1">
      <c r="C377" s="81">
        <v>39996</v>
      </c>
      <c r="D377">
        <f t="shared" si="11"/>
        <v>10.99</v>
      </c>
      <c r="E377">
        <v>10990</v>
      </c>
    </row>
    <row r="378" spans="3:5" hidden="1">
      <c r="C378" s="81">
        <v>40027</v>
      </c>
      <c r="D378">
        <f t="shared" si="11"/>
        <v>11.28</v>
      </c>
      <c r="E378">
        <v>11280</v>
      </c>
    </row>
    <row r="379" spans="3:5" hidden="1">
      <c r="C379" s="81">
        <v>40058</v>
      </c>
      <c r="D379">
        <f t="shared" si="11"/>
        <v>11.26</v>
      </c>
      <c r="E379">
        <v>11260</v>
      </c>
    </row>
    <row r="380" spans="3:5" hidden="1">
      <c r="C380" s="81">
        <v>40088</v>
      </c>
      <c r="D380">
        <f t="shared" si="11"/>
        <v>11.21</v>
      </c>
      <c r="E380">
        <v>11210</v>
      </c>
    </row>
    <row r="381" spans="3:5" hidden="1">
      <c r="C381" s="81">
        <v>40119</v>
      </c>
      <c r="D381">
        <f t="shared" si="11"/>
        <v>10.46</v>
      </c>
      <c r="E381">
        <v>10460</v>
      </c>
    </row>
    <row r="382" spans="3:5" hidden="1">
      <c r="C382" s="81">
        <v>40149</v>
      </c>
      <c r="D382">
        <f t="shared" si="11"/>
        <v>10.44</v>
      </c>
      <c r="E382">
        <v>10440</v>
      </c>
    </row>
    <row r="383" spans="3:5" hidden="1">
      <c r="C383" s="81">
        <v>39816</v>
      </c>
      <c r="D383">
        <f t="shared" si="11"/>
        <v>9.92</v>
      </c>
      <c r="E383">
        <v>9920</v>
      </c>
    </row>
    <row r="384" spans="3:5" hidden="1">
      <c r="C384" s="81">
        <v>39847</v>
      </c>
      <c r="D384">
        <f t="shared" si="11"/>
        <v>9.8699999999999992</v>
      </c>
      <c r="E384">
        <v>9870</v>
      </c>
    </row>
    <row r="385" spans="3:5" hidden="1">
      <c r="C385" s="81">
        <v>39875</v>
      </c>
      <c r="D385">
        <f t="shared" si="11"/>
        <v>9.8800000000000008</v>
      </c>
      <c r="E385">
        <v>9880</v>
      </c>
    </row>
    <row r="386" spans="3:5" hidden="1">
      <c r="C386" s="81">
        <v>39906</v>
      </c>
      <c r="D386">
        <f t="shared" si="11"/>
        <v>9.7899999999999991</v>
      </c>
      <c r="E386">
        <v>9790</v>
      </c>
    </row>
    <row r="387" spans="3:5" hidden="1">
      <c r="C387" s="81">
        <v>39936</v>
      </c>
      <c r="D387">
        <f t="shared" si="11"/>
        <v>9.4700000000000006</v>
      </c>
      <c r="E387">
        <v>9470</v>
      </c>
    </row>
    <row r="388" spans="3:5" hidden="1">
      <c r="C388" s="81">
        <v>39967</v>
      </c>
      <c r="D388">
        <f t="shared" ref="D388:D451" si="12">E388/1000</f>
        <v>9.4149999999999991</v>
      </c>
      <c r="E388">
        <v>9415</v>
      </c>
    </row>
    <row r="389" spans="3:5" hidden="1">
      <c r="C389" s="81">
        <v>39997</v>
      </c>
      <c r="D389">
        <f t="shared" si="12"/>
        <v>9.5250000000000004</v>
      </c>
      <c r="E389">
        <v>9525</v>
      </c>
    </row>
    <row r="390" spans="3:5" hidden="1">
      <c r="C390" s="81">
        <v>40028</v>
      </c>
      <c r="D390">
        <f t="shared" si="12"/>
        <v>9.625</v>
      </c>
      <c r="E390">
        <v>9625</v>
      </c>
    </row>
    <row r="391" spans="3:5" hidden="1">
      <c r="C391" s="81">
        <v>40059</v>
      </c>
      <c r="D391">
        <f t="shared" si="12"/>
        <v>9.4949999999999992</v>
      </c>
      <c r="E391">
        <v>9495</v>
      </c>
    </row>
    <row r="392" spans="3:5" hidden="1">
      <c r="C392" s="81">
        <v>40089</v>
      </c>
      <c r="D392">
        <f t="shared" si="12"/>
        <v>9.18</v>
      </c>
      <c r="E392">
        <v>9180</v>
      </c>
    </row>
    <row r="393" spans="3:5" hidden="1">
      <c r="C393" s="81">
        <v>40120</v>
      </c>
      <c r="D393">
        <f t="shared" si="12"/>
        <v>9.2100000000000009</v>
      </c>
      <c r="E393">
        <v>9210</v>
      </c>
    </row>
    <row r="394" spans="3:5" hidden="1">
      <c r="C394" s="81">
        <v>40150</v>
      </c>
      <c r="D394">
        <f t="shared" si="12"/>
        <v>9.125</v>
      </c>
      <c r="E394">
        <v>9125</v>
      </c>
    </row>
    <row r="395" spans="3:5" hidden="1">
      <c r="C395" s="81">
        <v>39817</v>
      </c>
      <c r="D395">
        <f t="shared" si="12"/>
        <v>9.59</v>
      </c>
      <c r="E395">
        <v>9590</v>
      </c>
    </row>
    <row r="396" spans="3:5" hidden="1">
      <c r="C396" s="81">
        <v>39848</v>
      </c>
      <c r="D396">
        <f t="shared" si="12"/>
        <v>9.4749999999999996</v>
      </c>
      <c r="E396">
        <v>9475</v>
      </c>
    </row>
    <row r="397" spans="3:5" hidden="1">
      <c r="C397" s="81">
        <v>39876</v>
      </c>
      <c r="D397">
        <f t="shared" si="12"/>
        <v>9.7200000000000006</v>
      </c>
      <c r="E397">
        <v>9720</v>
      </c>
    </row>
    <row r="398" spans="3:5" hidden="1">
      <c r="C398" s="81">
        <v>39907</v>
      </c>
      <c r="D398">
        <f t="shared" si="12"/>
        <v>10.065</v>
      </c>
      <c r="E398">
        <v>10065</v>
      </c>
    </row>
    <row r="399" spans="3:5" hidden="1">
      <c r="C399" s="81">
        <v>39937</v>
      </c>
      <c r="D399">
        <f t="shared" si="12"/>
        <v>10.23</v>
      </c>
      <c r="E399">
        <v>10230</v>
      </c>
    </row>
    <row r="400" spans="3:5" hidden="1">
      <c r="C400" s="81">
        <v>39968</v>
      </c>
      <c r="D400">
        <f t="shared" si="12"/>
        <v>10.199999999999999</v>
      </c>
      <c r="E400">
        <v>10200</v>
      </c>
    </row>
    <row r="401" spans="3:5" hidden="1">
      <c r="C401" s="81">
        <v>39998</v>
      </c>
      <c r="D401">
        <f t="shared" si="12"/>
        <v>10.02</v>
      </c>
      <c r="E401">
        <v>10020</v>
      </c>
    </row>
    <row r="402" spans="3:5" hidden="1">
      <c r="C402" s="81">
        <v>40029</v>
      </c>
      <c r="D402">
        <f t="shared" si="12"/>
        <v>9.5350000000000001</v>
      </c>
      <c r="E402">
        <v>9535</v>
      </c>
    </row>
    <row r="403" spans="3:5" hidden="1">
      <c r="C403" s="81">
        <v>40060</v>
      </c>
      <c r="D403">
        <f t="shared" si="12"/>
        <v>9.36</v>
      </c>
      <c r="E403">
        <v>9360</v>
      </c>
    </row>
    <row r="404" spans="3:5" hidden="1">
      <c r="C404" s="81">
        <v>40090</v>
      </c>
      <c r="D404">
        <f t="shared" si="12"/>
        <v>9.0150000000000006</v>
      </c>
      <c r="E404">
        <v>9015</v>
      </c>
    </row>
    <row r="405" spans="3:5" hidden="1">
      <c r="C405" s="81">
        <v>40121</v>
      </c>
      <c r="D405">
        <f t="shared" si="12"/>
        <v>8.6750000000000007</v>
      </c>
      <c r="E405">
        <v>8675</v>
      </c>
    </row>
    <row r="406" spans="3:5" hidden="1">
      <c r="C406" s="81">
        <v>40151</v>
      </c>
      <c r="D406">
        <f t="shared" si="12"/>
        <v>8.1150000000000002</v>
      </c>
      <c r="E406">
        <v>8115</v>
      </c>
    </row>
    <row r="407" spans="3:5" hidden="1">
      <c r="C407" s="81">
        <v>39818</v>
      </c>
      <c r="D407">
        <f t="shared" si="12"/>
        <v>7.9550000000000001</v>
      </c>
      <c r="E407">
        <v>7955</v>
      </c>
    </row>
    <row r="408" spans="3:5" hidden="1">
      <c r="C408" s="81">
        <v>39849</v>
      </c>
      <c r="D408">
        <f t="shared" si="12"/>
        <v>7.67</v>
      </c>
      <c r="E408">
        <v>7670</v>
      </c>
    </row>
    <row r="409" spans="3:5" hidden="1">
      <c r="C409" s="81">
        <v>39877</v>
      </c>
      <c r="D409">
        <f t="shared" si="12"/>
        <v>8.5749999999999993</v>
      </c>
      <c r="E409">
        <v>8575</v>
      </c>
    </row>
    <row r="410" spans="3:5" hidden="1">
      <c r="C410" s="81">
        <v>39908</v>
      </c>
      <c r="D410">
        <f t="shared" si="12"/>
        <v>8.3249999999999993</v>
      </c>
      <c r="E410">
        <v>8325</v>
      </c>
    </row>
    <row r="411" spans="3:5" hidden="1">
      <c r="C411" s="81">
        <v>39938</v>
      </c>
      <c r="D411">
        <f t="shared" si="12"/>
        <v>8.4550000000000001</v>
      </c>
      <c r="E411">
        <v>8455</v>
      </c>
    </row>
    <row r="412" spans="3:5" hidden="1">
      <c r="C412" s="81">
        <v>39969</v>
      </c>
      <c r="D412">
        <f t="shared" si="12"/>
        <v>8</v>
      </c>
      <c r="E412">
        <v>8000</v>
      </c>
    </row>
    <row r="413" spans="3:5" hidden="1">
      <c r="C413" s="81">
        <v>39999</v>
      </c>
      <c r="D413">
        <f t="shared" si="12"/>
        <v>7.9</v>
      </c>
      <c r="E413">
        <v>7900</v>
      </c>
    </row>
    <row r="414" spans="3:5" hidden="1">
      <c r="C414" s="81">
        <v>40030</v>
      </c>
      <c r="D414">
        <f t="shared" si="12"/>
        <v>8.01</v>
      </c>
      <c r="E414">
        <v>8010</v>
      </c>
    </row>
    <row r="415" spans="3:5" hidden="1">
      <c r="C415" s="81">
        <v>40061</v>
      </c>
      <c r="D415">
        <f t="shared" si="12"/>
        <v>8.1</v>
      </c>
      <c r="E415">
        <v>8100</v>
      </c>
    </row>
    <row r="416" spans="3:5" hidden="1">
      <c r="C416" s="81">
        <v>40091</v>
      </c>
      <c r="D416">
        <f t="shared" si="12"/>
        <v>8.0749999999999993</v>
      </c>
      <c r="E416">
        <v>8075</v>
      </c>
    </row>
    <row r="417" spans="3:5" hidden="1">
      <c r="C417" s="81">
        <v>40122</v>
      </c>
      <c r="D417">
        <f t="shared" si="12"/>
        <v>7.7450000000000001</v>
      </c>
      <c r="E417">
        <v>7745</v>
      </c>
    </row>
    <row r="418" spans="3:5" hidden="1">
      <c r="C418" s="81">
        <v>40152</v>
      </c>
      <c r="D418">
        <f t="shared" si="12"/>
        <v>7.46</v>
      </c>
      <c r="E418">
        <v>7460</v>
      </c>
    </row>
    <row r="419" spans="3:5" hidden="1">
      <c r="C419" s="81">
        <v>39819</v>
      </c>
      <c r="D419">
        <f t="shared" si="12"/>
        <v>7.3849999999999998</v>
      </c>
      <c r="E419">
        <v>7385</v>
      </c>
    </row>
    <row r="420" spans="3:5" hidden="1">
      <c r="C420" s="81">
        <v>39850</v>
      </c>
      <c r="D420">
        <f t="shared" si="12"/>
        <v>7.3250000000000002</v>
      </c>
      <c r="E420">
        <v>7325</v>
      </c>
    </row>
    <row r="421" spans="3:5" hidden="1">
      <c r="C421" s="81">
        <v>39878</v>
      </c>
      <c r="D421">
        <f t="shared" si="12"/>
        <v>7.5049999999999999</v>
      </c>
      <c r="E421">
        <v>7505</v>
      </c>
    </row>
    <row r="422" spans="3:5" hidden="1">
      <c r="C422" s="81">
        <v>39909</v>
      </c>
      <c r="D422">
        <f t="shared" si="12"/>
        <v>7.3849999999999998</v>
      </c>
      <c r="E422">
        <v>7385</v>
      </c>
    </row>
    <row r="423" spans="3:5" hidden="1">
      <c r="C423" s="81">
        <v>39939</v>
      </c>
      <c r="D423">
        <f t="shared" si="12"/>
        <v>7.7450000000000001</v>
      </c>
      <c r="E423">
        <v>7745</v>
      </c>
    </row>
    <row r="424" spans="3:5" hidden="1">
      <c r="C424" s="81">
        <v>39970</v>
      </c>
      <c r="D424">
        <f t="shared" si="12"/>
        <v>8.65</v>
      </c>
      <c r="E424">
        <v>8650</v>
      </c>
    </row>
    <row r="425" spans="3:5" hidden="1">
      <c r="C425" s="81">
        <v>40000</v>
      </c>
      <c r="D425">
        <f t="shared" si="12"/>
        <v>8.65</v>
      </c>
      <c r="E425">
        <v>8650</v>
      </c>
    </row>
    <row r="426" spans="3:5" hidden="1">
      <c r="C426" s="81">
        <v>40031</v>
      </c>
      <c r="D426">
        <f t="shared" si="12"/>
        <v>8.7750000000000004</v>
      </c>
      <c r="E426">
        <v>8775</v>
      </c>
    </row>
    <row r="427" spans="3:5" hidden="1">
      <c r="C427" s="81">
        <v>40062</v>
      </c>
      <c r="D427">
        <f t="shared" si="12"/>
        <v>8.6300000000000008</v>
      </c>
      <c r="E427">
        <v>8630</v>
      </c>
    </row>
    <row r="428" spans="3:5" hidden="1">
      <c r="C428" s="81">
        <v>40092</v>
      </c>
      <c r="D428">
        <f t="shared" si="12"/>
        <v>8.0850000000000009</v>
      </c>
      <c r="E428">
        <v>8085</v>
      </c>
    </row>
    <row r="429" spans="3:5" hidden="1">
      <c r="C429" s="81">
        <v>40123</v>
      </c>
      <c r="D429">
        <f t="shared" si="12"/>
        <v>8.0250000000000004</v>
      </c>
      <c r="E429">
        <v>8025</v>
      </c>
    </row>
    <row r="430" spans="3:5" hidden="1">
      <c r="C430" s="81">
        <v>40153</v>
      </c>
      <c r="D430">
        <f t="shared" si="12"/>
        <v>7.85</v>
      </c>
      <c r="E430">
        <v>7850</v>
      </c>
    </row>
    <row r="431" spans="3:5" hidden="1">
      <c r="C431" s="81">
        <v>39820</v>
      </c>
      <c r="D431">
        <f t="shared" si="12"/>
        <v>7.8</v>
      </c>
      <c r="E431">
        <v>7800</v>
      </c>
    </row>
    <row r="432" spans="3:5" hidden="1">
      <c r="C432" s="81">
        <v>39851</v>
      </c>
      <c r="D432">
        <f t="shared" si="12"/>
        <v>7.63</v>
      </c>
      <c r="E432">
        <v>7630</v>
      </c>
    </row>
    <row r="433" spans="3:5" hidden="1">
      <c r="C433" s="81">
        <v>39879</v>
      </c>
      <c r="D433">
        <f t="shared" si="12"/>
        <v>7.84</v>
      </c>
      <c r="E433">
        <v>7840</v>
      </c>
    </row>
    <row r="434" spans="3:5" hidden="1">
      <c r="C434" s="81">
        <v>39910</v>
      </c>
      <c r="D434">
        <f t="shared" si="12"/>
        <v>7.65</v>
      </c>
      <c r="E434">
        <v>7650</v>
      </c>
    </row>
    <row r="435" spans="3:5" hidden="1">
      <c r="C435" s="81">
        <v>39940</v>
      </c>
      <c r="D435">
        <f t="shared" si="12"/>
        <v>7.99</v>
      </c>
      <c r="E435">
        <v>7990</v>
      </c>
    </row>
    <row r="436" spans="3:5" hidden="1">
      <c r="C436" s="81">
        <v>39971</v>
      </c>
      <c r="D436">
        <f t="shared" si="12"/>
        <v>8.49</v>
      </c>
      <c r="E436">
        <v>8490</v>
      </c>
    </row>
    <row r="437" spans="3:5" hidden="1">
      <c r="C437" s="81">
        <v>40001</v>
      </c>
      <c r="D437">
        <f t="shared" si="12"/>
        <v>8.5649999999999995</v>
      </c>
      <c r="E437">
        <v>8565</v>
      </c>
    </row>
    <row r="438" spans="3:5" hidden="1">
      <c r="C438" s="81">
        <v>40032</v>
      </c>
      <c r="D438">
        <f t="shared" si="12"/>
        <v>8.61</v>
      </c>
      <c r="E438">
        <v>8610</v>
      </c>
    </row>
    <row r="439" spans="3:5" hidden="1">
      <c r="C439" s="81">
        <v>40063</v>
      </c>
      <c r="D439">
        <f t="shared" si="12"/>
        <v>8.26</v>
      </c>
      <c r="E439">
        <v>8260</v>
      </c>
    </row>
    <row r="440" spans="3:5" hidden="1">
      <c r="C440" s="81">
        <v>40093</v>
      </c>
      <c r="D440">
        <f t="shared" si="12"/>
        <v>8.0449999999999999</v>
      </c>
      <c r="E440">
        <v>8045</v>
      </c>
    </row>
    <row r="441" spans="3:5" hidden="1">
      <c r="C441" s="81">
        <v>40124</v>
      </c>
      <c r="D441">
        <f t="shared" si="12"/>
        <v>8.51</v>
      </c>
      <c r="E441">
        <v>8510</v>
      </c>
    </row>
    <row r="442" spans="3:5" hidden="1">
      <c r="C442" s="81">
        <v>40154</v>
      </c>
      <c r="D442">
        <f t="shared" si="12"/>
        <v>8.5</v>
      </c>
      <c r="E442">
        <v>8500</v>
      </c>
    </row>
    <row r="443" spans="3:5" hidden="1">
      <c r="C443" s="81">
        <v>39821</v>
      </c>
      <c r="D443">
        <f t="shared" si="12"/>
        <v>8.73</v>
      </c>
      <c r="E443">
        <v>8730</v>
      </c>
    </row>
    <row r="444" spans="3:5" hidden="1">
      <c r="C444" s="81">
        <v>39852</v>
      </c>
      <c r="D444">
        <f t="shared" si="12"/>
        <v>8.9849999999999994</v>
      </c>
      <c r="E444">
        <v>8985</v>
      </c>
    </row>
    <row r="445" spans="3:5" hidden="1">
      <c r="C445" s="81">
        <v>39880</v>
      </c>
      <c r="D445">
        <f t="shared" si="12"/>
        <v>9.23</v>
      </c>
      <c r="E445">
        <v>9230</v>
      </c>
    </row>
    <row r="446" spans="3:5" hidden="1">
      <c r="C446" s="81">
        <v>39911</v>
      </c>
      <c r="D446">
        <f t="shared" si="12"/>
        <v>9.5</v>
      </c>
      <c r="E446">
        <v>9500</v>
      </c>
    </row>
    <row r="447" spans="3:5" hidden="1">
      <c r="C447" s="81">
        <v>39941</v>
      </c>
      <c r="D447">
        <f t="shared" si="12"/>
        <v>10.130000000000001</v>
      </c>
      <c r="E447">
        <v>10130</v>
      </c>
    </row>
    <row r="448" spans="3:5" hidden="1">
      <c r="C448" s="81">
        <v>39972</v>
      </c>
      <c r="D448">
        <f t="shared" si="12"/>
        <v>10.715</v>
      </c>
      <c r="E448">
        <v>10715</v>
      </c>
    </row>
    <row r="449" spans="3:5" hidden="1">
      <c r="C449" s="81">
        <v>40002</v>
      </c>
      <c r="D449">
        <f t="shared" si="12"/>
        <v>9.2200000000000006</v>
      </c>
      <c r="E449">
        <v>9220</v>
      </c>
    </row>
    <row r="450" spans="3:5" hidden="1">
      <c r="C450" s="81">
        <v>40033</v>
      </c>
      <c r="D450">
        <f t="shared" si="12"/>
        <v>9.16</v>
      </c>
      <c r="E450">
        <v>9160</v>
      </c>
    </row>
    <row r="451" spans="3:5" hidden="1">
      <c r="C451" s="81">
        <v>40064</v>
      </c>
      <c r="D451">
        <f t="shared" si="12"/>
        <v>8.86</v>
      </c>
      <c r="E451">
        <v>8860</v>
      </c>
    </row>
    <row r="452" spans="3:5" hidden="1">
      <c r="C452" s="81">
        <v>40094</v>
      </c>
      <c r="D452">
        <f t="shared" ref="D452:D463" si="13">E452/1000</f>
        <v>9.0850000000000009</v>
      </c>
      <c r="E452">
        <v>9085</v>
      </c>
    </row>
    <row r="453" spans="3:5" hidden="1">
      <c r="C453" s="81">
        <v>40125</v>
      </c>
      <c r="D453">
        <f t="shared" si="13"/>
        <v>8.2850000000000001</v>
      </c>
      <c r="E453">
        <v>8285</v>
      </c>
    </row>
    <row r="454" spans="3:5" hidden="1">
      <c r="C454" s="81">
        <v>40155</v>
      </c>
      <c r="D454">
        <f t="shared" si="13"/>
        <v>7.21</v>
      </c>
      <c r="E454">
        <v>7210</v>
      </c>
    </row>
    <row r="455" spans="3:5" hidden="1">
      <c r="C455" s="81">
        <v>39822</v>
      </c>
      <c r="D455">
        <f t="shared" si="13"/>
        <v>7.42</v>
      </c>
      <c r="E455">
        <v>7420</v>
      </c>
    </row>
    <row r="456" spans="3:5" hidden="1">
      <c r="C456" s="81">
        <v>39853</v>
      </c>
      <c r="D456">
        <f t="shared" si="13"/>
        <v>8.07</v>
      </c>
      <c r="E456">
        <v>8070</v>
      </c>
    </row>
    <row r="457" spans="3:5" hidden="1">
      <c r="C457" s="81">
        <v>39881</v>
      </c>
      <c r="D457">
        <f t="shared" si="13"/>
        <v>8.17</v>
      </c>
      <c r="E457">
        <v>8170</v>
      </c>
    </row>
    <row r="458" spans="3:5" hidden="1">
      <c r="C458" s="81">
        <v>39912</v>
      </c>
      <c r="D458">
        <f t="shared" si="13"/>
        <v>8.1199999999999992</v>
      </c>
      <c r="E458">
        <v>8120</v>
      </c>
    </row>
    <row r="459" spans="3:5" hidden="1">
      <c r="C459" s="81">
        <v>39942</v>
      </c>
      <c r="D459">
        <f t="shared" si="13"/>
        <v>8.25</v>
      </c>
      <c r="E459">
        <v>8250</v>
      </c>
    </row>
    <row r="460" spans="3:5" hidden="1">
      <c r="C460" s="81">
        <v>39973</v>
      </c>
      <c r="D460">
        <f t="shared" si="13"/>
        <v>8.4700000000000006</v>
      </c>
      <c r="E460">
        <v>8470</v>
      </c>
    </row>
    <row r="461" spans="3:5" hidden="1">
      <c r="C461" s="81">
        <v>40003</v>
      </c>
      <c r="D461">
        <f t="shared" si="13"/>
        <v>8.3699999999999992</v>
      </c>
      <c r="E461">
        <v>8370</v>
      </c>
    </row>
    <row r="462" spans="3:5" hidden="1">
      <c r="C462" s="81">
        <v>40034</v>
      </c>
      <c r="D462">
        <f t="shared" si="13"/>
        <v>8.18</v>
      </c>
      <c r="E462">
        <v>8180</v>
      </c>
    </row>
    <row r="463" spans="3:5" hidden="1">
      <c r="C463" s="81">
        <v>40065</v>
      </c>
      <c r="D463">
        <f t="shared" si="13"/>
        <v>8.2899999999999991</v>
      </c>
      <c r="E463">
        <v>8290</v>
      </c>
    </row>
  </sheetData>
  <mergeCells count="1">
    <mergeCell ref="A1:E1"/>
  </mergeCells>
  <phoneticPr fontId="15" type="noConversion"/>
  <conditionalFormatting sqref="E138:E151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D138:D206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0:B207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176:D20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B176:B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8:C206 D20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78:E20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activeCell="G97" sqref="G97"/>
    </sheetView>
  </sheetViews>
  <sheetFormatPr defaultRowHeight="12.75"/>
  <cols>
    <col min="2" max="2" width="12.5703125" bestFit="1" customWidth="1"/>
    <col min="3" max="3" width="16" customWidth="1"/>
    <col min="4" max="4" width="14.7109375" customWidth="1"/>
    <col min="5" max="5" width="12.28515625" customWidth="1"/>
    <col min="6" max="6" width="13.85546875" customWidth="1"/>
    <col min="7" max="7" width="15" customWidth="1"/>
    <col min="8" max="8" width="11.85546875" customWidth="1"/>
    <col min="9" max="9" width="14.7109375" style="1" customWidth="1"/>
    <col min="10" max="10" width="13.5703125" style="1" customWidth="1"/>
    <col min="11" max="11" width="12.140625" customWidth="1"/>
    <col min="13" max="13" width="15" customWidth="1"/>
    <col min="14" max="14" width="10.85546875" bestFit="1" customWidth="1"/>
  </cols>
  <sheetData>
    <row r="1" spans="1:17" ht="14.25" customHeight="1">
      <c r="A1" s="423" t="s">
        <v>533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5"/>
    </row>
    <row r="2" spans="1:17" ht="26.25" customHeight="1" thickBot="1">
      <c r="A2" s="426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8"/>
      <c r="Q2" s="158"/>
    </row>
    <row r="3" spans="1:17" ht="13.5" thickBot="1">
      <c r="B3" s="98"/>
      <c r="C3" s="99"/>
      <c r="D3" s="99"/>
      <c r="E3" s="99"/>
      <c r="F3" s="99"/>
      <c r="G3" s="99"/>
      <c r="H3" s="99"/>
      <c r="I3" s="100"/>
      <c r="J3" s="100"/>
      <c r="K3" s="100"/>
    </row>
    <row r="4" spans="1:17" ht="16.5" customHeight="1" thickBot="1">
      <c r="B4" s="258"/>
      <c r="C4" s="421">
        <v>2004</v>
      </c>
      <c r="D4" s="422"/>
      <c r="E4" s="417" t="s">
        <v>277</v>
      </c>
      <c r="F4" s="421">
        <v>2005</v>
      </c>
      <c r="G4" s="422"/>
      <c r="H4" s="417" t="s">
        <v>277</v>
      </c>
      <c r="I4" s="421">
        <v>2006</v>
      </c>
      <c r="J4" s="422"/>
      <c r="K4" s="417" t="s">
        <v>277</v>
      </c>
      <c r="M4" s="429" t="s">
        <v>439</v>
      </c>
      <c r="N4" s="430"/>
    </row>
    <row r="5" spans="1:17" ht="13.5" thickBot="1">
      <c r="B5" s="242" t="s">
        <v>280</v>
      </c>
      <c r="C5" s="259" t="s">
        <v>278</v>
      </c>
      <c r="D5" s="260" t="s">
        <v>279</v>
      </c>
      <c r="E5" s="418"/>
      <c r="F5" s="259" t="s">
        <v>278</v>
      </c>
      <c r="G5" s="260" t="s">
        <v>279</v>
      </c>
      <c r="H5" s="418"/>
      <c r="I5" s="259" t="s">
        <v>278</v>
      </c>
      <c r="J5" s="260" t="s">
        <v>279</v>
      </c>
      <c r="K5" s="418"/>
      <c r="M5" s="173">
        <v>2004</v>
      </c>
      <c r="N5" s="176">
        <f>SUM(E6:E17)</f>
        <v>-10209.379999999994</v>
      </c>
    </row>
    <row r="6" spans="1:17">
      <c r="B6" s="179" t="s">
        <v>281</v>
      </c>
      <c r="C6" s="261">
        <v>19640.28</v>
      </c>
      <c r="D6" s="245">
        <v>19390.78</v>
      </c>
      <c r="E6" s="103">
        <f>D6-C6</f>
        <v>-249.5</v>
      </c>
      <c r="F6" s="245">
        <v>23818.28</v>
      </c>
      <c r="G6" s="245">
        <v>21670.26</v>
      </c>
      <c r="H6" s="103">
        <f t="shared" ref="H6:H17" si="0">G6-F6</f>
        <v>-2148.0200000000004</v>
      </c>
      <c r="I6" s="245">
        <v>29281.040000000001</v>
      </c>
      <c r="J6" s="245">
        <v>21543.37</v>
      </c>
      <c r="K6" s="103">
        <f>J6-I6</f>
        <v>-7737.6700000000019</v>
      </c>
      <c r="M6" s="174">
        <f>M5+1</f>
        <v>2005</v>
      </c>
      <c r="N6" s="177">
        <f>SUM(H6:H17)</f>
        <v>-19420.5</v>
      </c>
    </row>
    <row r="7" spans="1:17">
      <c r="B7" s="246" t="s">
        <v>282</v>
      </c>
      <c r="C7" s="172">
        <v>20225.740000000002</v>
      </c>
      <c r="D7" s="172">
        <v>22722.98</v>
      </c>
      <c r="E7" s="262">
        <f t="shared" ref="E7:E16" si="1">D7-C7</f>
        <v>2497.239999999998</v>
      </c>
      <c r="F7" s="172">
        <v>23681.58</v>
      </c>
      <c r="G7" s="172">
        <v>23202.23</v>
      </c>
      <c r="H7" s="104">
        <f t="shared" si="0"/>
        <v>-479.35000000000218</v>
      </c>
      <c r="I7" s="172">
        <v>30398.37</v>
      </c>
      <c r="J7" s="172">
        <v>26482.51</v>
      </c>
      <c r="K7" s="104">
        <f t="shared" ref="K7:K17" si="2">J7-I7</f>
        <v>-3915.8600000000006</v>
      </c>
      <c r="M7" s="174">
        <f t="shared" ref="M7:M14" si="3">M6+1</f>
        <v>2006</v>
      </c>
      <c r="N7" s="177">
        <f>SUM(K6:K17)</f>
        <v>-66780.87</v>
      </c>
    </row>
    <row r="8" spans="1:17">
      <c r="B8" s="246" t="s">
        <v>283</v>
      </c>
      <c r="C8" s="172">
        <v>23716.87</v>
      </c>
      <c r="D8" s="172">
        <v>25917.95</v>
      </c>
      <c r="E8" s="262">
        <f t="shared" si="1"/>
        <v>2201.0800000000017</v>
      </c>
      <c r="F8" s="172">
        <v>27747.51</v>
      </c>
      <c r="G8" s="172">
        <v>26099.84</v>
      </c>
      <c r="H8" s="104">
        <f t="shared" si="0"/>
        <v>-1647.6699999999983</v>
      </c>
      <c r="I8" s="172">
        <v>32750.44</v>
      </c>
      <c r="J8" s="172">
        <v>29928.69</v>
      </c>
      <c r="K8" s="104">
        <f t="shared" si="2"/>
        <v>-2821.75</v>
      </c>
      <c r="M8" s="174">
        <f t="shared" si="3"/>
        <v>2007</v>
      </c>
      <c r="N8" s="177">
        <f>SUM(E22:E33)</f>
        <v>-71003.89</v>
      </c>
    </row>
    <row r="9" spans="1:17">
      <c r="A9" s="221"/>
      <c r="B9" s="246" t="s">
        <v>284</v>
      </c>
      <c r="C9" s="172">
        <v>25892.69</v>
      </c>
      <c r="D9" s="172">
        <v>22533.599999999999</v>
      </c>
      <c r="E9" s="104">
        <f t="shared" si="1"/>
        <v>-3359.09</v>
      </c>
      <c r="F9" s="172">
        <v>28039.3</v>
      </c>
      <c r="G9" s="172">
        <v>28139.9</v>
      </c>
      <c r="H9" s="262">
        <f t="shared" si="0"/>
        <v>100.60000000000218</v>
      </c>
      <c r="I9" s="172">
        <v>28930.799999999999</v>
      </c>
      <c r="J9" s="172">
        <v>26497.31</v>
      </c>
      <c r="K9" s="104">
        <f t="shared" si="2"/>
        <v>-2433.489999999998</v>
      </c>
      <c r="M9" s="174">
        <f t="shared" si="3"/>
        <v>2008</v>
      </c>
      <c r="N9" s="177">
        <f>SUM(H22:H33)</f>
        <v>-83519.219999999987</v>
      </c>
    </row>
    <row r="10" spans="1:17">
      <c r="B10" s="246" t="s">
        <v>285</v>
      </c>
      <c r="C10" s="172">
        <v>24708.5</v>
      </c>
      <c r="D10" s="172">
        <v>24804.95</v>
      </c>
      <c r="E10" s="104">
        <f t="shared" si="1"/>
        <v>96.450000000000728</v>
      </c>
      <c r="F10" s="172">
        <v>31253.96</v>
      </c>
      <c r="G10" s="172">
        <v>28166.37</v>
      </c>
      <c r="H10" s="104">
        <f t="shared" si="0"/>
        <v>-3087.59</v>
      </c>
      <c r="I10" s="172">
        <v>37645.17</v>
      </c>
      <c r="J10" s="172">
        <v>30670.76</v>
      </c>
      <c r="K10" s="104">
        <f t="shared" si="2"/>
        <v>-6974.41</v>
      </c>
      <c r="M10" s="174">
        <f t="shared" si="3"/>
        <v>2009</v>
      </c>
      <c r="N10" s="177">
        <f>SUM(K22:K33)</f>
        <v>-18251.537295000002</v>
      </c>
    </row>
    <row r="11" spans="1:17">
      <c r="B11" s="246" t="s">
        <v>286</v>
      </c>
      <c r="C11" s="172">
        <v>28205.21</v>
      </c>
      <c r="D11" s="172">
        <v>25731.79</v>
      </c>
      <c r="E11" s="104">
        <f t="shared" si="1"/>
        <v>-2473.4199999999983</v>
      </c>
      <c r="F11" s="172">
        <v>29432.83</v>
      </c>
      <c r="G11" s="172">
        <v>30654.5</v>
      </c>
      <c r="H11" s="262">
        <f t="shared" si="0"/>
        <v>1221.6699999999983</v>
      </c>
      <c r="I11" s="172">
        <v>39725.019999999997</v>
      </c>
      <c r="J11" s="172">
        <v>35489</v>
      </c>
      <c r="K11" s="104">
        <f t="shared" si="2"/>
        <v>-4236.0199999999968</v>
      </c>
      <c r="M11" s="174">
        <f t="shared" si="3"/>
        <v>2010</v>
      </c>
      <c r="N11" s="177">
        <f>SUM(E38:E49)</f>
        <v>11364.847214000016</v>
      </c>
    </row>
    <row r="12" spans="1:17">
      <c r="B12" s="246" t="s">
        <v>287</v>
      </c>
      <c r="C12" s="172">
        <v>25518.77</v>
      </c>
      <c r="D12" s="172">
        <v>24906.73</v>
      </c>
      <c r="E12" s="104">
        <f t="shared" si="1"/>
        <v>-612.04000000000087</v>
      </c>
      <c r="F12" s="172">
        <v>29387.37</v>
      </c>
      <c r="G12" s="172">
        <v>28027.02</v>
      </c>
      <c r="H12" s="104">
        <f t="shared" si="0"/>
        <v>-1360.3499999999985</v>
      </c>
      <c r="I12" s="172">
        <v>42596.36</v>
      </c>
      <c r="J12" s="172">
        <v>34791.769999999997</v>
      </c>
      <c r="K12" s="104">
        <f t="shared" si="2"/>
        <v>-7804.5900000000038</v>
      </c>
      <c r="M12" s="174">
        <f t="shared" si="3"/>
        <v>2011</v>
      </c>
      <c r="N12" s="177">
        <f>SUM(H38:H49)</f>
        <v>-20962.114094999997</v>
      </c>
    </row>
    <row r="13" spans="1:17">
      <c r="B13" s="246" t="s">
        <v>288</v>
      </c>
      <c r="C13" s="172">
        <v>24703.73</v>
      </c>
      <c r="D13" s="172">
        <v>21377.11</v>
      </c>
      <c r="E13" s="104">
        <f t="shared" si="1"/>
        <v>-3326.619999999999</v>
      </c>
      <c r="F13" s="172">
        <v>31979.01</v>
      </c>
      <c r="G13" s="172">
        <v>28632.27</v>
      </c>
      <c r="H13" s="104">
        <f t="shared" si="0"/>
        <v>-3346.739999999998</v>
      </c>
      <c r="I13" s="172">
        <v>41215.339999999997</v>
      </c>
      <c r="J13" s="172">
        <v>35863.74</v>
      </c>
      <c r="K13" s="104">
        <f t="shared" si="2"/>
        <v>-5351.5999999999985</v>
      </c>
      <c r="M13" s="174">
        <f t="shared" si="3"/>
        <v>2012</v>
      </c>
      <c r="N13" s="177">
        <f>SUM(K38:K49)</f>
        <v>-115523.23500000002</v>
      </c>
    </row>
    <row r="14" spans="1:17" ht="13.5" thickBot="1">
      <c r="B14" s="246" t="s">
        <v>289</v>
      </c>
      <c r="C14" s="172">
        <v>28169.119999999999</v>
      </c>
      <c r="D14" s="172">
        <v>27279.63</v>
      </c>
      <c r="E14" s="104">
        <f t="shared" si="1"/>
        <v>-889.48999999999796</v>
      </c>
      <c r="F14" s="172">
        <v>33023.9</v>
      </c>
      <c r="G14" s="172">
        <v>29270.84</v>
      </c>
      <c r="H14" s="104">
        <f t="shared" si="0"/>
        <v>-3753.0600000000013</v>
      </c>
      <c r="I14" s="172">
        <v>37767</v>
      </c>
      <c r="J14" s="172">
        <v>37454.22</v>
      </c>
      <c r="K14" s="104">
        <f t="shared" si="2"/>
        <v>-312.77999999999884</v>
      </c>
      <c r="M14" s="175">
        <f t="shared" si="3"/>
        <v>2013</v>
      </c>
      <c r="N14" s="178">
        <f>SUM(E53:E64)</f>
        <v>-84246.488892000008</v>
      </c>
    </row>
    <row r="15" spans="1:17">
      <c r="B15" s="246" t="s">
        <v>290</v>
      </c>
      <c r="C15" s="172">
        <v>29574.35</v>
      </c>
      <c r="D15" s="172">
        <v>23704</v>
      </c>
      <c r="E15" s="104">
        <f t="shared" si="1"/>
        <v>-5870.3499999999985</v>
      </c>
      <c r="F15" s="249">
        <v>31545.09</v>
      </c>
      <c r="G15" s="172">
        <v>25960.68</v>
      </c>
      <c r="H15" s="104">
        <f t="shared" si="0"/>
        <v>-5584.41</v>
      </c>
      <c r="I15" s="172">
        <v>52699.89</v>
      </c>
      <c r="J15" s="172">
        <v>39710.589999999997</v>
      </c>
      <c r="K15" s="106">
        <f t="shared" si="2"/>
        <v>-12989.300000000003</v>
      </c>
    </row>
    <row r="16" spans="1:17">
      <c r="B16" s="246" t="s">
        <v>291</v>
      </c>
      <c r="C16" s="172">
        <v>28434.31</v>
      </c>
      <c r="D16" s="172">
        <v>27518.13</v>
      </c>
      <c r="E16" s="104">
        <f t="shared" si="1"/>
        <v>-916.18000000000029</v>
      </c>
      <c r="F16" s="172">
        <v>33561</v>
      </c>
      <c r="G16" s="172">
        <v>30406.86</v>
      </c>
      <c r="H16" s="104">
        <f t="shared" si="0"/>
        <v>-3154.1399999999994</v>
      </c>
      <c r="I16" s="172">
        <v>52903.65</v>
      </c>
      <c r="J16" s="172">
        <v>40331.519999999997</v>
      </c>
      <c r="K16" s="106">
        <f t="shared" si="2"/>
        <v>-12572.130000000005</v>
      </c>
    </row>
    <row r="17" spans="2:13">
      <c r="B17" s="246" t="s">
        <v>292</v>
      </c>
      <c r="C17" s="172">
        <v>25825.73</v>
      </c>
      <c r="D17" s="172">
        <v>28518.27</v>
      </c>
      <c r="E17" s="262">
        <f>D17-C17</f>
        <v>2692.5400000000009</v>
      </c>
      <c r="F17" s="172">
        <v>25741.040000000001</v>
      </c>
      <c r="G17" s="172">
        <v>29559.599999999999</v>
      </c>
      <c r="H17" s="262">
        <f t="shared" si="0"/>
        <v>3818.5599999999977</v>
      </c>
      <c r="I17" s="172">
        <v>36147.75</v>
      </c>
      <c r="J17" s="172">
        <v>36516.480000000003</v>
      </c>
      <c r="K17" s="262">
        <f t="shared" si="2"/>
        <v>368.7300000000032</v>
      </c>
    </row>
    <row r="18" spans="2:13">
      <c r="B18" s="196"/>
      <c r="C18" s="246"/>
      <c r="D18" s="172"/>
      <c r="E18" s="172"/>
      <c r="F18" s="262"/>
      <c r="G18" s="172"/>
      <c r="H18" s="172"/>
      <c r="I18" s="262"/>
      <c r="J18" s="172"/>
      <c r="K18" s="172"/>
    </row>
    <row r="19" spans="2:13" ht="13.5" thickBot="1">
      <c r="B19" s="196"/>
      <c r="C19" s="246"/>
      <c r="D19" s="172"/>
      <c r="E19" s="172"/>
      <c r="F19" s="262"/>
      <c r="G19" s="172"/>
      <c r="H19" s="172"/>
      <c r="I19" s="262"/>
      <c r="J19" s="172"/>
      <c r="K19" s="172"/>
    </row>
    <row r="20" spans="2:13" ht="13.5" customHeight="1" thickBot="1">
      <c r="B20" s="263"/>
      <c r="C20" s="421">
        <v>2007</v>
      </c>
      <c r="D20" s="422"/>
      <c r="E20" s="417" t="s">
        <v>277</v>
      </c>
      <c r="F20" s="421">
        <v>2008</v>
      </c>
      <c r="G20" s="422"/>
      <c r="H20" s="417" t="s">
        <v>277</v>
      </c>
      <c r="I20" s="421">
        <v>2009</v>
      </c>
      <c r="J20" s="422"/>
      <c r="K20" s="417" t="s">
        <v>277</v>
      </c>
    </row>
    <row r="21" spans="2:13" ht="13.5" thickBot="1">
      <c r="B21" s="242"/>
      <c r="C21" s="244" t="s">
        <v>278</v>
      </c>
      <c r="D21" s="243" t="s">
        <v>279</v>
      </c>
      <c r="E21" s="418"/>
      <c r="F21" s="244" t="s">
        <v>278</v>
      </c>
      <c r="G21" s="243" t="s">
        <v>279</v>
      </c>
      <c r="H21" s="418"/>
      <c r="I21" s="244" t="s">
        <v>278</v>
      </c>
      <c r="J21" s="243" t="s">
        <v>279</v>
      </c>
      <c r="K21" s="418"/>
      <c r="M21" s="125"/>
    </row>
    <row r="22" spans="2:13">
      <c r="B22" s="179" t="s">
        <v>281</v>
      </c>
      <c r="C22" s="245">
        <v>42393.78</v>
      </c>
      <c r="D22" s="245">
        <v>30456.49</v>
      </c>
      <c r="E22" s="105">
        <f t="shared" ref="E22:E33" si="4">D22-C22</f>
        <v>-11937.289999999997</v>
      </c>
      <c r="F22" s="245">
        <v>49574.31</v>
      </c>
      <c r="G22" s="245">
        <v>39346.639999999999</v>
      </c>
      <c r="H22" s="103">
        <f t="shared" ref="H22:H33" si="5">G22-F22</f>
        <v>-10227.669999999998</v>
      </c>
      <c r="I22" s="245">
        <v>53698.62</v>
      </c>
      <c r="J22" s="245">
        <v>36232.29</v>
      </c>
      <c r="K22" s="107">
        <f t="shared" ref="K22:K33" si="6">J22-I22</f>
        <v>-17466.330000000002</v>
      </c>
    </row>
    <row r="23" spans="2:13">
      <c r="B23" s="246" t="s">
        <v>282</v>
      </c>
      <c r="C23" s="172">
        <v>40095.14</v>
      </c>
      <c r="D23" s="172">
        <v>37428.19</v>
      </c>
      <c r="E23" s="104">
        <f t="shared" si="4"/>
        <v>-2666.9499999999971</v>
      </c>
      <c r="F23" s="172">
        <v>52766.11</v>
      </c>
      <c r="G23" s="172">
        <v>46881.63</v>
      </c>
      <c r="H23" s="104">
        <f t="shared" si="5"/>
        <v>-5884.4800000000032</v>
      </c>
      <c r="I23" s="172">
        <v>44632.44</v>
      </c>
      <c r="J23" s="172">
        <v>44037.55</v>
      </c>
      <c r="K23" s="104">
        <f t="shared" si="6"/>
        <v>-594.88999999999942</v>
      </c>
    </row>
    <row r="24" spans="2:13">
      <c r="B24" s="246" t="s">
        <v>283</v>
      </c>
      <c r="C24" s="172">
        <v>45258.400000000001</v>
      </c>
      <c r="D24" s="172">
        <v>42514.43</v>
      </c>
      <c r="E24" s="104">
        <f t="shared" si="4"/>
        <v>-2743.9700000000012</v>
      </c>
      <c r="F24" s="172">
        <v>56181.04</v>
      </c>
      <c r="G24" s="172">
        <v>51092.69</v>
      </c>
      <c r="H24" s="104">
        <f t="shared" si="5"/>
        <v>-5088.3499999999985</v>
      </c>
      <c r="I24" s="172">
        <v>52478.2</v>
      </c>
      <c r="J24" s="172">
        <v>51906.59</v>
      </c>
      <c r="K24" s="104">
        <f t="shared" si="6"/>
        <v>-571.61000000000058</v>
      </c>
    </row>
    <row r="25" spans="2:13">
      <c r="B25" s="246" t="s">
        <v>284</v>
      </c>
      <c r="C25" s="172">
        <v>43717.72</v>
      </c>
      <c r="D25" s="172">
        <v>38043.53</v>
      </c>
      <c r="E25" s="104">
        <f t="shared" si="4"/>
        <v>-5674.1900000000023</v>
      </c>
      <c r="F25" s="172">
        <v>66168.990000000005</v>
      </c>
      <c r="G25" s="172">
        <v>55841.25</v>
      </c>
      <c r="H25" s="104">
        <f t="shared" si="5"/>
        <v>-10327.740000000005</v>
      </c>
      <c r="I25" s="172">
        <v>42112.41</v>
      </c>
      <c r="J25" s="172">
        <v>40483.43</v>
      </c>
      <c r="K25" s="104">
        <f t="shared" si="6"/>
        <v>-1628.9800000000032</v>
      </c>
    </row>
    <row r="26" spans="2:13">
      <c r="B26" s="246" t="s">
        <v>285</v>
      </c>
      <c r="C26" s="172">
        <v>46227.6</v>
      </c>
      <c r="D26" s="172">
        <v>43556.49</v>
      </c>
      <c r="E26" s="104">
        <f t="shared" si="4"/>
        <v>-2671.1100000000006</v>
      </c>
      <c r="F26" s="172">
        <v>57900.04</v>
      </c>
      <c r="G26" s="172">
        <v>56683.72</v>
      </c>
      <c r="H26" s="104">
        <f t="shared" si="5"/>
        <v>-1216.3199999999997</v>
      </c>
      <c r="I26" s="172">
        <v>39437</v>
      </c>
      <c r="J26" s="172">
        <v>41456</v>
      </c>
      <c r="K26" s="262">
        <f t="shared" si="6"/>
        <v>2019</v>
      </c>
    </row>
    <row r="27" spans="2:13">
      <c r="B27" s="246" t="s">
        <v>286</v>
      </c>
      <c r="C27" s="172">
        <v>47655.23</v>
      </c>
      <c r="D27" s="172">
        <v>42341.59</v>
      </c>
      <c r="E27" s="104">
        <f t="shared" si="4"/>
        <v>-5313.6400000000067</v>
      </c>
      <c r="F27" s="172">
        <v>60343.81</v>
      </c>
      <c r="G27" s="172">
        <v>60110.82</v>
      </c>
      <c r="H27" s="104">
        <f t="shared" si="5"/>
        <v>-232.98999999999796</v>
      </c>
      <c r="I27" s="172">
        <v>39817</v>
      </c>
      <c r="J27" s="172">
        <v>42986.13</v>
      </c>
      <c r="K27" s="262">
        <f>J27-I27</f>
        <v>3169.1299999999974</v>
      </c>
    </row>
    <row r="28" spans="2:13">
      <c r="B28" s="246" t="s">
        <v>287</v>
      </c>
      <c r="C28" s="172">
        <v>51521.67</v>
      </c>
      <c r="D28" s="172">
        <v>42088.6</v>
      </c>
      <c r="E28" s="104">
        <f t="shared" si="4"/>
        <v>-9433.07</v>
      </c>
      <c r="F28" s="172">
        <v>75599.59</v>
      </c>
      <c r="G28" s="172">
        <v>61255.89</v>
      </c>
      <c r="H28" s="104">
        <f t="shared" si="5"/>
        <v>-14343.699999999997</v>
      </c>
      <c r="I28" s="172">
        <v>44015.13</v>
      </c>
      <c r="J28" s="172">
        <v>44461.89</v>
      </c>
      <c r="K28" s="247">
        <f t="shared" si="6"/>
        <v>446.76000000000204</v>
      </c>
    </row>
    <row r="29" spans="2:13">
      <c r="B29" s="246" t="s">
        <v>288</v>
      </c>
      <c r="C29" s="172">
        <v>51590.31</v>
      </c>
      <c r="D29" s="172">
        <v>42355.25</v>
      </c>
      <c r="E29" s="104">
        <f t="shared" si="4"/>
        <v>-9235.0599999999977</v>
      </c>
      <c r="F29" s="172">
        <v>65514.46</v>
      </c>
      <c r="G29" s="172">
        <v>60210.17</v>
      </c>
      <c r="H29" s="104">
        <f t="shared" si="5"/>
        <v>-5304.2900000000009</v>
      </c>
      <c r="I29" s="172">
        <v>42361.865189999997</v>
      </c>
      <c r="J29" s="172">
        <v>40380.625</v>
      </c>
      <c r="K29" s="247">
        <f t="shared" si="6"/>
        <v>-1981.2401899999968</v>
      </c>
    </row>
    <row r="30" spans="2:13">
      <c r="B30" s="246" t="s">
        <v>289</v>
      </c>
      <c r="C30" s="172">
        <v>44152.97</v>
      </c>
      <c r="D30" s="172">
        <v>39764.35</v>
      </c>
      <c r="E30" s="104">
        <f t="shared" si="4"/>
        <v>-4388.6200000000026</v>
      </c>
      <c r="F30" s="172">
        <v>68179.039999999994</v>
      </c>
      <c r="G30" s="172">
        <v>61001.24</v>
      </c>
      <c r="H30" s="104">
        <f t="shared" si="5"/>
        <v>-7177.7999999999956</v>
      </c>
      <c r="I30" s="172">
        <v>41664.308570000001</v>
      </c>
      <c r="J30" s="172">
        <v>45535.407437000002</v>
      </c>
      <c r="K30" s="247">
        <f t="shared" si="6"/>
        <v>3871.0988670000006</v>
      </c>
    </row>
    <row r="31" spans="2:13">
      <c r="B31" s="246" t="s">
        <v>290</v>
      </c>
      <c r="C31" s="249">
        <v>56264.78</v>
      </c>
      <c r="D31" s="172">
        <v>41350.589999999997</v>
      </c>
      <c r="E31" s="105">
        <f t="shared" si="4"/>
        <v>-14914.190000000002</v>
      </c>
      <c r="F31" s="249">
        <v>75445.25</v>
      </c>
      <c r="G31" s="172">
        <v>65624.08</v>
      </c>
      <c r="H31" s="104">
        <f t="shared" si="5"/>
        <v>-9821.1699999999983</v>
      </c>
      <c r="I31" s="249">
        <v>50797.615501</v>
      </c>
      <c r="J31" s="172">
        <v>44088.885446</v>
      </c>
      <c r="K31" s="247">
        <f t="shared" si="6"/>
        <v>-6708.730055</v>
      </c>
    </row>
    <row r="32" spans="2:13">
      <c r="B32" s="246" t="s">
        <v>291</v>
      </c>
      <c r="C32" s="172">
        <v>48989.279999999999</v>
      </c>
      <c r="D32" s="172">
        <v>48224.4</v>
      </c>
      <c r="E32" s="104">
        <f t="shared" si="4"/>
        <v>-764.87999999999738</v>
      </c>
      <c r="F32" s="172">
        <v>65944.259999999995</v>
      </c>
      <c r="G32" s="172">
        <v>53776</v>
      </c>
      <c r="H32" s="104">
        <f t="shared" si="5"/>
        <v>-12168.259999999995</v>
      </c>
      <c r="I32" s="172">
        <v>48330.425287999999</v>
      </c>
      <c r="J32" s="172">
        <v>45855.858243000002</v>
      </c>
      <c r="K32" s="247">
        <f t="shared" si="6"/>
        <v>-2474.5670449999961</v>
      </c>
    </row>
    <row r="33" spans="2:11">
      <c r="B33" s="246" t="s">
        <v>292</v>
      </c>
      <c r="C33" s="172">
        <v>43834.42</v>
      </c>
      <c r="D33" s="172">
        <v>42573.5</v>
      </c>
      <c r="E33" s="104">
        <f t="shared" si="4"/>
        <v>-1260.9199999999983</v>
      </c>
      <c r="F33" s="172">
        <v>50176.82</v>
      </c>
      <c r="G33" s="172">
        <v>48450.37</v>
      </c>
      <c r="H33" s="104">
        <f t="shared" si="5"/>
        <v>-1726.4499999999971</v>
      </c>
      <c r="I33" s="172">
        <v>41692.848566000001</v>
      </c>
      <c r="J33" s="172">
        <v>45361.669693999997</v>
      </c>
      <c r="K33" s="247">
        <f t="shared" si="6"/>
        <v>3668.821127999996</v>
      </c>
    </row>
    <row r="34" spans="2:11">
      <c r="B34" s="246"/>
      <c r="C34" s="172"/>
      <c r="D34" s="172"/>
      <c r="E34" s="104"/>
      <c r="F34" s="172"/>
      <c r="G34" s="172"/>
      <c r="H34" s="104"/>
      <c r="I34" s="172"/>
      <c r="J34" s="172"/>
      <c r="K34" s="247"/>
    </row>
    <row r="35" spans="2:11" ht="13.5" thickBot="1">
      <c r="B35" s="246"/>
      <c r="C35" s="172"/>
      <c r="D35" s="172"/>
      <c r="E35" s="104"/>
      <c r="F35" s="172"/>
      <c r="G35" s="172"/>
      <c r="H35" s="104"/>
      <c r="I35" s="172"/>
      <c r="J35" s="172"/>
      <c r="K35" s="247"/>
    </row>
    <row r="36" spans="2:11" ht="13.5" customHeight="1" thickBot="1">
      <c r="B36" s="263"/>
      <c r="C36" s="421">
        <v>2010</v>
      </c>
      <c r="D36" s="422"/>
      <c r="E36" s="417" t="s">
        <v>277</v>
      </c>
      <c r="F36" s="421">
        <v>2011</v>
      </c>
      <c r="G36" s="422"/>
      <c r="H36" s="417" t="s">
        <v>277</v>
      </c>
      <c r="I36" s="421">
        <v>2012</v>
      </c>
      <c r="J36" s="422"/>
      <c r="K36" s="417" t="s">
        <v>277</v>
      </c>
    </row>
    <row r="37" spans="2:11" ht="13.5" thickBot="1">
      <c r="B37" s="242"/>
      <c r="C37" s="244" t="s">
        <v>278</v>
      </c>
      <c r="D37" s="243" t="s">
        <v>279</v>
      </c>
      <c r="E37" s="418"/>
      <c r="F37" s="244" t="s">
        <v>278</v>
      </c>
      <c r="G37" s="243" t="s">
        <v>279</v>
      </c>
      <c r="H37" s="418"/>
      <c r="I37" s="244" t="s">
        <v>278</v>
      </c>
      <c r="J37" s="243" t="s">
        <v>279</v>
      </c>
      <c r="K37" s="418"/>
    </row>
    <row r="38" spans="2:11">
      <c r="B38" s="179" t="s">
        <v>281</v>
      </c>
      <c r="C38" s="245">
        <v>39966.557976999997</v>
      </c>
      <c r="D38" s="245">
        <v>36635.516674999999</v>
      </c>
      <c r="E38" s="247">
        <f t="shared" ref="E38:E48" si="7">D38-C38</f>
        <v>-3331.0413019999978</v>
      </c>
      <c r="F38" s="245">
        <v>49681.590712999998</v>
      </c>
      <c r="G38" s="245">
        <v>44755.249556000002</v>
      </c>
      <c r="H38" s="103">
        <f>G38-F38</f>
        <v>-4926.3411569999953</v>
      </c>
      <c r="I38" s="245">
        <v>67506.490000000005</v>
      </c>
      <c r="J38" s="245">
        <v>54003.27</v>
      </c>
      <c r="K38" s="224">
        <f>J38-I38</f>
        <v>-13503.220000000008</v>
      </c>
    </row>
    <row r="39" spans="2:11">
      <c r="B39" s="246" t="s">
        <v>282</v>
      </c>
      <c r="C39" s="172">
        <v>45947.343932000003</v>
      </c>
      <c r="D39" s="172">
        <v>40257.281446000001</v>
      </c>
      <c r="E39" s="247">
        <f t="shared" si="7"/>
        <v>-5690.0624860000025</v>
      </c>
      <c r="F39" s="172">
        <v>52584.55</v>
      </c>
      <c r="G39" s="172">
        <v>52234.64</v>
      </c>
      <c r="H39" s="104">
        <f t="shared" ref="H39:H48" si="8">G39-F39</f>
        <v>-349.91000000000349</v>
      </c>
      <c r="I39" s="172">
        <v>63740.78</v>
      </c>
      <c r="J39" s="172">
        <v>56254.83</v>
      </c>
      <c r="K39" s="247">
        <f t="shared" ref="K39:K48" si="9">J39-I39</f>
        <v>-7485.9499999999971</v>
      </c>
    </row>
    <row r="40" spans="2:11">
      <c r="B40" s="246" t="s">
        <v>283</v>
      </c>
      <c r="C40" s="172">
        <v>51075.050399</v>
      </c>
      <c r="D40" s="172">
        <v>51532.804446000002</v>
      </c>
      <c r="E40" s="247">
        <f t="shared" si="7"/>
        <v>457.75404700000217</v>
      </c>
      <c r="F40" s="248">
        <v>59272.535575000002</v>
      </c>
      <c r="G40" s="172">
        <v>60243.140713000001</v>
      </c>
      <c r="H40" s="104">
        <f t="shared" si="8"/>
        <v>970.60513799999899</v>
      </c>
      <c r="I40" s="172">
        <v>66819.86</v>
      </c>
      <c r="J40" s="172">
        <v>61313.39</v>
      </c>
      <c r="K40" s="247">
        <f t="shared" si="9"/>
        <v>-5506.4700000000012</v>
      </c>
    </row>
    <row r="41" spans="2:11">
      <c r="B41" s="246" t="s">
        <v>284</v>
      </c>
      <c r="C41" s="172">
        <v>46056.187274999997</v>
      </c>
      <c r="D41" s="172">
        <v>44167.036993000002</v>
      </c>
      <c r="E41" s="247">
        <f t="shared" si="7"/>
        <v>-1889.1502819999951</v>
      </c>
      <c r="F41" s="248">
        <v>54112.61</v>
      </c>
      <c r="G41" s="172">
        <v>51666.261923999999</v>
      </c>
      <c r="H41" s="104">
        <f t="shared" si="8"/>
        <v>-2446.348076000002</v>
      </c>
      <c r="I41" s="172">
        <v>62027.81</v>
      </c>
      <c r="J41" s="172">
        <v>52153.919999999998</v>
      </c>
      <c r="K41" s="247">
        <f t="shared" si="9"/>
        <v>-9873.89</v>
      </c>
    </row>
    <row r="42" spans="2:11">
      <c r="B42" s="246" t="s">
        <v>285</v>
      </c>
      <c r="C42" s="172">
        <v>47478.659792999999</v>
      </c>
      <c r="D42" s="172">
        <v>47176.641696999999</v>
      </c>
      <c r="E42" s="247">
        <f t="shared" si="7"/>
        <v>-302.01809599999979</v>
      </c>
      <c r="F42" s="248">
        <v>57346.02</v>
      </c>
      <c r="G42" s="172">
        <v>56315.82</v>
      </c>
      <c r="H42" s="104">
        <f t="shared" si="8"/>
        <v>-1030.1999999999971</v>
      </c>
      <c r="I42" s="172">
        <v>71719.17</v>
      </c>
      <c r="J42" s="172">
        <v>62791.12</v>
      </c>
      <c r="K42" s="247">
        <f>J42-I42</f>
        <v>-8928.0499999999956</v>
      </c>
    </row>
    <row r="43" spans="2:11">
      <c r="B43" s="246" t="s">
        <v>286</v>
      </c>
      <c r="C43" s="172">
        <v>49933.202803</v>
      </c>
      <c r="D43" s="172">
        <v>55561.827266</v>
      </c>
      <c r="E43" s="247">
        <f t="shared" si="7"/>
        <v>5628.6244630000001</v>
      </c>
      <c r="F43" s="248">
        <v>55684.72</v>
      </c>
      <c r="G43" s="172">
        <v>60553.83</v>
      </c>
      <c r="H43" s="104">
        <f t="shared" si="8"/>
        <v>4869.1100000000006</v>
      </c>
      <c r="I43" s="172">
        <v>67423.92</v>
      </c>
      <c r="J43" s="172">
        <v>61697.06</v>
      </c>
      <c r="K43" s="247">
        <f t="shared" si="9"/>
        <v>-5726.8600000000006</v>
      </c>
    </row>
    <row r="44" spans="2:11">
      <c r="B44" s="246" t="s">
        <v>287</v>
      </c>
      <c r="C44" s="172">
        <v>53992.197856999999</v>
      </c>
      <c r="D44" s="172">
        <v>56010.229957000003</v>
      </c>
      <c r="E44" s="247">
        <f t="shared" si="7"/>
        <v>2018.032100000004</v>
      </c>
      <c r="F44" s="172">
        <v>60406.11</v>
      </c>
      <c r="G44" s="172">
        <v>56503.96</v>
      </c>
      <c r="H44" s="104">
        <f t="shared" si="8"/>
        <v>-3902.1500000000015</v>
      </c>
      <c r="I44" s="172">
        <v>70179.600000000006</v>
      </c>
      <c r="J44" s="172">
        <v>63507.98</v>
      </c>
      <c r="K44" s="247">
        <f t="shared" si="9"/>
        <v>-6671.6200000000026</v>
      </c>
    </row>
    <row r="45" spans="2:11">
      <c r="B45" s="246" t="s">
        <v>288</v>
      </c>
      <c r="C45" s="172">
        <v>53187.036121999998</v>
      </c>
      <c r="D45" s="172">
        <v>48523.381466999999</v>
      </c>
      <c r="E45" s="247">
        <f t="shared" si="7"/>
        <v>-4663.6546549999985</v>
      </c>
      <c r="F45" s="220">
        <v>64735.39</v>
      </c>
      <c r="G45" s="172">
        <v>60997.64</v>
      </c>
      <c r="H45" s="104">
        <f t="shared" si="8"/>
        <v>-3737.75</v>
      </c>
      <c r="I45" s="172">
        <v>73622.070000000007</v>
      </c>
      <c r="J45" s="172">
        <v>61416.85</v>
      </c>
      <c r="K45" s="247">
        <f t="shared" si="9"/>
        <v>-12205.220000000008</v>
      </c>
    </row>
    <row r="46" spans="2:11">
      <c r="B46" s="246" t="s">
        <v>289</v>
      </c>
      <c r="C46" s="172">
        <v>49543.031224999999</v>
      </c>
      <c r="D46" s="172">
        <v>53160.46125</v>
      </c>
      <c r="E46" s="247">
        <f t="shared" si="7"/>
        <v>3617.4300250000015</v>
      </c>
      <c r="F46" s="220">
        <v>65254.85</v>
      </c>
      <c r="G46" s="172">
        <v>67768.429999999993</v>
      </c>
      <c r="H46" s="105">
        <f t="shared" si="8"/>
        <v>2513.5799999999945</v>
      </c>
      <c r="I46" s="172">
        <v>70496.899999999994</v>
      </c>
      <c r="J46" s="172">
        <v>56701.434999999998</v>
      </c>
      <c r="K46" s="247">
        <f t="shared" si="9"/>
        <v>-13795.464999999997</v>
      </c>
    </row>
    <row r="47" spans="2:11">
      <c r="B47" s="246" t="s">
        <v>290</v>
      </c>
      <c r="C47" s="249">
        <v>53034.126021999997</v>
      </c>
      <c r="D47" s="172">
        <v>49824.550367999997</v>
      </c>
      <c r="E47" s="247">
        <f t="shared" si="7"/>
        <v>-3209.5756540000002</v>
      </c>
      <c r="F47" s="220">
        <v>70769.47</v>
      </c>
      <c r="G47" s="172">
        <v>61189.97</v>
      </c>
      <c r="H47" s="104">
        <f t="shared" si="8"/>
        <v>-9579.5</v>
      </c>
      <c r="I47" s="249">
        <v>82300.66</v>
      </c>
      <c r="J47" s="172">
        <v>61112.45</v>
      </c>
      <c r="K47" s="247">
        <f t="shared" si="9"/>
        <v>-21188.210000000006</v>
      </c>
    </row>
    <row r="48" spans="2:11">
      <c r="B48" s="246" t="s">
        <v>291</v>
      </c>
      <c r="C48" s="172">
        <v>51783.810848000001</v>
      </c>
      <c r="D48" s="172">
        <v>60184.285672999998</v>
      </c>
      <c r="E48" s="247">
        <f t="shared" si="7"/>
        <v>8400.4748249999975</v>
      </c>
      <c r="F48" s="220">
        <v>76501.55</v>
      </c>
      <c r="G48" s="172">
        <v>68456.820000000007</v>
      </c>
      <c r="H48" s="104">
        <f t="shared" si="8"/>
        <v>-8044.7299999999959</v>
      </c>
      <c r="I48" s="172">
        <v>74208.22</v>
      </c>
      <c r="J48" s="172">
        <v>66273.34</v>
      </c>
      <c r="K48" s="247">
        <f t="shared" si="9"/>
        <v>-7934.8800000000047</v>
      </c>
    </row>
    <row r="49" spans="2:14">
      <c r="B49" s="101" t="s">
        <v>292</v>
      </c>
      <c r="C49" s="172">
        <v>43575.731232999999</v>
      </c>
      <c r="D49" s="102">
        <v>53903.765462000003</v>
      </c>
      <c r="E49" s="126">
        <f>D49-C49</f>
        <v>10328.034229000004</v>
      </c>
      <c r="F49" s="273">
        <v>58281.42</v>
      </c>
      <c r="G49" s="272">
        <v>62982.94</v>
      </c>
      <c r="H49" s="104">
        <f>G49-F49</f>
        <v>4701.5200000000041</v>
      </c>
      <c r="I49" s="102">
        <v>62492.24</v>
      </c>
      <c r="J49" s="102">
        <v>59788.84</v>
      </c>
      <c r="K49" s="126">
        <f>J49-I49</f>
        <v>-2703.4000000000015</v>
      </c>
    </row>
    <row r="50" spans="2:14" ht="13.5" thickBot="1">
      <c r="B50" s="291"/>
      <c r="C50" s="102"/>
      <c r="D50" s="102"/>
      <c r="E50" s="104"/>
      <c r="F50" s="104"/>
      <c r="G50" s="102"/>
      <c r="H50" s="104"/>
      <c r="I50" s="102"/>
      <c r="J50" s="102"/>
      <c r="K50" s="104"/>
    </row>
    <row r="51" spans="2:14" ht="13.5" thickBot="1">
      <c r="B51" s="292"/>
      <c r="C51" s="421">
        <v>2013</v>
      </c>
      <c r="D51" s="422"/>
      <c r="E51" s="417" t="s">
        <v>277</v>
      </c>
      <c r="F51" s="419">
        <v>2014</v>
      </c>
      <c r="G51" s="420"/>
      <c r="H51" s="417" t="s">
        <v>277</v>
      </c>
      <c r="I51" s="419">
        <v>2015</v>
      </c>
      <c r="J51" s="420"/>
      <c r="K51" s="417" t="s">
        <v>277</v>
      </c>
      <c r="L51" s="264"/>
      <c r="M51" s="265"/>
    </row>
    <row r="52" spans="2:14" ht="13.5" thickBot="1">
      <c r="B52" s="242" t="s">
        <v>280</v>
      </c>
      <c r="C52" s="244" t="s">
        <v>278</v>
      </c>
      <c r="D52" s="243" t="s">
        <v>279</v>
      </c>
      <c r="E52" s="418"/>
      <c r="F52" s="244" t="s">
        <v>278</v>
      </c>
      <c r="G52" s="243" t="s">
        <v>279</v>
      </c>
      <c r="H52" s="418"/>
      <c r="I52" s="244" t="s">
        <v>278</v>
      </c>
      <c r="J52" s="243" t="s">
        <v>279</v>
      </c>
      <c r="K52" s="418"/>
      <c r="L52" s="266"/>
      <c r="M52" s="264"/>
    </row>
    <row r="53" spans="2:14">
      <c r="B53" s="179" t="s">
        <v>281</v>
      </c>
      <c r="C53" s="245">
        <v>77804</v>
      </c>
      <c r="D53" s="245">
        <v>53277.25</v>
      </c>
      <c r="E53" s="247">
        <f t="shared" ref="E53:E64" si="10">D53-C53</f>
        <v>-24526.75</v>
      </c>
      <c r="F53" s="325">
        <v>94727.22</v>
      </c>
      <c r="G53" s="328">
        <v>77667.91</v>
      </c>
      <c r="H53" s="247">
        <f t="shared" ref="H53:H64" si="11">G53-F53</f>
        <v>-17059.309999999998</v>
      </c>
      <c r="I53" s="245"/>
      <c r="J53" s="245"/>
      <c r="K53" s="247">
        <f t="shared" ref="K53:K58" si="12">J53-I53</f>
        <v>0</v>
      </c>
      <c r="L53" s="249"/>
      <c r="M53" s="267"/>
    </row>
    <row r="54" spans="2:14">
      <c r="B54" s="246" t="s">
        <v>282</v>
      </c>
      <c r="C54" s="172">
        <v>71836.33</v>
      </c>
      <c r="D54" s="172">
        <v>62316.1</v>
      </c>
      <c r="E54" s="247">
        <f t="shared" si="10"/>
        <v>-9520.2300000000032</v>
      </c>
      <c r="F54" s="301">
        <v>82207.78</v>
      </c>
      <c r="G54" s="172">
        <v>83927.75</v>
      </c>
      <c r="H54" s="247">
        <f t="shared" si="11"/>
        <v>1719.9700000000012</v>
      </c>
      <c r="I54" s="172"/>
      <c r="J54" s="172"/>
      <c r="K54" s="247">
        <f t="shared" si="12"/>
        <v>0</v>
      </c>
      <c r="L54" s="249"/>
      <c r="M54" s="268"/>
    </row>
    <row r="55" spans="2:14">
      <c r="B55" s="246" t="s">
        <v>283</v>
      </c>
      <c r="C55" s="172">
        <v>71737.19</v>
      </c>
      <c r="D55" s="172">
        <v>63971.01</v>
      </c>
      <c r="E55" s="247">
        <f t="shared" si="10"/>
        <v>-7766.18</v>
      </c>
      <c r="F55" s="326">
        <v>91654.66</v>
      </c>
      <c r="G55" s="172">
        <v>80264.97</v>
      </c>
      <c r="H55" s="247">
        <f t="shared" si="11"/>
        <v>-11389.690000000002</v>
      </c>
      <c r="I55" s="172"/>
      <c r="J55" s="172"/>
      <c r="K55" s="247">
        <f t="shared" si="12"/>
        <v>0</v>
      </c>
      <c r="L55" s="249"/>
      <c r="M55" s="268"/>
    </row>
    <row r="56" spans="2:14">
      <c r="B56" s="246" t="s">
        <v>284</v>
      </c>
      <c r="C56" s="282">
        <v>65431.76</v>
      </c>
      <c r="D56" s="282">
        <v>80454.34</v>
      </c>
      <c r="E56" s="247">
        <f t="shared" si="10"/>
        <v>15022.579999999994</v>
      </c>
      <c r="F56" s="327">
        <v>90447.95</v>
      </c>
      <c r="G56" s="172">
        <v>77421.67</v>
      </c>
      <c r="H56" s="247">
        <f t="shared" si="11"/>
        <v>-13026.279999999999</v>
      </c>
      <c r="I56" s="172"/>
      <c r="J56" s="172"/>
      <c r="K56" s="247">
        <f t="shared" si="12"/>
        <v>0</v>
      </c>
      <c r="L56" s="249"/>
      <c r="M56" s="268"/>
    </row>
    <row r="57" spans="2:14">
      <c r="B57" s="246" t="s">
        <v>285</v>
      </c>
      <c r="C57" s="282">
        <v>66483.62</v>
      </c>
      <c r="D57" s="282">
        <v>77514.149999999994</v>
      </c>
      <c r="E57" s="247">
        <f t="shared" si="10"/>
        <v>11030.529999999999</v>
      </c>
      <c r="F57" s="324">
        <v>84929.02</v>
      </c>
      <c r="G57" s="324">
        <v>78357.48</v>
      </c>
      <c r="H57" s="247">
        <f t="shared" si="11"/>
        <v>-6571.5400000000081</v>
      </c>
      <c r="I57" s="172"/>
      <c r="J57" s="172"/>
      <c r="K57" s="247">
        <f t="shared" si="12"/>
        <v>0</v>
      </c>
      <c r="L57" s="249"/>
      <c r="M57" s="268"/>
    </row>
    <row r="58" spans="2:14">
      <c r="B58" s="246" t="s">
        <v>286</v>
      </c>
      <c r="C58" s="282">
        <v>75921.03</v>
      </c>
      <c r="D58" s="282">
        <v>68211.03</v>
      </c>
      <c r="E58" s="247">
        <f t="shared" si="10"/>
        <v>-7710</v>
      </c>
      <c r="F58" s="220">
        <v>80464.23</v>
      </c>
      <c r="G58" s="172">
        <v>80271.98</v>
      </c>
      <c r="H58" s="247">
        <f t="shared" si="11"/>
        <v>-192.25</v>
      </c>
      <c r="I58" s="172"/>
      <c r="J58" s="172"/>
      <c r="K58" s="247">
        <f t="shared" si="12"/>
        <v>0</v>
      </c>
      <c r="L58" s="249"/>
      <c r="M58" s="268"/>
    </row>
    <row r="59" spans="2:14" ht="15">
      <c r="B59" s="246" t="s">
        <v>287</v>
      </c>
      <c r="C59" s="282">
        <v>89892.18</v>
      </c>
      <c r="D59" s="282">
        <v>75687.14</v>
      </c>
      <c r="E59" s="247">
        <f t="shared" si="10"/>
        <v>-14205.039999999994</v>
      </c>
      <c r="F59" s="220">
        <v>92257.14</v>
      </c>
      <c r="G59" s="172">
        <v>85372.27</v>
      </c>
      <c r="H59" s="247">
        <f t="shared" si="11"/>
        <v>-6884.8699999999953</v>
      </c>
      <c r="I59" s="172"/>
      <c r="J59" s="172"/>
      <c r="K59" s="247">
        <f t="shared" ref="K59:K64" si="13">J59-I59</f>
        <v>0</v>
      </c>
      <c r="L59" s="249"/>
      <c r="M59" s="268"/>
      <c r="N59" s="207"/>
    </row>
    <row r="60" spans="2:14">
      <c r="B60" s="246" t="s">
        <v>288</v>
      </c>
      <c r="C60" s="172">
        <v>89752.46</v>
      </c>
      <c r="D60" s="172">
        <v>70697.649999999994</v>
      </c>
      <c r="E60" s="247">
        <f t="shared" si="10"/>
        <v>-19054.810000000012</v>
      </c>
      <c r="F60" s="220">
        <v>93530.66</v>
      </c>
      <c r="G60" s="172">
        <v>77235.5</v>
      </c>
      <c r="H60" s="247">
        <f t="shared" si="11"/>
        <v>-16295.160000000003</v>
      </c>
      <c r="I60" s="172"/>
      <c r="J60" s="172"/>
      <c r="K60" s="247">
        <f t="shared" si="13"/>
        <v>0</v>
      </c>
      <c r="L60" s="249"/>
      <c r="M60" s="268"/>
    </row>
    <row r="61" spans="2:14">
      <c r="B61" s="246" t="s">
        <v>289</v>
      </c>
      <c r="C61" s="172">
        <v>85469.78</v>
      </c>
      <c r="D61" s="172">
        <v>66528.75</v>
      </c>
      <c r="E61" s="247">
        <f t="shared" si="10"/>
        <v>-18941.03</v>
      </c>
      <c r="F61" s="220">
        <v>93705.65</v>
      </c>
      <c r="G61" s="172">
        <v>90792.05</v>
      </c>
      <c r="H61" s="247">
        <f t="shared" si="11"/>
        <v>-2913.5999999999913</v>
      </c>
      <c r="I61" s="172"/>
      <c r="J61" s="172"/>
      <c r="K61" s="247">
        <f t="shared" si="13"/>
        <v>0</v>
      </c>
      <c r="L61" s="249"/>
      <c r="M61" s="268"/>
    </row>
    <row r="62" spans="2:14">
      <c r="B62" s="246" t="s">
        <v>290</v>
      </c>
      <c r="C62" s="249">
        <v>94091.01</v>
      </c>
      <c r="D62" s="172">
        <v>81969.05</v>
      </c>
      <c r="E62" s="247">
        <f t="shared" si="10"/>
        <v>-12121.959999999992</v>
      </c>
      <c r="F62" s="220"/>
      <c r="G62" s="172"/>
      <c r="H62" s="247">
        <f t="shared" si="11"/>
        <v>0</v>
      </c>
      <c r="I62" s="249"/>
      <c r="J62" s="172"/>
      <c r="K62" s="247">
        <f t="shared" si="13"/>
        <v>0</v>
      </c>
      <c r="L62" s="249"/>
      <c r="M62" s="268"/>
    </row>
    <row r="63" spans="2:14">
      <c r="B63" s="246" t="s">
        <v>291</v>
      </c>
      <c r="C63" s="172">
        <v>85834.71</v>
      </c>
      <c r="D63" s="172">
        <v>86601.24</v>
      </c>
      <c r="E63" s="247">
        <f t="shared" si="10"/>
        <v>766.52999999999884</v>
      </c>
      <c r="F63" s="220"/>
      <c r="G63" s="172"/>
      <c r="H63" s="247">
        <f t="shared" si="11"/>
        <v>0</v>
      </c>
      <c r="I63" s="172"/>
      <c r="J63" s="172"/>
      <c r="K63" s="247">
        <f t="shared" si="13"/>
        <v>0</v>
      </c>
      <c r="L63" s="249"/>
      <c r="M63" s="268"/>
    </row>
    <row r="64" spans="2:14">
      <c r="B64" s="246" t="s">
        <v>292</v>
      </c>
      <c r="C64" s="172">
        <v>74806.855368999997</v>
      </c>
      <c r="D64" s="172">
        <v>77586.726477000004</v>
      </c>
      <c r="E64" s="247">
        <f t="shared" si="10"/>
        <v>2779.8711080000066</v>
      </c>
      <c r="F64" s="126"/>
      <c r="G64" s="102"/>
      <c r="H64" s="247">
        <f t="shared" si="11"/>
        <v>0</v>
      </c>
      <c r="I64" s="102"/>
      <c r="J64" s="102"/>
      <c r="K64" s="126">
        <f t="shared" si="13"/>
        <v>0</v>
      </c>
      <c r="L64" s="249"/>
      <c r="M64" s="268"/>
    </row>
    <row r="65" spans="2:13">
      <c r="B65" s="98"/>
      <c r="C65" s="99"/>
      <c r="D65" s="250"/>
      <c r="E65" s="99"/>
      <c r="F65" s="99"/>
      <c r="G65" s="99"/>
      <c r="H65" s="99"/>
      <c r="I65" s="99"/>
      <c r="J65" s="99"/>
      <c r="K65" s="100"/>
      <c r="L65" s="100"/>
      <c r="M65" s="100"/>
    </row>
    <row r="66" spans="2:13">
      <c r="B66" s="98"/>
      <c r="C66" s="99"/>
      <c r="D66" s="250"/>
      <c r="E66" s="99"/>
      <c r="F66" s="99"/>
      <c r="G66" s="99"/>
      <c r="H66" s="99"/>
      <c r="I66" s="99"/>
      <c r="J66" s="99"/>
      <c r="K66" s="100"/>
      <c r="L66" s="100"/>
      <c r="M66" s="100"/>
    </row>
    <row r="67" spans="2:13">
      <c r="B67" s="98"/>
      <c r="C67" s="99"/>
      <c r="D67" s="250"/>
      <c r="E67" s="99"/>
      <c r="F67" s="99"/>
      <c r="G67" s="99"/>
      <c r="H67" s="99"/>
      <c r="I67" s="99"/>
      <c r="J67" s="99"/>
      <c r="K67" s="100"/>
      <c r="L67" s="100"/>
      <c r="M67" s="100"/>
    </row>
    <row r="68" spans="2:13">
      <c r="B68" s="98"/>
      <c r="C68" s="99"/>
      <c r="D68" s="99"/>
      <c r="E68" s="99"/>
      <c r="F68" s="99"/>
      <c r="G68" s="99"/>
      <c r="H68" s="99"/>
      <c r="I68" s="100"/>
      <c r="J68" s="100"/>
      <c r="K68" s="100"/>
    </row>
    <row r="69" spans="2:13">
      <c r="B69" s="98"/>
      <c r="C69" s="99"/>
      <c r="D69" s="99"/>
      <c r="E69" s="99"/>
      <c r="F69" s="99"/>
      <c r="G69" s="99"/>
      <c r="H69" s="99"/>
      <c r="I69" s="100"/>
      <c r="J69" s="100"/>
      <c r="K69" s="100"/>
    </row>
    <row r="70" spans="2:13">
      <c r="B70" s="98"/>
      <c r="C70" s="99"/>
      <c r="D70" s="99"/>
      <c r="E70" s="99"/>
      <c r="F70" s="99"/>
      <c r="G70" s="99"/>
      <c r="H70" s="99"/>
      <c r="I70" s="100"/>
      <c r="J70" s="100"/>
      <c r="K70" s="100"/>
    </row>
    <row r="71" spans="2:13">
      <c r="B71" s="98"/>
      <c r="C71" s="99"/>
      <c r="D71" s="99"/>
      <c r="E71" s="99"/>
      <c r="F71" s="99"/>
      <c r="G71" s="99"/>
      <c r="H71" s="99"/>
      <c r="I71" s="100"/>
      <c r="J71" s="100"/>
      <c r="K71" s="100"/>
    </row>
  </sheetData>
  <mergeCells count="26">
    <mergeCell ref="A1:O2"/>
    <mergeCell ref="C20:D20"/>
    <mergeCell ref="E20:E21"/>
    <mergeCell ref="H20:H21"/>
    <mergeCell ref="C4:D4"/>
    <mergeCell ref="E4:E5"/>
    <mergeCell ref="I20:J20"/>
    <mergeCell ref="K20:K21"/>
    <mergeCell ref="M4:N4"/>
    <mergeCell ref="F4:G4"/>
    <mergeCell ref="H4:H5"/>
    <mergeCell ref="I4:J4"/>
    <mergeCell ref="K4:K5"/>
    <mergeCell ref="H51:H52"/>
    <mergeCell ref="I51:J51"/>
    <mergeCell ref="K51:K52"/>
    <mergeCell ref="C51:D51"/>
    <mergeCell ref="F20:G20"/>
    <mergeCell ref="F36:G36"/>
    <mergeCell ref="E51:E52"/>
    <mergeCell ref="F51:G51"/>
    <mergeCell ref="K36:K37"/>
    <mergeCell ref="C36:D36"/>
    <mergeCell ref="E36:E37"/>
    <mergeCell ref="H36:H37"/>
    <mergeCell ref="I36:J36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306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11.140625" style="1" bestFit="1" customWidth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431" t="s">
        <v>100</v>
      </c>
      <c r="B1" s="432"/>
      <c r="C1" s="432"/>
      <c r="D1" s="432"/>
      <c r="E1" s="432"/>
      <c r="F1" s="432"/>
      <c r="G1" s="432"/>
      <c r="H1" s="432"/>
      <c r="I1" s="432"/>
      <c r="J1" s="432"/>
      <c r="K1" s="433"/>
    </row>
    <row r="2" spans="1:11" ht="38.25">
      <c r="A2" s="196" t="s">
        <v>471</v>
      </c>
      <c r="B2" s="124" t="s">
        <v>31</v>
      </c>
      <c r="C2" s="124" t="s">
        <v>32</v>
      </c>
      <c r="D2" s="124" t="s">
        <v>33</v>
      </c>
      <c r="E2" s="124" t="s">
        <v>34</v>
      </c>
      <c r="F2" s="124" t="s">
        <v>35</v>
      </c>
      <c r="G2" s="124" t="s">
        <v>36</v>
      </c>
      <c r="H2" s="17"/>
      <c r="I2" s="17"/>
      <c r="J2" s="17"/>
    </row>
    <row r="3" spans="1:11">
      <c r="A3" s="18" t="s">
        <v>37</v>
      </c>
      <c r="B3" s="333">
        <v>5993000</v>
      </c>
      <c r="C3" s="19">
        <f>SUM(D3:E3)</f>
        <v>3257000</v>
      </c>
      <c r="D3" s="19">
        <v>2525000</v>
      </c>
      <c r="E3" s="19">
        <v>732000</v>
      </c>
      <c r="F3" s="19">
        <f>B3-D3-E3</f>
        <v>2736000</v>
      </c>
      <c r="G3" s="19">
        <v>179000</v>
      </c>
      <c r="H3" s="20"/>
    </row>
    <row r="4" spans="1:11">
      <c r="A4" s="18" t="s">
        <v>38</v>
      </c>
      <c r="B4" s="333">
        <v>6016000</v>
      </c>
      <c r="C4" s="19">
        <f t="shared" ref="C4:C28" si="0">SUM(D4:E4)</f>
        <v>3280000</v>
      </c>
      <c r="D4" s="19">
        <v>2560000</v>
      </c>
      <c r="E4" s="19">
        <v>720000</v>
      </c>
      <c r="F4" s="19">
        <f t="shared" ref="F4:F27" si="1">B4-D4-E4</f>
        <v>2736000</v>
      </c>
      <c r="G4" s="19">
        <v>165000</v>
      </c>
      <c r="I4" s="20"/>
    </row>
    <row r="5" spans="1:11">
      <c r="A5" s="18" t="s">
        <v>39</v>
      </c>
      <c r="B5" s="19">
        <v>6041000</v>
      </c>
      <c r="C5" s="19">
        <f t="shared" si="0"/>
        <v>3246000</v>
      </c>
      <c r="D5" s="19">
        <v>2541000</v>
      </c>
      <c r="E5" s="19">
        <v>705000</v>
      </c>
      <c r="F5" s="19">
        <f t="shared" si="1"/>
        <v>2795000</v>
      </c>
      <c r="G5" s="19">
        <v>201000</v>
      </c>
    </row>
    <row r="6" spans="1:11">
      <c r="A6" s="18" t="s">
        <v>40</v>
      </c>
      <c r="B6" s="19">
        <v>6065000</v>
      </c>
      <c r="C6" s="19">
        <f t="shared" si="0"/>
        <v>3250000</v>
      </c>
      <c r="D6" s="19">
        <v>2584000</v>
      </c>
      <c r="E6" s="19">
        <v>666000</v>
      </c>
      <c r="F6" s="19">
        <f t="shared" si="1"/>
        <v>2815000</v>
      </c>
      <c r="G6" s="19">
        <v>215000</v>
      </c>
    </row>
    <row r="7" spans="1:11">
      <c r="A7" s="18" t="s">
        <v>41</v>
      </c>
      <c r="B7" s="19">
        <v>6090000</v>
      </c>
      <c r="C7" s="19">
        <f t="shared" si="0"/>
        <v>3194000</v>
      </c>
      <c r="D7" s="19">
        <v>2490000</v>
      </c>
      <c r="E7" s="19">
        <v>704000</v>
      </c>
      <c r="F7" s="19">
        <f t="shared" si="1"/>
        <v>2896000</v>
      </c>
      <c r="G7" s="19">
        <v>260000</v>
      </c>
      <c r="I7" s="20"/>
      <c r="J7" s="20"/>
    </row>
    <row r="8" spans="1:11">
      <c r="A8" s="18" t="s">
        <v>325</v>
      </c>
      <c r="B8" s="19">
        <v>6114000</v>
      </c>
      <c r="C8" s="19">
        <f t="shared" si="0"/>
        <v>2995000</v>
      </c>
      <c r="D8" s="19">
        <v>2430000</v>
      </c>
      <c r="E8" s="19">
        <v>565000</v>
      </c>
      <c r="F8" s="19">
        <f t="shared" si="1"/>
        <v>3119000</v>
      </c>
      <c r="G8" s="19">
        <v>436000</v>
      </c>
      <c r="I8" s="20"/>
      <c r="J8" s="20"/>
    </row>
    <row r="9" spans="1:11">
      <c r="A9" s="137" t="s">
        <v>405</v>
      </c>
      <c r="B9" s="19">
        <v>6139000</v>
      </c>
      <c r="C9" s="19">
        <f t="shared" si="0"/>
        <v>2979000</v>
      </c>
      <c r="D9" s="19">
        <v>2433000</v>
      </c>
      <c r="E9" s="19">
        <v>546000</v>
      </c>
      <c r="F9" s="19">
        <f t="shared" si="1"/>
        <v>3160000</v>
      </c>
      <c r="G9" s="19">
        <v>463000</v>
      </c>
      <c r="I9" s="20"/>
      <c r="J9" s="20"/>
    </row>
    <row r="10" spans="1:11">
      <c r="A10" s="137" t="s">
        <v>401</v>
      </c>
      <c r="B10" s="19">
        <v>6164000</v>
      </c>
      <c r="C10" s="19">
        <f t="shared" si="0"/>
        <v>2944000</v>
      </c>
      <c r="D10" s="19">
        <v>2386000</v>
      </c>
      <c r="E10" s="19">
        <v>558000</v>
      </c>
      <c r="F10" s="19">
        <f t="shared" si="1"/>
        <v>3220000</v>
      </c>
      <c r="G10" s="19">
        <v>435000</v>
      </c>
      <c r="I10" s="20"/>
    </row>
    <row r="11" spans="1:11">
      <c r="A11" s="137" t="s">
        <v>415</v>
      </c>
      <c r="B11" s="19">
        <v>6188000</v>
      </c>
      <c r="C11" s="19">
        <f t="shared" si="0"/>
        <v>2947000</v>
      </c>
      <c r="D11" s="19">
        <v>2385000</v>
      </c>
      <c r="E11" s="19">
        <v>562000</v>
      </c>
      <c r="F11" s="19">
        <f t="shared" si="1"/>
        <v>3241000</v>
      </c>
      <c r="G11" s="19">
        <v>471000</v>
      </c>
      <c r="I11" s="20"/>
    </row>
    <row r="12" spans="1:11">
      <c r="A12" s="160" t="s">
        <v>426</v>
      </c>
      <c r="B12" s="19">
        <v>6213000</v>
      </c>
      <c r="C12" s="19">
        <f t="shared" si="0"/>
        <v>2937000</v>
      </c>
      <c r="D12" s="19">
        <v>2332000</v>
      </c>
      <c r="E12" s="19">
        <v>605000</v>
      </c>
      <c r="F12" s="19">
        <f t="shared" si="1"/>
        <v>3276000</v>
      </c>
      <c r="G12" s="19">
        <v>478000</v>
      </c>
      <c r="I12" s="20"/>
    </row>
    <row r="13" spans="1:11">
      <c r="A13" s="160" t="s">
        <v>432</v>
      </c>
      <c r="B13" s="19">
        <v>6238000</v>
      </c>
      <c r="C13" s="19">
        <f t="shared" si="0"/>
        <v>2854000</v>
      </c>
      <c r="D13" s="19">
        <v>2296000</v>
      </c>
      <c r="E13" s="19">
        <v>558000</v>
      </c>
      <c r="F13" s="19">
        <f t="shared" si="1"/>
        <v>3384000</v>
      </c>
      <c r="G13" s="19">
        <v>527000</v>
      </c>
      <c r="I13" s="20"/>
    </row>
    <row r="14" spans="1:11">
      <c r="A14" s="160" t="s">
        <v>443</v>
      </c>
      <c r="B14" s="19">
        <v>6262000</v>
      </c>
      <c r="C14" s="19">
        <f t="shared" si="0"/>
        <v>2913000</v>
      </c>
      <c r="D14" s="19">
        <v>2348000</v>
      </c>
      <c r="E14" s="19">
        <v>565000</v>
      </c>
      <c r="F14" s="19">
        <f t="shared" si="1"/>
        <v>3349000</v>
      </c>
      <c r="G14" s="19">
        <v>499000</v>
      </c>
      <c r="I14" s="20"/>
    </row>
    <row r="15" spans="1:11">
      <c r="A15" s="160" t="s">
        <v>450</v>
      </c>
      <c r="B15" s="19">
        <v>6286000</v>
      </c>
      <c r="C15" s="19">
        <f t="shared" si="0"/>
        <v>2915000</v>
      </c>
      <c r="D15" s="19">
        <v>2337000</v>
      </c>
      <c r="E15" s="19">
        <v>578000</v>
      </c>
      <c r="F15" s="19">
        <f t="shared" si="1"/>
        <v>3371000</v>
      </c>
      <c r="G15" s="19">
        <v>548000</v>
      </c>
      <c r="I15" s="20"/>
    </row>
    <row r="16" spans="1:11">
      <c r="A16" s="160" t="s">
        <v>467</v>
      </c>
      <c r="B16" s="19">
        <v>6311000</v>
      </c>
      <c r="C16" s="19">
        <f t="shared" si="0"/>
        <v>3000000</v>
      </c>
      <c r="D16" s="19">
        <v>2399000</v>
      </c>
      <c r="E16" s="19">
        <v>601000</v>
      </c>
      <c r="F16" s="19">
        <f t="shared" si="1"/>
        <v>3311000</v>
      </c>
      <c r="G16" s="19">
        <v>555000</v>
      </c>
      <c r="I16" s="20"/>
    </row>
    <row r="17" spans="1:9">
      <c r="A17" s="160" t="s">
        <v>473</v>
      </c>
      <c r="B17" s="19">
        <v>6336000</v>
      </c>
      <c r="C17" s="19">
        <f t="shared" si="0"/>
        <v>2973000</v>
      </c>
      <c r="D17" s="19">
        <v>2417000</v>
      </c>
      <c r="E17" s="19">
        <v>556000</v>
      </c>
      <c r="F17" s="19">
        <f t="shared" si="1"/>
        <v>3363000</v>
      </c>
      <c r="G17" s="19">
        <v>508000</v>
      </c>
      <c r="I17" s="20"/>
    </row>
    <row r="18" spans="1:9">
      <c r="A18" s="160" t="s">
        <v>481</v>
      </c>
      <c r="B18" s="19">
        <v>6360000</v>
      </c>
      <c r="C18" s="19">
        <f t="shared" si="0"/>
        <v>3047000</v>
      </c>
      <c r="D18" s="19">
        <v>2473000</v>
      </c>
      <c r="E18" s="19">
        <v>574000</v>
      </c>
      <c r="F18" s="19">
        <f t="shared" si="1"/>
        <v>3313000</v>
      </c>
      <c r="G18" s="19">
        <v>504000</v>
      </c>
      <c r="I18" s="20"/>
    </row>
    <row r="19" spans="1:9">
      <c r="A19" s="160" t="s">
        <v>488</v>
      </c>
      <c r="B19" s="19">
        <v>6384000</v>
      </c>
      <c r="C19" s="19">
        <f t="shared" si="0"/>
        <v>3027000</v>
      </c>
      <c r="D19" s="19">
        <v>2423000</v>
      </c>
      <c r="E19" s="19">
        <v>604000</v>
      </c>
      <c r="F19" s="19">
        <f t="shared" si="1"/>
        <v>3357000</v>
      </c>
      <c r="G19" s="19">
        <v>548000</v>
      </c>
      <c r="I19" s="20"/>
    </row>
    <row r="20" spans="1:9">
      <c r="A20" s="160" t="s">
        <v>493</v>
      </c>
      <c r="B20" s="19">
        <v>6408000</v>
      </c>
      <c r="C20" s="19">
        <f t="shared" si="0"/>
        <v>3008000</v>
      </c>
      <c r="D20" s="19">
        <v>2429000</v>
      </c>
      <c r="E20" s="19">
        <v>579000</v>
      </c>
      <c r="F20" s="19">
        <f t="shared" si="1"/>
        <v>3400000</v>
      </c>
      <c r="G20" s="19">
        <v>556000</v>
      </c>
    </row>
    <row r="21" spans="1:9">
      <c r="A21" s="160" t="s">
        <v>501</v>
      </c>
      <c r="B21" s="19">
        <v>6432000</v>
      </c>
      <c r="C21" s="19">
        <f t="shared" si="0"/>
        <v>3073000</v>
      </c>
      <c r="D21" s="19">
        <v>2441000</v>
      </c>
      <c r="E21" s="19">
        <v>632000</v>
      </c>
      <c r="F21" s="19">
        <f t="shared" si="1"/>
        <v>3359000</v>
      </c>
      <c r="G21" s="19">
        <v>534000</v>
      </c>
    </row>
    <row r="22" spans="1:9">
      <c r="A22" s="160" t="s">
        <v>504</v>
      </c>
      <c r="B22" s="19">
        <v>6456000</v>
      </c>
      <c r="C22" s="19">
        <f t="shared" si="0"/>
        <v>3073000</v>
      </c>
      <c r="D22" s="19">
        <v>2399000</v>
      </c>
      <c r="E22" s="19">
        <v>674000</v>
      </c>
      <c r="F22" s="19">
        <f t="shared" si="1"/>
        <v>3383000</v>
      </c>
      <c r="G22" s="19">
        <v>553000</v>
      </c>
    </row>
    <row r="23" spans="1:9">
      <c r="A23" s="252" t="s">
        <v>514</v>
      </c>
      <c r="B23" s="334">
        <v>6479000</v>
      </c>
      <c r="C23" s="19">
        <f t="shared" si="0"/>
        <v>3049000</v>
      </c>
      <c r="D23" s="334">
        <v>2424000</v>
      </c>
      <c r="E23" s="334">
        <v>625000</v>
      </c>
      <c r="F23" s="19">
        <f t="shared" si="1"/>
        <v>3430000</v>
      </c>
      <c r="G23" s="334">
        <v>544000</v>
      </c>
    </row>
    <row r="24" spans="1:9">
      <c r="A24" s="252" t="s">
        <v>528</v>
      </c>
      <c r="B24" s="334">
        <v>6502000</v>
      </c>
      <c r="C24" s="19">
        <f t="shared" si="0"/>
        <v>3136000</v>
      </c>
      <c r="D24" s="334">
        <v>2440000</v>
      </c>
      <c r="E24" s="334">
        <v>696000</v>
      </c>
      <c r="F24" s="19">
        <f t="shared" si="1"/>
        <v>3366000</v>
      </c>
      <c r="G24" s="334">
        <v>573000</v>
      </c>
    </row>
    <row r="25" spans="1:9">
      <c r="A25" s="252" t="s">
        <v>534</v>
      </c>
      <c r="B25" s="334">
        <v>6527000</v>
      </c>
      <c r="C25" s="19">
        <f t="shared" si="0"/>
        <v>3235000</v>
      </c>
      <c r="D25" s="334">
        <v>2569000</v>
      </c>
      <c r="E25" s="334">
        <v>666000</v>
      </c>
      <c r="F25" s="19">
        <f t="shared" si="1"/>
        <v>3292000</v>
      </c>
      <c r="G25" s="334">
        <v>541000</v>
      </c>
    </row>
    <row r="26" spans="1:9">
      <c r="A26" s="252" t="s">
        <v>544</v>
      </c>
      <c r="B26" s="334">
        <v>6549000</v>
      </c>
      <c r="C26" s="19">
        <f t="shared" si="0"/>
        <v>3154000</v>
      </c>
      <c r="D26" s="334">
        <v>2527000</v>
      </c>
      <c r="E26" s="334">
        <v>627000</v>
      </c>
      <c r="F26" s="19">
        <f t="shared" si="1"/>
        <v>3395000</v>
      </c>
      <c r="G26" s="334">
        <v>573000</v>
      </c>
    </row>
    <row r="27" spans="1:9">
      <c r="A27" s="252" t="s">
        <v>543</v>
      </c>
      <c r="B27" s="334">
        <v>6572000</v>
      </c>
      <c r="C27" s="19">
        <f t="shared" si="0"/>
        <v>3186000</v>
      </c>
      <c r="D27" s="334">
        <v>2527000</v>
      </c>
      <c r="E27" s="334">
        <v>659000</v>
      </c>
      <c r="F27" s="19">
        <f t="shared" si="1"/>
        <v>3386000</v>
      </c>
      <c r="G27" s="334">
        <v>620000</v>
      </c>
    </row>
    <row r="28" spans="1:9">
      <c r="A28" s="252" t="s">
        <v>558</v>
      </c>
      <c r="B28" s="334">
        <v>6596000</v>
      </c>
      <c r="C28" s="19">
        <f t="shared" si="0"/>
        <v>3249000</v>
      </c>
      <c r="D28" s="334">
        <v>2480000</v>
      </c>
      <c r="E28" s="334">
        <v>769000</v>
      </c>
      <c r="F28" s="19">
        <f>B28-D28-E28</f>
        <v>3347000</v>
      </c>
      <c r="G28" s="334">
        <v>615000</v>
      </c>
    </row>
    <row r="29" spans="1:9">
      <c r="A29" s="252" t="s">
        <v>566</v>
      </c>
      <c r="B29" s="334">
        <v>6619000</v>
      </c>
      <c r="C29" s="19">
        <v>3187000</v>
      </c>
      <c r="D29" s="334">
        <v>2419000</v>
      </c>
      <c r="E29" s="334">
        <v>768000</v>
      </c>
      <c r="F29" s="19">
        <f>B29-D29-E29</f>
        <v>3432000</v>
      </c>
      <c r="G29" s="334">
        <v>638000</v>
      </c>
    </row>
    <row r="30" spans="1:9">
      <c r="B30" s="21"/>
      <c r="C30" s="21"/>
      <c r="D30" s="19"/>
      <c r="E30" s="21"/>
      <c r="F30" s="21"/>
      <c r="G30" s="21"/>
    </row>
    <row r="31" spans="1:9">
      <c r="A31" s="18" t="s">
        <v>42</v>
      </c>
      <c r="B31" s="22">
        <f t="shared" ref="B31:G31" si="2">(B4-B3)/B3*100</f>
        <v>0.38378107792424498</v>
      </c>
      <c r="C31" s="22">
        <f t="shared" si="2"/>
        <v>0.70617132330365373</v>
      </c>
      <c r="D31" s="22">
        <f t="shared" si="2"/>
        <v>1.3861386138613863</v>
      </c>
      <c r="E31" s="22">
        <f t="shared" si="2"/>
        <v>-1.639344262295082</v>
      </c>
      <c r="F31" s="22">
        <f t="shared" si="2"/>
        <v>0</v>
      </c>
      <c r="G31" s="22">
        <f t="shared" si="2"/>
        <v>-7.8212290502793298</v>
      </c>
    </row>
    <row r="32" spans="1:9">
      <c r="A32" s="18" t="s">
        <v>43</v>
      </c>
      <c r="B32" s="22">
        <f t="shared" ref="B32:G32" si="3">(B5-B4)/B4*100</f>
        <v>0.41555851063829785</v>
      </c>
      <c r="C32" s="22">
        <f t="shared" si="3"/>
        <v>-1.0365853658536586</v>
      </c>
      <c r="D32" s="22">
        <f t="shared" si="3"/>
        <v>-0.7421875</v>
      </c>
      <c r="E32" s="22">
        <f t="shared" si="3"/>
        <v>-2.083333333333333</v>
      </c>
      <c r="F32" s="22">
        <f t="shared" si="3"/>
        <v>2.1564327485380117</v>
      </c>
      <c r="G32" s="22">
        <f t="shared" si="3"/>
        <v>21.818181818181817</v>
      </c>
    </row>
    <row r="33" spans="1:7">
      <c r="A33" s="18" t="s">
        <v>44</v>
      </c>
      <c r="B33" s="22">
        <f t="shared" ref="B33:G33" si="4">(B6-B5)/B5*100</f>
        <v>0.39728521767919223</v>
      </c>
      <c r="C33" s="22">
        <f t="shared" si="4"/>
        <v>0.12322858903265559</v>
      </c>
      <c r="D33" s="22">
        <f t="shared" si="4"/>
        <v>1.6922471467926012</v>
      </c>
      <c r="E33" s="22">
        <f t="shared" si="4"/>
        <v>-5.5319148936170208</v>
      </c>
      <c r="F33" s="22">
        <f t="shared" si="4"/>
        <v>0.7155635062611807</v>
      </c>
      <c r="G33" s="22">
        <f t="shared" si="4"/>
        <v>6.9651741293532341</v>
      </c>
    </row>
    <row r="34" spans="1:7">
      <c r="A34" s="18" t="s">
        <v>45</v>
      </c>
      <c r="B34" s="22">
        <f t="shared" ref="B34:G34" si="5">(B7-B6)/B6*100</f>
        <v>0.41220115416323161</v>
      </c>
      <c r="C34" s="22">
        <f t="shared" si="5"/>
        <v>-1.723076923076923</v>
      </c>
      <c r="D34" s="22">
        <f t="shared" si="5"/>
        <v>-3.6377708978328172</v>
      </c>
      <c r="E34" s="22">
        <f t="shared" si="5"/>
        <v>5.7057057057057055</v>
      </c>
      <c r="F34" s="22">
        <f t="shared" si="5"/>
        <v>2.8774422735346357</v>
      </c>
      <c r="G34" s="22">
        <f t="shared" si="5"/>
        <v>20.930232558139537</v>
      </c>
    </row>
    <row r="35" spans="1:7">
      <c r="A35" s="18" t="s">
        <v>326</v>
      </c>
      <c r="B35" s="22">
        <f t="shared" ref="B35:G35" si="6">(B8-B7)/B7*100</f>
        <v>0.39408866995073888</v>
      </c>
      <c r="C35" s="22">
        <f t="shared" si="6"/>
        <v>-6.2304320601127117</v>
      </c>
      <c r="D35" s="22">
        <f t="shared" si="6"/>
        <v>-2.4096385542168677</v>
      </c>
      <c r="E35" s="22">
        <f t="shared" si="6"/>
        <v>-19.744318181818183</v>
      </c>
      <c r="F35" s="22">
        <f t="shared" si="6"/>
        <v>7.7002762430939233</v>
      </c>
      <c r="G35" s="22">
        <f t="shared" si="6"/>
        <v>67.692307692307693</v>
      </c>
    </row>
    <row r="36" spans="1:7">
      <c r="A36" s="137" t="s">
        <v>376</v>
      </c>
      <c r="B36" s="22">
        <f t="shared" ref="B36:G36" si="7">(B9-B8)/B8*100</f>
        <v>0.40889761203794567</v>
      </c>
      <c r="C36" s="22">
        <f t="shared" si="7"/>
        <v>-0.53422370617696158</v>
      </c>
      <c r="D36" s="22">
        <f t="shared" si="7"/>
        <v>0.12345679012345678</v>
      </c>
      <c r="E36" s="22">
        <f t="shared" si="7"/>
        <v>-3.3628318584070795</v>
      </c>
      <c r="F36" s="22">
        <f t="shared" si="7"/>
        <v>1.3145238858608528</v>
      </c>
      <c r="G36" s="22">
        <f t="shared" si="7"/>
        <v>6.192660550458716</v>
      </c>
    </row>
    <row r="37" spans="1:7">
      <c r="A37" s="137" t="s">
        <v>402</v>
      </c>
      <c r="B37" s="22">
        <f t="shared" ref="B37:G40" si="8">(B10-B9)/B9*100</f>
        <v>0.40723244828147903</v>
      </c>
      <c r="C37" s="22">
        <f t="shared" si="8"/>
        <v>-1.1748909029875798</v>
      </c>
      <c r="D37" s="22">
        <f t="shared" si="8"/>
        <v>-1.9317714755445952</v>
      </c>
      <c r="E37" s="22">
        <f t="shared" si="8"/>
        <v>2.197802197802198</v>
      </c>
      <c r="F37" s="22">
        <f t="shared" si="8"/>
        <v>1.89873417721519</v>
      </c>
      <c r="G37" s="22">
        <f t="shared" si="8"/>
        <v>-6.0475161987041037</v>
      </c>
    </row>
    <row r="38" spans="1:7">
      <c r="A38" s="137" t="s">
        <v>416</v>
      </c>
      <c r="B38" s="22">
        <f t="shared" ref="B38:B51" si="9">(B11-B10)/B10*100</f>
        <v>0.38935756002595717</v>
      </c>
      <c r="C38" s="22">
        <f t="shared" si="8"/>
        <v>0.10190217391304347</v>
      </c>
      <c r="D38" s="22">
        <f t="shared" si="8"/>
        <v>-4.1911148365465216E-2</v>
      </c>
      <c r="E38" s="22">
        <f t="shared" si="8"/>
        <v>0.71684587813620071</v>
      </c>
      <c r="F38" s="22">
        <f t="shared" si="8"/>
        <v>0.65217391304347827</v>
      </c>
      <c r="G38" s="22">
        <f t="shared" ref="G38:G49" si="10">(G11-G10)/G10*100</f>
        <v>8.2758620689655178</v>
      </c>
    </row>
    <row r="39" spans="1:7">
      <c r="A39" s="160" t="s">
        <v>427</v>
      </c>
      <c r="B39" s="22">
        <f t="shared" si="9"/>
        <v>0.40400775694893348</v>
      </c>
      <c r="C39" s="22">
        <f t="shared" si="8"/>
        <v>-0.33932813030200204</v>
      </c>
      <c r="D39" s="22">
        <f t="shared" si="8"/>
        <v>-2.2222222222222223</v>
      </c>
      <c r="E39" s="22">
        <f t="shared" si="8"/>
        <v>7.6512455516014235</v>
      </c>
      <c r="F39" s="22">
        <f t="shared" si="8"/>
        <v>1.079913606911447</v>
      </c>
      <c r="G39" s="22">
        <f t="shared" si="10"/>
        <v>1.48619957537155</v>
      </c>
    </row>
    <row r="40" spans="1:7">
      <c r="A40" s="160" t="s">
        <v>433</v>
      </c>
      <c r="B40" s="22">
        <f t="shared" si="9"/>
        <v>0.40238210204410113</v>
      </c>
      <c r="C40" s="22">
        <f t="shared" ref="C40:D42" si="11">(C13-C12)/C12*100</f>
        <v>-2.826012938372489</v>
      </c>
      <c r="D40" s="22">
        <f t="shared" si="11"/>
        <v>-1.5437392795883362</v>
      </c>
      <c r="E40" s="22">
        <f t="shared" si="8"/>
        <v>-7.7685950413223139</v>
      </c>
      <c r="F40" s="22">
        <f t="shared" si="8"/>
        <v>3.296703296703297</v>
      </c>
      <c r="G40" s="22">
        <f t="shared" si="10"/>
        <v>10.251046025104603</v>
      </c>
    </row>
    <row r="41" spans="1:7">
      <c r="A41" s="160" t="s">
        <v>444</v>
      </c>
      <c r="B41" s="22">
        <f t="shared" si="9"/>
        <v>0.38473869830073743</v>
      </c>
      <c r="C41" s="22">
        <f t="shared" si="11"/>
        <v>2.0672740014015414</v>
      </c>
      <c r="D41" s="22">
        <f t="shared" si="11"/>
        <v>2.264808362369338</v>
      </c>
      <c r="E41" s="22">
        <f t="shared" ref="E41:F43" si="12">(E14-E13)/E13*100</f>
        <v>1.2544802867383513</v>
      </c>
      <c r="F41" s="22">
        <f t="shared" si="12"/>
        <v>-1.0342789598108746</v>
      </c>
      <c r="G41" s="22">
        <f t="shared" si="10"/>
        <v>-5.3130929791271351</v>
      </c>
    </row>
    <row r="42" spans="1:7">
      <c r="A42" s="160" t="s">
        <v>454</v>
      </c>
      <c r="B42" s="22">
        <f t="shared" si="9"/>
        <v>0.38326413286489935</v>
      </c>
      <c r="C42" s="22">
        <f t="shared" si="11"/>
        <v>6.8657741160315824E-2</v>
      </c>
      <c r="D42" s="22">
        <f t="shared" si="11"/>
        <v>-0.46848381601362865</v>
      </c>
      <c r="E42" s="22">
        <f t="shared" si="12"/>
        <v>2.3008849557522124</v>
      </c>
      <c r="F42" s="22">
        <f t="shared" si="12"/>
        <v>0.65691251119737226</v>
      </c>
      <c r="G42" s="22">
        <f t="shared" si="10"/>
        <v>9.8196392785571138</v>
      </c>
    </row>
    <row r="43" spans="1:7">
      <c r="A43" s="160" t="s">
        <v>468</v>
      </c>
      <c r="B43" s="22">
        <f t="shared" si="9"/>
        <v>0.39770919503658919</v>
      </c>
      <c r="C43" s="22">
        <f>(C16-C15)/C15*100</f>
        <v>2.9159519725557463</v>
      </c>
      <c r="D43" s="22">
        <f>(D16-D15)/D15*100</f>
        <v>2.6529738981600341</v>
      </c>
      <c r="E43" s="22">
        <f t="shared" si="12"/>
        <v>3.9792387543252596</v>
      </c>
      <c r="F43" s="22">
        <f t="shared" si="12"/>
        <v>-1.7798872738059923</v>
      </c>
      <c r="G43" s="22">
        <f t="shared" si="10"/>
        <v>1.2773722627737227</v>
      </c>
    </row>
    <row r="44" spans="1:7" s="23" customFormat="1">
      <c r="A44" s="160" t="s">
        <v>475</v>
      </c>
      <c r="B44" s="22">
        <f t="shared" si="9"/>
        <v>0.39613373474885127</v>
      </c>
      <c r="C44" s="22">
        <f t="shared" ref="C44:F49" si="13">(C17-C16)/C16*100</f>
        <v>-0.89999999999999991</v>
      </c>
      <c r="D44" s="22">
        <f t="shared" si="13"/>
        <v>0.75031263026260941</v>
      </c>
      <c r="E44" s="22">
        <f t="shared" si="13"/>
        <v>-7.4875207986688856</v>
      </c>
      <c r="F44" s="22">
        <f t="shared" si="13"/>
        <v>1.5705225007550587</v>
      </c>
      <c r="G44" s="22">
        <f t="shared" si="10"/>
        <v>-8.4684684684684672</v>
      </c>
    </row>
    <row r="45" spans="1:7" s="23" customFormat="1">
      <c r="A45" s="160" t="s">
        <v>479</v>
      </c>
      <c r="B45" s="22">
        <f t="shared" si="9"/>
        <v>0.37878787878787878</v>
      </c>
      <c r="C45" s="22">
        <f t="shared" si="13"/>
        <v>2.4890682811974436</v>
      </c>
      <c r="D45" s="22">
        <f t="shared" si="13"/>
        <v>2.3169218038891186</v>
      </c>
      <c r="E45" s="22">
        <f t="shared" si="13"/>
        <v>3.2374100719424459</v>
      </c>
      <c r="F45" s="22">
        <f t="shared" si="13"/>
        <v>-1.486767766874814</v>
      </c>
      <c r="G45" s="22">
        <f t="shared" si="10"/>
        <v>-0.78740157480314954</v>
      </c>
    </row>
    <row r="46" spans="1:7" s="23" customFormat="1">
      <c r="A46" s="160" t="s">
        <v>489</v>
      </c>
      <c r="B46" s="22">
        <f t="shared" si="9"/>
        <v>0.37735849056603776</v>
      </c>
      <c r="C46" s="22">
        <f t="shared" si="13"/>
        <v>-0.65638332786347231</v>
      </c>
      <c r="D46" s="22">
        <f t="shared" si="13"/>
        <v>-2.0218358269308534</v>
      </c>
      <c r="E46" s="22">
        <f t="shared" si="13"/>
        <v>5.2264808362369335</v>
      </c>
      <c r="F46" s="22">
        <f t="shared" si="13"/>
        <v>1.3281014186537881</v>
      </c>
      <c r="G46" s="22">
        <f t="shared" si="10"/>
        <v>8.7301587301587293</v>
      </c>
    </row>
    <row r="47" spans="1:7" s="23" customFormat="1">
      <c r="A47" s="160" t="s">
        <v>494</v>
      </c>
      <c r="B47" s="22">
        <f t="shared" si="9"/>
        <v>0.37593984962406013</v>
      </c>
      <c r="C47" s="22">
        <f t="shared" si="13"/>
        <v>-0.62768417575156921</v>
      </c>
      <c r="D47" s="22">
        <f t="shared" si="13"/>
        <v>0.24762690879075525</v>
      </c>
      <c r="E47" s="22">
        <f t="shared" si="13"/>
        <v>-4.1390728476821197</v>
      </c>
      <c r="F47" s="22">
        <f t="shared" si="13"/>
        <v>1.2809055704498065</v>
      </c>
      <c r="G47" s="22">
        <f t="shared" si="10"/>
        <v>1.4598540145985401</v>
      </c>
    </row>
    <row r="48" spans="1:7" s="23" customFormat="1">
      <c r="A48" s="160" t="s">
        <v>499</v>
      </c>
      <c r="B48" s="22">
        <f t="shared" si="9"/>
        <v>0.37453183520599254</v>
      </c>
      <c r="C48" s="22">
        <f t="shared" si="13"/>
        <v>2.1609042553191493</v>
      </c>
      <c r="D48" s="22">
        <f t="shared" si="13"/>
        <v>0.49403046521202143</v>
      </c>
      <c r="E48" s="22">
        <f t="shared" si="13"/>
        <v>9.1537132987910184</v>
      </c>
      <c r="F48" s="22">
        <f t="shared" si="13"/>
        <v>-1.2058823529411764</v>
      </c>
      <c r="G48" s="22">
        <f t="shared" si="10"/>
        <v>-3.9568345323741005</v>
      </c>
    </row>
    <row r="49" spans="1:9" s="23" customFormat="1">
      <c r="A49" s="160" t="s">
        <v>505</v>
      </c>
      <c r="B49" s="22">
        <f t="shared" si="9"/>
        <v>0.37313432835820892</v>
      </c>
      <c r="C49" s="22">
        <f t="shared" si="13"/>
        <v>0</v>
      </c>
      <c r="D49" s="22">
        <f t="shared" si="13"/>
        <v>-1.7206063088897994</v>
      </c>
      <c r="E49" s="22">
        <f t="shared" si="13"/>
        <v>6.6455696202531636</v>
      </c>
      <c r="F49" s="22">
        <f t="shared" si="13"/>
        <v>0.71449836260791899</v>
      </c>
      <c r="G49" s="22">
        <f t="shared" si="10"/>
        <v>3.5580524344569286</v>
      </c>
    </row>
    <row r="50" spans="1:9">
      <c r="A50" s="253" t="s">
        <v>515</v>
      </c>
      <c r="B50" s="22">
        <f t="shared" si="9"/>
        <v>0.35625774473358118</v>
      </c>
      <c r="C50" s="22">
        <f t="shared" ref="C50:G51" si="14">(C23-C22)/C22*100</f>
        <v>-0.78099576960624795</v>
      </c>
      <c r="D50" s="22">
        <f t="shared" si="14"/>
        <v>1.0421008753647354</v>
      </c>
      <c r="E50" s="22">
        <f t="shared" si="14"/>
        <v>-7.2700296735905043</v>
      </c>
      <c r="F50" s="22">
        <f t="shared" si="14"/>
        <v>1.3892994383683122</v>
      </c>
      <c r="G50" s="22">
        <f t="shared" si="14"/>
        <v>-1.62748643761302</v>
      </c>
    </row>
    <row r="51" spans="1:9">
      <c r="A51" s="253" t="s">
        <v>529</v>
      </c>
      <c r="B51" s="22">
        <f t="shared" si="9"/>
        <v>0.3549930544837166</v>
      </c>
      <c r="C51" s="22">
        <f t="shared" si="14"/>
        <v>2.8533945555919975</v>
      </c>
      <c r="D51" s="22">
        <f t="shared" si="14"/>
        <v>0.66006600660066006</v>
      </c>
      <c r="E51" s="22">
        <f t="shared" si="14"/>
        <v>11.360000000000001</v>
      </c>
      <c r="F51" s="22">
        <f t="shared" si="14"/>
        <v>-1.8658892128279883</v>
      </c>
      <c r="G51" s="22">
        <f t="shared" si="14"/>
        <v>5.3308823529411766</v>
      </c>
    </row>
    <row r="52" spans="1:9">
      <c r="A52" s="253" t="s">
        <v>535</v>
      </c>
      <c r="B52" s="22">
        <f t="shared" ref="B52:G52" si="15">(B25-B24)/B24*100</f>
        <v>0.38449707782220854</v>
      </c>
      <c r="C52" s="22">
        <f t="shared" si="15"/>
        <v>3.1568877551020407</v>
      </c>
      <c r="D52" s="22">
        <f t="shared" si="15"/>
        <v>5.2868852459016393</v>
      </c>
      <c r="E52" s="22">
        <f t="shared" si="15"/>
        <v>-4.3103448275862073</v>
      </c>
      <c r="F52" s="22">
        <f t="shared" si="15"/>
        <v>-2.1984551396316103</v>
      </c>
      <c r="G52" s="22">
        <f t="shared" si="15"/>
        <v>-5.5846422338568935</v>
      </c>
    </row>
    <row r="53" spans="1:9">
      <c r="A53" s="253" t="s">
        <v>545</v>
      </c>
      <c r="B53" s="22">
        <f t="shared" ref="B53:G53" si="16">(B26-B25)/B25*100</f>
        <v>0.3370614371074</v>
      </c>
      <c r="C53" s="22">
        <f t="shared" si="16"/>
        <v>-2.5038639876352393</v>
      </c>
      <c r="D53" s="22">
        <f t="shared" si="16"/>
        <v>-1.6348773841961852</v>
      </c>
      <c r="E53" s="22">
        <f t="shared" si="16"/>
        <v>-5.8558558558558556</v>
      </c>
      <c r="F53" s="22">
        <f t="shared" si="16"/>
        <v>3.1287970838396113</v>
      </c>
      <c r="G53" s="22">
        <f t="shared" si="16"/>
        <v>5.9149722735674679</v>
      </c>
    </row>
    <row r="54" spans="1:9">
      <c r="A54" s="253" t="s">
        <v>546</v>
      </c>
      <c r="B54" s="22">
        <f t="shared" ref="B54:G54" si="17">(B27-B26)/B26*100</f>
        <v>0.35119865628340208</v>
      </c>
      <c r="C54" s="22">
        <f t="shared" si="17"/>
        <v>1.014584654407102</v>
      </c>
      <c r="D54" s="22">
        <f t="shared" si="17"/>
        <v>0</v>
      </c>
      <c r="E54" s="22">
        <f t="shared" si="17"/>
        <v>5.1036682615629987</v>
      </c>
      <c r="F54" s="22">
        <f t="shared" si="17"/>
        <v>-0.26509572901325479</v>
      </c>
      <c r="G54" s="22">
        <f t="shared" si="17"/>
        <v>8.2024432809773113</v>
      </c>
    </row>
    <row r="55" spans="1:9">
      <c r="A55" s="253" t="s">
        <v>559</v>
      </c>
      <c r="B55" s="22">
        <f t="shared" ref="B55:G55" si="18">(B28-B27)/B27*100</f>
        <v>0.36518563603164944</v>
      </c>
      <c r="C55" s="22">
        <f t="shared" si="18"/>
        <v>1.977401129943503</v>
      </c>
      <c r="D55" s="22">
        <f t="shared" si="18"/>
        <v>-1.8599129402453503</v>
      </c>
      <c r="E55" s="22">
        <f t="shared" si="18"/>
        <v>16.691957511380881</v>
      </c>
      <c r="F55" s="22">
        <f t="shared" si="18"/>
        <v>-1.151801535735381</v>
      </c>
      <c r="G55" s="22">
        <f t="shared" si="18"/>
        <v>-0.80645161290322576</v>
      </c>
    </row>
    <row r="56" spans="1:9">
      <c r="A56" s="253" t="s">
        <v>568</v>
      </c>
      <c r="B56" s="22">
        <f>(B29-B28)/B28*100</f>
        <v>0.34869617950272896</v>
      </c>
      <c r="C56" s="22">
        <f t="shared" ref="C56:G56" si="19">(C29-C28)/C28*100</f>
        <v>-1.9082794706063406</v>
      </c>
      <c r="D56" s="22">
        <f t="shared" si="19"/>
        <v>-2.459677419354839</v>
      </c>
      <c r="E56" s="22">
        <f t="shared" si="19"/>
        <v>-0.13003901170351106</v>
      </c>
      <c r="F56" s="22">
        <f t="shared" si="19"/>
        <v>2.5395876904690766</v>
      </c>
      <c r="G56" s="22">
        <f t="shared" si="19"/>
        <v>3.7398373983739837</v>
      </c>
    </row>
    <row r="58" spans="1:9" s="23" customFormat="1">
      <c r="A58" s="18" t="s">
        <v>46</v>
      </c>
      <c r="B58" s="22">
        <f t="shared" ref="B58:G58" si="20">(B7-B3)/B3*100</f>
        <v>1.6185549808109463</v>
      </c>
      <c r="C58" s="22">
        <f t="shared" si="20"/>
        <v>-1.934295363831747</v>
      </c>
      <c r="D58" s="22">
        <f t="shared" si="20"/>
        <v>-1.3861386138613863</v>
      </c>
      <c r="E58" s="22">
        <f t="shared" si="20"/>
        <v>-3.8251366120218582</v>
      </c>
      <c r="F58" s="22">
        <f t="shared" si="20"/>
        <v>5.8479532163742682</v>
      </c>
      <c r="G58" s="22">
        <f t="shared" si="20"/>
        <v>45.251396648044697</v>
      </c>
    </row>
    <row r="59" spans="1:9" s="23" customFormat="1">
      <c r="A59" s="18" t="s">
        <v>327</v>
      </c>
      <c r="B59" s="22">
        <f t="shared" ref="B59:G59" si="21">(B8-B4)/B4*100</f>
        <v>1.6289893617021278</v>
      </c>
      <c r="C59" s="22">
        <f t="shared" si="21"/>
        <v>-8.6890243902439011</v>
      </c>
      <c r="D59" s="22">
        <f t="shared" si="21"/>
        <v>-5.078125</v>
      </c>
      <c r="E59" s="22">
        <f t="shared" si="21"/>
        <v>-21.527777777777779</v>
      </c>
      <c r="F59" s="22">
        <f t="shared" si="21"/>
        <v>13.998538011695908</v>
      </c>
      <c r="G59" s="22">
        <f t="shared" si="21"/>
        <v>164.24242424242422</v>
      </c>
    </row>
    <row r="60" spans="1:9" s="23" customFormat="1">
      <c r="A60" s="137" t="s">
        <v>377</v>
      </c>
      <c r="B60" s="22">
        <f t="shared" ref="B60:G60" si="22">(B9-B5)/B5*100</f>
        <v>1.6222479721900347</v>
      </c>
      <c r="C60" s="22">
        <f t="shared" si="22"/>
        <v>-8.2255083179297603</v>
      </c>
      <c r="D60" s="22">
        <f t="shared" si="22"/>
        <v>-4.2502951593860683</v>
      </c>
      <c r="E60" s="22">
        <f t="shared" si="22"/>
        <v>-22.553191489361701</v>
      </c>
      <c r="F60" s="22">
        <f t="shared" si="22"/>
        <v>13.059033989266547</v>
      </c>
      <c r="G60" s="22">
        <f t="shared" si="22"/>
        <v>130.34825870646767</v>
      </c>
      <c r="I60" s="24"/>
    </row>
    <row r="61" spans="1:9" s="23" customFormat="1">
      <c r="A61" s="137" t="s">
        <v>403</v>
      </c>
      <c r="B61" s="22">
        <f t="shared" ref="B61:G64" si="23">(B10-B6)/B6*100</f>
        <v>1.6323165704863973</v>
      </c>
      <c r="C61" s="22">
        <f>(C10-C6)/C6*100</f>
        <v>-9.4153846153846157</v>
      </c>
      <c r="D61" s="22">
        <f t="shared" si="23"/>
        <v>-7.6625386996904021</v>
      </c>
      <c r="E61" s="22">
        <f t="shared" si="23"/>
        <v>-16.216216216216218</v>
      </c>
      <c r="F61" s="22">
        <f t="shared" si="23"/>
        <v>14.387211367673181</v>
      </c>
      <c r="G61" s="22">
        <f t="shared" si="23"/>
        <v>102.32558139534885</v>
      </c>
      <c r="I61" s="24"/>
    </row>
    <row r="62" spans="1:9" s="23" customFormat="1">
      <c r="A62" s="137" t="s">
        <v>417</v>
      </c>
      <c r="B62" s="22">
        <f t="shared" si="23"/>
        <v>1.6091954022988506</v>
      </c>
      <c r="C62" s="22">
        <f t="shared" si="23"/>
        <v>-7.7332498434564814</v>
      </c>
      <c r="D62" s="22">
        <f t="shared" si="23"/>
        <v>-4.2168674698795181</v>
      </c>
      <c r="E62" s="22">
        <f t="shared" si="23"/>
        <v>-20.170454545454543</v>
      </c>
      <c r="F62" s="22">
        <f t="shared" ref="F62:F73" si="24">(F11-F7)/F7*100</f>
        <v>11.912983425414364</v>
      </c>
      <c r="G62" s="22">
        <f t="shared" si="23"/>
        <v>81.15384615384616</v>
      </c>
    </row>
    <row r="63" spans="1:9" s="23" customFormat="1">
      <c r="A63" s="160" t="s">
        <v>428</v>
      </c>
      <c r="B63" s="22">
        <f t="shared" si="23"/>
        <v>1.6192345436702651</v>
      </c>
      <c r="C63" s="22">
        <f t="shared" si="23"/>
        <v>-1.9365609348914858</v>
      </c>
      <c r="D63" s="22">
        <f t="shared" ref="D63:D72" si="25">(D12-D8)/D8*100</f>
        <v>-4.0329218106995883</v>
      </c>
      <c r="E63" s="22">
        <f t="shared" si="23"/>
        <v>7.0796460176991154</v>
      </c>
      <c r="F63" s="22">
        <f t="shared" si="24"/>
        <v>5.0336646361013146</v>
      </c>
      <c r="G63" s="22">
        <f t="shared" si="23"/>
        <v>9.6330275229357802</v>
      </c>
    </row>
    <row r="64" spans="1:9" s="23" customFormat="1">
      <c r="A64" s="160" t="s">
        <v>434</v>
      </c>
      <c r="B64" s="22">
        <f t="shared" si="23"/>
        <v>1.6126404951946571</v>
      </c>
      <c r="C64" s="22">
        <f t="shared" si="23"/>
        <v>-4.1960389392413564</v>
      </c>
      <c r="D64" s="22">
        <f t="shared" si="25"/>
        <v>-5.6309083436087137</v>
      </c>
      <c r="E64" s="22">
        <f t="shared" si="23"/>
        <v>2.197802197802198</v>
      </c>
      <c r="F64" s="22">
        <f t="shared" si="24"/>
        <v>7.0886075949367093</v>
      </c>
      <c r="G64" s="22">
        <f t="shared" si="23"/>
        <v>13.822894168466524</v>
      </c>
    </row>
    <row r="65" spans="1:7" s="23" customFormat="1">
      <c r="A65" s="160" t="s">
        <v>445</v>
      </c>
      <c r="B65" s="22">
        <f t="shared" ref="B65:C67" si="26">(B14-B10)/B10*100</f>
        <v>1.5898767034393251</v>
      </c>
      <c r="C65" s="22">
        <f t="shared" si="26"/>
        <v>-1.0529891304347827</v>
      </c>
      <c r="D65" s="22">
        <f t="shared" si="25"/>
        <v>-1.5926236378876781</v>
      </c>
      <c r="E65" s="22">
        <f t="shared" ref="E65:E72" si="27">(E14-E10)/E10*100</f>
        <v>1.2544802867383513</v>
      </c>
      <c r="F65" s="22">
        <f t="shared" si="24"/>
        <v>4.0062111801242235</v>
      </c>
      <c r="G65" s="22">
        <f t="shared" ref="G65:G73" si="28">(G14-G10)/G10*100</f>
        <v>14.712643678160919</v>
      </c>
    </row>
    <row r="66" spans="1:7" s="23" customFormat="1">
      <c r="A66" s="160" t="s">
        <v>451</v>
      </c>
      <c r="B66" s="22">
        <f t="shared" si="26"/>
        <v>1.5837104072398189</v>
      </c>
      <c r="C66" s="22">
        <f t="shared" si="26"/>
        <v>-1.0858500169664065</v>
      </c>
      <c r="D66" s="22">
        <f t="shared" si="25"/>
        <v>-2.0125786163522013</v>
      </c>
      <c r="E66" s="22">
        <f t="shared" si="27"/>
        <v>2.8469750889679712</v>
      </c>
      <c r="F66" s="22">
        <f t="shared" si="24"/>
        <v>4.0111076828139458</v>
      </c>
      <c r="G66" s="22">
        <f t="shared" si="28"/>
        <v>16.348195329087048</v>
      </c>
    </row>
    <row r="67" spans="1:7" s="23" customFormat="1">
      <c r="A67" s="160" t="s">
        <v>466</v>
      </c>
      <c r="B67" s="22">
        <f t="shared" si="26"/>
        <v>1.5773378400128761</v>
      </c>
      <c r="C67" s="22">
        <f t="shared" si="26"/>
        <v>2.1450459652706844</v>
      </c>
      <c r="D67" s="22">
        <f t="shared" si="25"/>
        <v>2.8730703259005148</v>
      </c>
      <c r="E67" s="22">
        <f t="shared" si="27"/>
        <v>-0.66115702479338845</v>
      </c>
      <c r="F67" s="22">
        <f t="shared" si="24"/>
        <v>1.0683760683760684</v>
      </c>
      <c r="G67" s="22">
        <f t="shared" si="28"/>
        <v>16.10878661087866</v>
      </c>
    </row>
    <row r="68" spans="1:7" s="23" customFormat="1">
      <c r="A68" s="160" t="s">
        <v>474</v>
      </c>
      <c r="B68" s="22">
        <f t="shared" ref="B68:C72" si="29">(B17-B13)/B13*100</f>
        <v>1.5710163513946778</v>
      </c>
      <c r="C68" s="22">
        <f t="shared" si="29"/>
        <v>4.1695865451997198</v>
      </c>
      <c r="D68" s="22">
        <f t="shared" si="25"/>
        <v>5.2700348432055746</v>
      </c>
      <c r="E68" s="22">
        <f t="shared" si="27"/>
        <v>-0.35842293906810035</v>
      </c>
      <c r="F68" s="22">
        <f t="shared" si="24"/>
        <v>-0.62056737588652489</v>
      </c>
      <c r="G68" s="22">
        <f t="shared" si="28"/>
        <v>-3.6053130929791273</v>
      </c>
    </row>
    <row r="69" spans="1:7" s="23" customFormat="1">
      <c r="A69" s="160" t="s">
        <v>480</v>
      </c>
      <c r="B69" s="22">
        <f t="shared" si="29"/>
        <v>1.5649952091983392</v>
      </c>
      <c r="C69" s="22">
        <f t="shared" si="29"/>
        <v>4.6000686577411605</v>
      </c>
      <c r="D69" s="22">
        <f t="shared" si="25"/>
        <v>5.3236797274275975</v>
      </c>
      <c r="E69" s="22">
        <f t="shared" si="27"/>
        <v>1.5929203539823009</v>
      </c>
      <c r="F69" s="22">
        <f t="shared" si="24"/>
        <v>-1.0749477455957002</v>
      </c>
      <c r="G69" s="22">
        <f t="shared" si="28"/>
        <v>1.002004008016032</v>
      </c>
    </row>
    <row r="70" spans="1:7" s="23" customFormat="1">
      <c r="A70" s="160" t="s">
        <v>490</v>
      </c>
      <c r="B70" s="22">
        <f t="shared" si="29"/>
        <v>1.5590200445434299</v>
      </c>
      <c r="C70" s="22">
        <f t="shared" si="29"/>
        <v>3.8421955403087482</v>
      </c>
      <c r="D70" s="22">
        <f t="shared" si="25"/>
        <v>3.6799315361574667</v>
      </c>
      <c r="E70" s="22">
        <f t="shared" si="27"/>
        <v>4.4982698961937722</v>
      </c>
      <c r="F70" s="22">
        <f t="shared" si="24"/>
        <v>-0.4153070305547315</v>
      </c>
      <c r="G70" s="22">
        <f t="shared" si="28"/>
        <v>0</v>
      </c>
    </row>
    <row r="71" spans="1:7" s="23" customFormat="1">
      <c r="A71" s="160" t="s">
        <v>495</v>
      </c>
      <c r="B71" s="22">
        <f t="shared" si="29"/>
        <v>1.5369988908255428</v>
      </c>
      <c r="C71" s="22">
        <f t="shared" si="29"/>
        <v>0.26666666666666666</v>
      </c>
      <c r="D71" s="22">
        <f t="shared" si="25"/>
        <v>1.2505210504376825</v>
      </c>
      <c r="E71" s="22">
        <f t="shared" si="27"/>
        <v>-3.6605657237936775</v>
      </c>
      <c r="F71" s="22">
        <f t="shared" si="24"/>
        <v>2.6880096647538507</v>
      </c>
      <c r="G71" s="22">
        <f t="shared" si="28"/>
        <v>0.18018018018018017</v>
      </c>
    </row>
    <row r="72" spans="1:7" s="23" customFormat="1">
      <c r="A72" s="160" t="s">
        <v>500</v>
      </c>
      <c r="B72" s="22">
        <f t="shared" si="29"/>
        <v>1.5151515151515151</v>
      </c>
      <c r="C72" s="22">
        <f t="shared" si="29"/>
        <v>3.3636057854019512</v>
      </c>
      <c r="D72" s="22">
        <f t="shared" si="25"/>
        <v>0.99296648738105098</v>
      </c>
      <c r="E72" s="22">
        <f t="shared" si="27"/>
        <v>13.669064748201439</v>
      </c>
      <c r="F72" s="22">
        <f t="shared" si="24"/>
        <v>-0.11894142134998512</v>
      </c>
      <c r="G72" s="22">
        <f t="shared" si="28"/>
        <v>5.1181102362204722</v>
      </c>
    </row>
    <row r="73" spans="1:7" s="23" customFormat="1">
      <c r="A73" s="160" t="s">
        <v>506</v>
      </c>
      <c r="B73" s="22">
        <f t="shared" ref="B73:E76" si="30">(B22-B18)/B18*100</f>
        <v>1.5094339622641511</v>
      </c>
      <c r="C73" s="22">
        <f t="shared" si="30"/>
        <v>0.853298326222514</v>
      </c>
      <c r="D73" s="22">
        <f t="shared" si="30"/>
        <v>-2.9923170238576624</v>
      </c>
      <c r="E73" s="22">
        <f t="shared" si="30"/>
        <v>17.421602787456447</v>
      </c>
      <c r="F73" s="22">
        <f t="shared" si="24"/>
        <v>2.1128886205855721</v>
      </c>
      <c r="G73" s="22">
        <f t="shared" si="28"/>
        <v>9.7222222222222232</v>
      </c>
    </row>
    <row r="74" spans="1:7">
      <c r="A74" s="253" t="s">
        <v>516</v>
      </c>
      <c r="B74" s="22">
        <f t="shared" si="30"/>
        <v>1.4880952380952379</v>
      </c>
      <c r="C74" s="22">
        <f t="shared" si="30"/>
        <v>0.72679220350181706</v>
      </c>
      <c r="D74" s="22">
        <f t="shared" si="30"/>
        <v>4.1271151465125881E-2</v>
      </c>
      <c r="E74" s="22">
        <f t="shared" si="30"/>
        <v>3.4768211920529799</v>
      </c>
      <c r="F74" s="22">
        <f t="shared" ref="F74:G76" si="31">(F23-F19)/F19*100</f>
        <v>2.1745606196008342</v>
      </c>
      <c r="G74" s="22">
        <f t="shared" si="31"/>
        <v>-0.72992700729927007</v>
      </c>
    </row>
    <row r="75" spans="1:7">
      <c r="A75" s="253" t="s">
        <v>530</v>
      </c>
      <c r="B75" s="22">
        <f t="shared" si="30"/>
        <v>1.466916354556804</v>
      </c>
      <c r="C75" s="22">
        <f t="shared" si="30"/>
        <v>4.2553191489361701</v>
      </c>
      <c r="D75" s="22">
        <f t="shared" si="30"/>
        <v>0.45286125977768632</v>
      </c>
      <c r="E75" s="22">
        <f t="shared" si="30"/>
        <v>20.207253886010363</v>
      </c>
      <c r="F75" s="22">
        <f t="shared" si="31"/>
        <v>-1</v>
      </c>
      <c r="G75" s="22">
        <f t="shared" si="31"/>
        <v>3.0575539568345325</v>
      </c>
    </row>
    <row r="76" spans="1:7">
      <c r="A76" s="253" t="s">
        <v>536</v>
      </c>
      <c r="B76" s="22">
        <f t="shared" si="30"/>
        <v>1.4769900497512438</v>
      </c>
      <c r="C76" s="22">
        <f t="shared" si="30"/>
        <v>5.2717214448421732</v>
      </c>
      <c r="D76" s="22">
        <f t="shared" si="30"/>
        <v>5.2437525604260546</v>
      </c>
      <c r="E76" s="22">
        <f t="shared" si="30"/>
        <v>5.3797468354430382</v>
      </c>
      <c r="F76" s="22">
        <f t="shared" si="31"/>
        <v>-1.9946412622804406</v>
      </c>
      <c r="G76" s="22">
        <f t="shared" si="31"/>
        <v>1.3108614232209739</v>
      </c>
    </row>
    <row r="77" spans="1:7">
      <c r="A77" s="253" t="s">
        <v>547</v>
      </c>
      <c r="B77" s="22">
        <f t="shared" ref="B77:G77" si="32">(B26-B22)/B22*100</f>
        <v>1.4405204460966543</v>
      </c>
      <c r="C77" s="22">
        <f t="shared" si="32"/>
        <v>2.6358607224210866</v>
      </c>
      <c r="D77" s="22">
        <f t="shared" si="32"/>
        <v>5.335556481867445</v>
      </c>
      <c r="E77" s="22">
        <f t="shared" si="32"/>
        <v>-6.9732937685459948</v>
      </c>
      <c r="F77" s="22">
        <f t="shared" si="32"/>
        <v>0.35471475022169674</v>
      </c>
      <c r="G77" s="22">
        <f t="shared" si="32"/>
        <v>3.6166365280289332</v>
      </c>
    </row>
    <row r="78" spans="1:7">
      <c r="A78" s="253" t="s">
        <v>548</v>
      </c>
      <c r="B78" s="22">
        <f t="shared" ref="B78:G78" si="33">(B27-B23)/B23*100</f>
        <v>1.4354066985645932</v>
      </c>
      <c r="C78" s="22">
        <f t="shared" si="33"/>
        <v>4.493276484093145</v>
      </c>
      <c r="D78" s="22">
        <f t="shared" si="33"/>
        <v>4.2491749174917492</v>
      </c>
      <c r="E78" s="22">
        <f t="shared" si="33"/>
        <v>5.4399999999999995</v>
      </c>
      <c r="F78" s="22">
        <f t="shared" si="33"/>
        <v>-1.282798833819242</v>
      </c>
      <c r="G78" s="22">
        <f t="shared" si="33"/>
        <v>13.970588235294118</v>
      </c>
    </row>
    <row r="79" spans="1:7">
      <c r="A79" s="253" t="s">
        <v>560</v>
      </c>
      <c r="B79" s="22">
        <f t="shared" ref="B79:G79" si="34">(B28-B24)/B24*100</f>
        <v>1.4457090126115042</v>
      </c>
      <c r="C79" s="22">
        <f t="shared" si="34"/>
        <v>3.6033163265306123</v>
      </c>
      <c r="D79" s="22">
        <f t="shared" si="34"/>
        <v>1.639344262295082</v>
      </c>
      <c r="E79" s="22">
        <f t="shared" si="34"/>
        <v>10.488505747126437</v>
      </c>
      <c r="F79" s="22">
        <f t="shared" si="34"/>
        <v>-0.56446821152703508</v>
      </c>
      <c r="G79" s="22">
        <f t="shared" si="34"/>
        <v>7.3298429319371721</v>
      </c>
    </row>
    <row r="80" spans="1:7">
      <c r="A80" s="253" t="s">
        <v>567</v>
      </c>
      <c r="B80" s="22">
        <f>(B29-B25)/B25*100</f>
        <v>1.4095296460854909</v>
      </c>
      <c r="C80" s="22">
        <f t="shared" ref="C80:G80" si="35">(C29-C25)/C25*100</f>
        <v>-1.4837712519319939</v>
      </c>
      <c r="D80" s="22">
        <f t="shared" si="35"/>
        <v>-5.8388478007006617</v>
      </c>
      <c r="E80" s="22">
        <f t="shared" si="35"/>
        <v>15.315315315315313</v>
      </c>
      <c r="F80" s="22">
        <f t="shared" si="35"/>
        <v>4.2527339003645199</v>
      </c>
      <c r="G80" s="22">
        <f t="shared" si="35"/>
        <v>17.929759704251385</v>
      </c>
    </row>
    <row r="81" spans="1:7">
      <c r="B81" s="7"/>
      <c r="D81" s="7"/>
      <c r="E81" s="7"/>
    </row>
    <row r="82" spans="1:7" ht="38.25">
      <c r="A82" s="7"/>
      <c r="B82" s="340" t="s">
        <v>47</v>
      </c>
      <c r="C82" s="340" t="s">
        <v>48</v>
      </c>
      <c r="D82" s="340" t="s">
        <v>49</v>
      </c>
      <c r="E82" s="17"/>
      <c r="F82" s="340" t="s">
        <v>328</v>
      </c>
    </row>
    <row r="83" spans="1:7">
      <c r="A83" s="18" t="str">
        <f t="shared" ref="A83:A102" si="36">A3</f>
        <v>Q1 2008</v>
      </c>
      <c r="B83" s="22">
        <f>E3/C3*100</f>
        <v>22.474669941664107</v>
      </c>
      <c r="C83" s="22">
        <f>D3/B3*100</f>
        <v>42.132487902552981</v>
      </c>
      <c r="D83" s="22">
        <f>(C3/B3)*100</f>
        <v>54.346737860837649</v>
      </c>
      <c r="F83" s="22">
        <f>(E3+G3)/C3*100</f>
        <v>27.970525023027328</v>
      </c>
    </row>
    <row r="84" spans="1:7">
      <c r="A84" s="18" t="str">
        <f t="shared" si="36"/>
        <v>Q2 2008</v>
      </c>
      <c r="B84" s="22">
        <f>E4/C4*100</f>
        <v>21.951219512195124</v>
      </c>
      <c r="C84" s="22">
        <f t="shared" ref="C84:C90" si="37">D4/B4*100</f>
        <v>42.553191489361701</v>
      </c>
      <c r="D84" s="22">
        <f t="shared" ref="D84:D90" si="38">(C4/B4)*100</f>
        <v>54.521276595744681</v>
      </c>
      <c r="F84" s="22">
        <f t="shared" ref="F84:F90" si="39">(E4+G4)/C4*100</f>
        <v>26.981707317073173</v>
      </c>
    </row>
    <row r="85" spans="1:7">
      <c r="A85" s="18" t="str">
        <f t="shared" si="36"/>
        <v>Q3 2008</v>
      </c>
      <c r="B85" s="22">
        <f t="shared" ref="B85:B90" si="40">E5/C5*100</f>
        <v>21.719038817005547</v>
      </c>
      <c r="C85" s="22">
        <f t="shared" si="37"/>
        <v>42.062572421784473</v>
      </c>
      <c r="D85" s="22">
        <f t="shared" si="38"/>
        <v>53.73282569111074</v>
      </c>
      <c r="F85" s="22">
        <f t="shared" si="39"/>
        <v>27.911275415896487</v>
      </c>
    </row>
    <row r="86" spans="1:7">
      <c r="A86" s="18" t="str">
        <f t="shared" si="36"/>
        <v>Q4 2008</v>
      </c>
      <c r="B86" s="22">
        <f t="shared" si="40"/>
        <v>20.492307692307694</v>
      </c>
      <c r="C86" s="22">
        <f t="shared" si="37"/>
        <v>42.605111294311627</v>
      </c>
      <c r="D86" s="22">
        <f t="shared" si="38"/>
        <v>53.586150041220115</v>
      </c>
      <c r="F86" s="22">
        <f t="shared" si="39"/>
        <v>27.107692307692311</v>
      </c>
    </row>
    <row r="87" spans="1:7">
      <c r="A87" s="18" t="str">
        <f t="shared" si="36"/>
        <v>Q1 2009</v>
      </c>
      <c r="B87" s="22">
        <f t="shared" si="40"/>
        <v>22.041327489041954</v>
      </c>
      <c r="C87" s="22">
        <f t="shared" si="37"/>
        <v>40.88669950738916</v>
      </c>
      <c r="D87" s="22">
        <f t="shared" si="38"/>
        <v>52.446633825944168</v>
      </c>
      <c r="F87" s="22">
        <f t="shared" si="39"/>
        <v>30.181590482154043</v>
      </c>
    </row>
    <row r="88" spans="1:7">
      <c r="A88" s="18" t="str">
        <f t="shared" si="36"/>
        <v>Q2 2009</v>
      </c>
      <c r="B88" s="22">
        <f t="shared" si="40"/>
        <v>18.864774624373958</v>
      </c>
      <c r="C88" s="22">
        <f t="shared" si="37"/>
        <v>39.744847890088323</v>
      </c>
      <c r="D88" s="22">
        <f t="shared" si="38"/>
        <v>48.985933922145897</v>
      </c>
      <c r="F88" s="22">
        <f t="shared" si="39"/>
        <v>33.42237061769616</v>
      </c>
    </row>
    <row r="89" spans="1:7">
      <c r="A89" s="18" t="str">
        <f t="shared" si="36"/>
        <v>Q3 2009</v>
      </c>
      <c r="B89" s="22">
        <f t="shared" si="40"/>
        <v>18.328298086606242</v>
      </c>
      <c r="C89" s="22">
        <f t="shared" si="37"/>
        <v>39.631861866753546</v>
      </c>
      <c r="D89" s="22">
        <f t="shared" si="38"/>
        <v>48.525818537221042</v>
      </c>
      <c r="F89" s="22">
        <f t="shared" si="39"/>
        <v>33.87042631755623</v>
      </c>
    </row>
    <row r="90" spans="1:7">
      <c r="A90" s="18" t="str">
        <f t="shared" si="36"/>
        <v>Q4 2009</v>
      </c>
      <c r="B90" s="22">
        <f t="shared" si="40"/>
        <v>18.953804347826086</v>
      </c>
      <c r="C90" s="22">
        <f t="shared" si="37"/>
        <v>38.708630759247242</v>
      </c>
      <c r="D90" s="22">
        <f t="shared" si="38"/>
        <v>47.761194029850742</v>
      </c>
      <c r="F90" s="22">
        <f t="shared" si="39"/>
        <v>33.729619565217391</v>
      </c>
      <c r="G90" s="7"/>
    </row>
    <row r="91" spans="1:7">
      <c r="A91" s="18" t="str">
        <f t="shared" si="36"/>
        <v>Q1 2010</v>
      </c>
      <c r="B91" s="22">
        <f t="shared" ref="B91:B109" si="41">E11/C11*100</f>
        <v>19.070240922972516</v>
      </c>
      <c r="C91" s="22">
        <f t="shared" ref="C91:C109" si="42">D11/B11*100</f>
        <v>38.54234001292825</v>
      </c>
      <c r="D91" s="22">
        <f>(C11/B11)*100</f>
        <v>47.624434389140269</v>
      </c>
      <c r="F91" s="22">
        <f t="shared" ref="F91:F96" si="43">(E11+G11)/C11*100</f>
        <v>35.05259586019681</v>
      </c>
    </row>
    <row r="92" spans="1:7">
      <c r="A92" s="18" t="str">
        <f t="shared" si="36"/>
        <v>Q2 2010</v>
      </c>
      <c r="B92" s="22">
        <f t="shared" si="41"/>
        <v>20.599250936329589</v>
      </c>
      <c r="C92" s="22">
        <f t="shared" si="42"/>
        <v>37.534202478673748</v>
      </c>
      <c r="D92" s="22">
        <f>(C12/B12)*100</f>
        <v>47.271849348140989</v>
      </c>
      <c r="F92" s="22">
        <f t="shared" si="43"/>
        <v>36.874361593462716</v>
      </c>
    </row>
    <row r="93" spans="1:7">
      <c r="A93" s="18" t="str">
        <f t="shared" si="36"/>
        <v>Q3 2010</v>
      </c>
      <c r="B93" s="22">
        <f t="shared" si="41"/>
        <v>19.551506657323056</v>
      </c>
      <c r="C93" s="22">
        <f t="shared" si="42"/>
        <v>36.806668804103879</v>
      </c>
      <c r="D93" s="22">
        <f>(C13/B13)*100</f>
        <v>45.751843539596024</v>
      </c>
      <c r="F93" s="22">
        <f t="shared" si="43"/>
        <v>38.016818500350382</v>
      </c>
      <c r="G93" s="7"/>
    </row>
    <row r="94" spans="1:7">
      <c r="A94" s="18" t="str">
        <f t="shared" si="36"/>
        <v>Q4 2010</v>
      </c>
      <c r="B94" s="22">
        <f t="shared" si="41"/>
        <v>19.395811877789221</v>
      </c>
      <c r="C94" s="22">
        <f t="shared" si="42"/>
        <v>37.496007665282654</v>
      </c>
      <c r="D94" s="22">
        <f>(C14/B14)*100</f>
        <v>46.518684126477162</v>
      </c>
      <c r="F94" s="22">
        <f t="shared" si="43"/>
        <v>36.525918297288015</v>
      </c>
      <c r="G94" s="7"/>
    </row>
    <row r="95" spans="1:7">
      <c r="A95" s="18" t="str">
        <f t="shared" si="36"/>
        <v>Q1 2011</v>
      </c>
      <c r="B95" s="22">
        <f t="shared" si="41"/>
        <v>19.828473413379076</v>
      </c>
      <c r="C95" s="22">
        <f t="shared" si="42"/>
        <v>37.177855552020361</v>
      </c>
      <c r="D95" s="22">
        <f>(C15/B15)*100</f>
        <v>46.372892141266306</v>
      </c>
      <c r="F95" s="22">
        <f t="shared" si="43"/>
        <v>38.627787307032591</v>
      </c>
      <c r="G95" s="7"/>
    </row>
    <row r="96" spans="1:7">
      <c r="A96" s="18" t="str">
        <f t="shared" si="36"/>
        <v>Q2 2011</v>
      </c>
      <c r="B96" s="22">
        <f t="shared" si="41"/>
        <v>20.033333333333335</v>
      </c>
      <c r="C96" s="22">
        <f t="shared" si="42"/>
        <v>38.012993186499763</v>
      </c>
      <c r="D96" s="22">
        <f t="shared" ref="D96:D109" si="44">C16/B16*100</f>
        <v>47.536048169862141</v>
      </c>
      <c r="F96" s="22">
        <f t="shared" si="43"/>
        <v>38.533333333333339</v>
      </c>
    </row>
    <row r="97" spans="1:11">
      <c r="A97" s="18" t="str">
        <f t="shared" si="36"/>
        <v>Q3 2011</v>
      </c>
      <c r="B97" s="22">
        <f t="shared" si="41"/>
        <v>18.701648166834847</v>
      </c>
      <c r="C97" s="22">
        <f t="shared" si="42"/>
        <v>38.147095959595958</v>
      </c>
      <c r="D97" s="22">
        <f t="shared" si="44"/>
        <v>46.922348484848484</v>
      </c>
      <c r="F97" s="22">
        <f t="shared" ref="F97:F109" si="45">(E17+G17)/C17*100</f>
        <v>35.788765556676758</v>
      </c>
    </row>
    <row r="98" spans="1:11">
      <c r="A98" s="18" t="str">
        <f t="shared" si="36"/>
        <v>Q4 2011</v>
      </c>
      <c r="B98" s="22">
        <f t="shared" si="41"/>
        <v>18.838201509681653</v>
      </c>
      <c r="C98" s="22">
        <f t="shared" si="42"/>
        <v>38.883647798742139</v>
      </c>
      <c r="D98" s="22">
        <f t="shared" si="44"/>
        <v>47.908805031446541</v>
      </c>
      <c r="F98" s="22">
        <f t="shared" si="45"/>
        <v>35.379061371841154</v>
      </c>
    </row>
    <row r="99" spans="1:11">
      <c r="A99" s="18" t="str">
        <f t="shared" si="36"/>
        <v>Q1 2012</v>
      </c>
      <c r="B99" s="22">
        <f t="shared" si="41"/>
        <v>19.953749587049884</v>
      </c>
      <c r="C99" s="22">
        <f t="shared" si="42"/>
        <v>37.95426065162907</v>
      </c>
      <c r="D99" s="22">
        <f t="shared" si="44"/>
        <v>47.415413533834588</v>
      </c>
      <c r="F99" s="22">
        <f t="shared" si="45"/>
        <v>38.057482656095146</v>
      </c>
    </row>
    <row r="100" spans="1:11">
      <c r="A100" s="18" t="str">
        <f t="shared" si="36"/>
        <v>Q2 2012</v>
      </c>
      <c r="B100" s="22">
        <f t="shared" si="41"/>
        <v>19.248670212765958</v>
      </c>
      <c r="C100" s="22">
        <f t="shared" si="42"/>
        <v>37.905742821473162</v>
      </c>
      <c r="D100" s="22">
        <f t="shared" si="44"/>
        <v>46.941323345817729</v>
      </c>
      <c r="F100" s="22">
        <f t="shared" si="45"/>
        <v>37.732712765957451</v>
      </c>
    </row>
    <row r="101" spans="1:11">
      <c r="A101" s="18" t="str">
        <f t="shared" si="36"/>
        <v>Q3 2012</v>
      </c>
      <c r="B101" s="22">
        <f t="shared" si="41"/>
        <v>20.566221932964527</v>
      </c>
      <c r="C101" s="22">
        <f t="shared" si="42"/>
        <v>37.95087064676617</v>
      </c>
      <c r="D101" s="22">
        <f t="shared" si="44"/>
        <v>47.776741293532339</v>
      </c>
      <c r="F101" s="22">
        <f t="shared" si="45"/>
        <v>37.943377806703552</v>
      </c>
    </row>
    <row r="102" spans="1:11">
      <c r="A102" s="18" t="str">
        <f t="shared" si="36"/>
        <v>Q4 2012</v>
      </c>
      <c r="B102" s="22">
        <f t="shared" si="41"/>
        <v>21.932964529775465</v>
      </c>
      <c r="C102" s="22">
        <f t="shared" si="42"/>
        <v>37.15923172242875</v>
      </c>
      <c r="D102" s="22">
        <f t="shared" si="44"/>
        <v>47.599132589838909</v>
      </c>
      <c r="F102" s="22">
        <f t="shared" si="45"/>
        <v>39.928408721119432</v>
      </c>
    </row>
    <row r="103" spans="1:11">
      <c r="A103" s="253" t="s">
        <v>514</v>
      </c>
      <c r="B103" s="22">
        <f t="shared" si="41"/>
        <v>20.498524106264348</v>
      </c>
      <c r="C103" s="22">
        <f t="shared" si="42"/>
        <v>37.413181046457787</v>
      </c>
      <c r="D103" s="22">
        <f t="shared" si="44"/>
        <v>47.059731440037048</v>
      </c>
      <c r="F103" s="22">
        <f t="shared" si="45"/>
        <v>38.340439488356836</v>
      </c>
    </row>
    <row r="104" spans="1:11">
      <c r="A104" s="253" t="s">
        <v>528</v>
      </c>
      <c r="B104" s="22">
        <f t="shared" si="41"/>
        <v>22.193877551020407</v>
      </c>
      <c r="C104" s="22">
        <f t="shared" si="42"/>
        <v>37.526914795447553</v>
      </c>
      <c r="D104" s="22">
        <f t="shared" si="44"/>
        <v>48.231313442017843</v>
      </c>
      <c r="F104" s="22">
        <f t="shared" si="45"/>
        <v>40.465561224489797</v>
      </c>
    </row>
    <row r="105" spans="1:11">
      <c r="A105" s="253" t="s">
        <v>534</v>
      </c>
      <c r="B105" s="22">
        <f t="shared" si="41"/>
        <v>20.587326120556416</v>
      </c>
      <c r="C105" s="22">
        <f t="shared" si="42"/>
        <v>39.359583269495943</v>
      </c>
      <c r="D105" s="22">
        <f t="shared" si="44"/>
        <v>49.563352229201776</v>
      </c>
      <c r="F105" s="22">
        <f t="shared" si="45"/>
        <v>37.310664605873264</v>
      </c>
    </row>
    <row r="106" spans="1:11">
      <c r="A106" s="253" t="s">
        <v>544</v>
      </c>
      <c r="B106" s="22">
        <f t="shared" si="41"/>
        <v>19.879518072289155</v>
      </c>
      <c r="C106" s="22">
        <f t="shared" si="42"/>
        <v>38.586043670789429</v>
      </c>
      <c r="D106" s="22">
        <f t="shared" si="44"/>
        <v>48.160024431210871</v>
      </c>
      <c r="F106" s="22">
        <f t="shared" si="45"/>
        <v>38.046924540266332</v>
      </c>
    </row>
    <row r="107" spans="1:11">
      <c r="A107" s="253" t="s">
        <v>543</v>
      </c>
      <c r="B107" s="22">
        <f t="shared" si="41"/>
        <v>20.684243565599498</v>
      </c>
      <c r="C107" s="22">
        <f t="shared" si="42"/>
        <v>38.45100426049909</v>
      </c>
      <c r="D107" s="22">
        <f t="shared" si="44"/>
        <v>48.478393183201462</v>
      </c>
      <c r="F107" s="22">
        <f t="shared" si="45"/>
        <v>40.144381669805398</v>
      </c>
    </row>
    <row r="108" spans="1:11">
      <c r="A108" s="253" t="s">
        <v>558</v>
      </c>
      <c r="B108" s="22">
        <f t="shared" si="41"/>
        <v>23.668821175746384</v>
      </c>
      <c r="C108" s="22">
        <f t="shared" si="42"/>
        <v>37.598544572468164</v>
      </c>
      <c r="D108" s="22">
        <f t="shared" si="44"/>
        <v>49.25712553062462</v>
      </c>
      <c r="F108" s="22">
        <f t="shared" si="45"/>
        <v>42.597722376115726</v>
      </c>
    </row>
    <row r="109" spans="1:11">
      <c r="A109" s="253" t="s">
        <v>566</v>
      </c>
      <c r="B109" s="22">
        <f t="shared" si="41"/>
        <v>24.09789770944462</v>
      </c>
      <c r="C109" s="22">
        <f t="shared" si="42"/>
        <v>36.546306088533008</v>
      </c>
      <c r="D109" s="22">
        <f t="shared" si="44"/>
        <v>48.149267260915543</v>
      </c>
      <c r="F109" s="22">
        <f t="shared" si="45"/>
        <v>44.116724192030119</v>
      </c>
    </row>
    <row r="110" spans="1:11" ht="13.5" thickBot="1"/>
    <row r="111" spans="1:11" ht="31.5" customHeight="1" thickBot="1">
      <c r="A111" s="431" t="s">
        <v>101</v>
      </c>
      <c r="B111" s="432"/>
      <c r="C111" s="432"/>
      <c r="D111" s="432"/>
      <c r="E111" s="432"/>
      <c r="F111" s="432"/>
      <c r="G111" s="432"/>
      <c r="H111" s="432"/>
      <c r="I111" s="432"/>
      <c r="J111" s="432"/>
      <c r="K111" s="433"/>
    </row>
    <row r="112" spans="1:11" ht="25.5">
      <c r="B112" s="124" t="s">
        <v>50</v>
      </c>
      <c r="C112" s="124" t="s">
        <v>51</v>
      </c>
      <c r="D112" s="124" t="s">
        <v>52</v>
      </c>
      <c r="E112" s="124" t="s">
        <v>53</v>
      </c>
      <c r="F112" s="124" t="s">
        <v>54</v>
      </c>
      <c r="G112" s="124" t="s">
        <v>55</v>
      </c>
      <c r="H112" s="124" t="s">
        <v>56</v>
      </c>
      <c r="I112" s="124" t="s">
        <v>57</v>
      </c>
      <c r="J112" s="124" t="s">
        <v>58</v>
      </c>
      <c r="K112" s="124" t="s">
        <v>59</v>
      </c>
    </row>
    <row r="113" spans="1:11">
      <c r="A113" s="25" t="str">
        <f t="shared" ref="A113:A132" si="46">A83</f>
        <v>Q1 2008</v>
      </c>
      <c r="B113" s="19">
        <v>130000</v>
      </c>
      <c r="C113" s="19">
        <v>7000</v>
      </c>
      <c r="D113" s="19">
        <v>436000</v>
      </c>
      <c r="E113" s="19">
        <v>13000</v>
      </c>
      <c r="F113" s="19">
        <v>205000</v>
      </c>
      <c r="G113" s="19">
        <v>578000</v>
      </c>
      <c r="H113" s="19">
        <v>166000</v>
      </c>
      <c r="I113" s="19">
        <v>282000</v>
      </c>
      <c r="J113" s="19">
        <v>483000</v>
      </c>
      <c r="K113" s="19">
        <v>224000</v>
      </c>
    </row>
    <row r="114" spans="1:11">
      <c r="A114" s="25" t="str">
        <f t="shared" si="46"/>
        <v>Q2 2008</v>
      </c>
      <c r="B114" s="19">
        <v>157000</v>
      </c>
      <c r="C114" s="19">
        <v>9000</v>
      </c>
      <c r="D114" s="19">
        <v>423000</v>
      </c>
      <c r="E114" s="19">
        <v>16000</v>
      </c>
      <c r="F114" s="19">
        <v>214000</v>
      </c>
      <c r="G114" s="19">
        <v>570000</v>
      </c>
      <c r="H114" s="19">
        <v>165000</v>
      </c>
      <c r="I114" s="19">
        <v>289000</v>
      </c>
      <c r="J114" s="19">
        <v>493000</v>
      </c>
      <c r="K114" s="19">
        <v>225000</v>
      </c>
    </row>
    <row r="115" spans="1:11">
      <c r="A115" s="25" t="str">
        <f t="shared" si="46"/>
        <v>Q3 2008</v>
      </c>
      <c r="B115" s="19">
        <v>148000</v>
      </c>
      <c r="C115" s="19">
        <v>8000</v>
      </c>
      <c r="D115" s="19">
        <v>382000</v>
      </c>
      <c r="E115" s="19">
        <v>14000</v>
      </c>
      <c r="F115" s="19">
        <v>222000</v>
      </c>
      <c r="G115" s="19">
        <v>605000</v>
      </c>
      <c r="H115" s="19">
        <v>167000</v>
      </c>
      <c r="I115" s="19">
        <v>262000</v>
      </c>
      <c r="J115" s="19">
        <v>473000</v>
      </c>
      <c r="K115" s="19">
        <v>260000</v>
      </c>
    </row>
    <row r="116" spans="1:11">
      <c r="A116" s="25" t="str">
        <f t="shared" si="46"/>
        <v>Q4 2008</v>
      </c>
      <c r="B116" s="19">
        <v>163000</v>
      </c>
      <c r="C116" s="19">
        <v>9000</v>
      </c>
      <c r="D116" s="19">
        <v>390000</v>
      </c>
      <c r="E116" s="19">
        <v>11000</v>
      </c>
      <c r="F116" s="19">
        <v>240000</v>
      </c>
      <c r="G116" s="19">
        <v>579000</v>
      </c>
      <c r="H116" s="19">
        <v>182000</v>
      </c>
      <c r="I116" s="19">
        <v>266000</v>
      </c>
      <c r="J116" s="19">
        <v>468000</v>
      </c>
      <c r="K116" s="19">
        <v>277000</v>
      </c>
    </row>
    <row r="117" spans="1:11">
      <c r="A117" s="25" t="str">
        <f t="shared" si="46"/>
        <v>Q1 2009</v>
      </c>
      <c r="B117" s="19">
        <v>136000</v>
      </c>
      <c r="C117" s="19">
        <v>9000</v>
      </c>
      <c r="D117" s="19">
        <v>384000</v>
      </c>
      <c r="E117" s="19">
        <v>12000</v>
      </c>
      <c r="F117" s="19">
        <v>219000</v>
      </c>
      <c r="G117" s="19">
        <v>502000</v>
      </c>
      <c r="H117" s="19">
        <v>185000</v>
      </c>
      <c r="I117" s="19">
        <v>271000</v>
      </c>
      <c r="J117" s="19">
        <v>489000</v>
      </c>
      <c r="K117" s="19">
        <v>283000</v>
      </c>
    </row>
    <row r="118" spans="1:11">
      <c r="A118" s="25" t="str">
        <f t="shared" si="46"/>
        <v>Q2 2009</v>
      </c>
      <c r="B118" s="19">
        <v>103000</v>
      </c>
      <c r="C118" s="19">
        <v>12000</v>
      </c>
      <c r="D118" s="19">
        <v>411000</v>
      </c>
      <c r="E118" s="19">
        <v>8000</v>
      </c>
      <c r="F118" s="19">
        <v>232000</v>
      </c>
      <c r="G118" s="19">
        <v>511000</v>
      </c>
      <c r="H118" s="19">
        <v>174000</v>
      </c>
      <c r="I118" s="19">
        <v>273000</v>
      </c>
      <c r="J118" s="19">
        <v>460000</v>
      </c>
      <c r="K118" s="19">
        <v>245000</v>
      </c>
    </row>
    <row r="119" spans="1:11">
      <c r="A119" s="25" t="str">
        <f t="shared" si="46"/>
        <v>Q3 2009</v>
      </c>
      <c r="B119" s="19">
        <v>113000</v>
      </c>
      <c r="C119" s="19">
        <v>7000</v>
      </c>
      <c r="D119" s="19">
        <v>390000</v>
      </c>
      <c r="E119" s="19">
        <v>4000</v>
      </c>
      <c r="F119" s="19">
        <v>237000</v>
      </c>
      <c r="G119" s="19">
        <v>505000</v>
      </c>
      <c r="H119" s="19">
        <v>172000</v>
      </c>
      <c r="I119" s="19">
        <v>298000</v>
      </c>
      <c r="J119" s="19">
        <v>469000</v>
      </c>
      <c r="K119" s="19">
        <v>238000</v>
      </c>
    </row>
    <row r="120" spans="1:11">
      <c r="A120" s="25" t="str">
        <f t="shared" si="46"/>
        <v>Q4 2009</v>
      </c>
      <c r="B120" s="19">
        <v>110000</v>
      </c>
      <c r="C120" s="19">
        <v>7000</v>
      </c>
      <c r="D120" s="19">
        <v>384000</v>
      </c>
      <c r="E120" s="19">
        <v>9000</v>
      </c>
      <c r="F120" s="19">
        <v>229000</v>
      </c>
      <c r="G120" s="19">
        <v>506000</v>
      </c>
      <c r="H120" s="19">
        <v>154000</v>
      </c>
      <c r="I120" s="19">
        <v>290000</v>
      </c>
      <c r="J120" s="19">
        <v>471000</v>
      </c>
      <c r="K120" s="19">
        <v>227000</v>
      </c>
    </row>
    <row r="121" spans="1:11">
      <c r="A121" s="25" t="str">
        <f t="shared" si="46"/>
        <v>Q1 2010</v>
      </c>
      <c r="B121" s="19">
        <v>115000</v>
      </c>
      <c r="C121" s="19">
        <v>8000</v>
      </c>
      <c r="D121" s="19">
        <v>403000</v>
      </c>
      <c r="E121" s="19">
        <v>5000</v>
      </c>
      <c r="F121" s="19">
        <v>231000</v>
      </c>
      <c r="G121" s="19">
        <v>501000</v>
      </c>
      <c r="H121" s="19">
        <v>152000</v>
      </c>
      <c r="I121" s="19">
        <v>264000</v>
      </c>
      <c r="J121" s="19">
        <v>480000</v>
      </c>
      <c r="K121" s="19">
        <v>224000</v>
      </c>
    </row>
    <row r="122" spans="1:11">
      <c r="A122" s="25" t="str">
        <f t="shared" si="46"/>
        <v>Q2 2010</v>
      </c>
      <c r="B122" s="19">
        <v>110000</v>
      </c>
      <c r="C122" s="19">
        <v>8000</v>
      </c>
      <c r="D122" s="19">
        <v>358000</v>
      </c>
      <c r="E122" s="19">
        <v>8000</v>
      </c>
      <c r="F122" s="19">
        <v>225000</v>
      </c>
      <c r="G122" s="19">
        <v>487000</v>
      </c>
      <c r="H122" s="19">
        <v>155000</v>
      </c>
      <c r="I122" s="19">
        <v>298000</v>
      </c>
      <c r="J122" s="19">
        <v>462000</v>
      </c>
      <c r="K122" s="19">
        <v>221000</v>
      </c>
    </row>
    <row r="123" spans="1:11">
      <c r="A123" s="25" t="str">
        <f t="shared" si="46"/>
        <v>Q3 2010</v>
      </c>
      <c r="B123" s="19">
        <v>118000</v>
      </c>
      <c r="C123" s="19">
        <v>6000</v>
      </c>
      <c r="D123" s="19">
        <v>358000</v>
      </c>
      <c r="E123" s="19">
        <v>9000</v>
      </c>
      <c r="F123" s="19">
        <v>218000</v>
      </c>
      <c r="G123" s="19">
        <v>485000</v>
      </c>
      <c r="H123" s="19">
        <v>185000</v>
      </c>
      <c r="I123" s="19">
        <v>263000</v>
      </c>
      <c r="J123" s="19">
        <v>449000</v>
      </c>
      <c r="K123" s="19">
        <v>204000</v>
      </c>
    </row>
    <row r="124" spans="1:11">
      <c r="A124" s="25" t="str">
        <f t="shared" si="46"/>
        <v>Q4 2010</v>
      </c>
      <c r="B124" s="19">
        <v>114000</v>
      </c>
      <c r="C124" s="19">
        <v>13000</v>
      </c>
      <c r="D124" s="19">
        <v>358000</v>
      </c>
      <c r="E124" s="19">
        <v>16000</v>
      </c>
      <c r="F124" s="19">
        <v>218000</v>
      </c>
      <c r="G124" s="19">
        <v>502000</v>
      </c>
      <c r="H124" s="19">
        <v>177000</v>
      </c>
      <c r="I124" s="19">
        <v>255000</v>
      </c>
      <c r="J124" s="19">
        <v>493000</v>
      </c>
      <c r="K124" s="19">
        <v>203000</v>
      </c>
    </row>
    <row r="125" spans="1:11">
      <c r="A125" s="25" t="str">
        <f t="shared" si="46"/>
        <v>Q1 2011</v>
      </c>
      <c r="B125" s="19">
        <v>102000</v>
      </c>
      <c r="C125" s="19">
        <v>14000</v>
      </c>
      <c r="D125" s="19">
        <v>374000</v>
      </c>
      <c r="E125" s="19">
        <v>17000</v>
      </c>
      <c r="F125" s="19">
        <v>225000</v>
      </c>
      <c r="G125" s="19">
        <v>513000</v>
      </c>
      <c r="H125" s="19">
        <v>167000</v>
      </c>
      <c r="I125" s="19">
        <v>246000</v>
      </c>
      <c r="J125" s="19">
        <v>492000</v>
      </c>
      <c r="K125" s="19">
        <v>187000</v>
      </c>
    </row>
    <row r="126" spans="1:11">
      <c r="A126" s="25" t="str">
        <f t="shared" si="46"/>
        <v>Q2 2011</v>
      </c>
      <c r="B126" s="19">
        <v>94000</v>
      </c>
      <c r="C126" s="333">
        <v>5000</v>
      </c>
      <c r="D126" s="19">
        <v>383000</v>
      </c>
      <c r="E126" s="19">
        <v>18000</v>
      </c>
      <c r="F126" s="19">
        <v>228000</v>
      </c>
      <c r="G126" s="19">
        <v>534000</v>
      </c>
      <c r="H126" s="19">
        <v>171000</v>
      </c>
      <c r="I126" s="19">
        <v>259000</v>
      </c>
      <c r="J126" s="19">
        <v>485000</v>
      </c>
      <c r="K126" s="19">
        <v>222000</v>
      </c>
    </row>
    <row r="127" spans="1:11">
      <c r="A127" s="25" t="str">
        <f t="shared" si="46"/>
        <v>Q3 2011</v>
      </c>
      <c r="B127" s="19">
        <v>95000</v>
      </c>
      <c r="C127" s="19">
        <v>15000</v>
      </c>
      <c r="D127" s="19">
        <v>385000</v>
      </c>
      <c r="E127" s="19">
        <v>8000</v>
      </c>
      <c r="F127" s="19">
        <v>229000</v>
      </c>
      <c r="G127" s="19">
        <v>579000</v>
      </c>
      <c r="H127" s="19">
        <v>149000</v>
      </c>
      <c r="I127" s="19">
        <v>272000</v>
      </c>
      <c r="J127" s="19">
        <v>468000</v>
      </c>
      <c r="K127" s="19">
        <v>218000</v>
      </c>
    </row>
    <row r="128" spans="1:11">
      <c r="A128" s="25" t="str">
        <f t="shared" si="46"/>
        <v>Q4 2011</v>
      </c>
      <c r="B128" s="19">
        <v>95000</v>
      </c>
      <c r="C128" s="19">
        <v>12000</v>
      </c>
      <c r="D128" s="19">
        <v>417000</v>
      </c>
      <c r="E128" s="19">
        <v>6000</v>
      </c>
      <c r="F128" s="19">
        <v>233000</v>
      </c>
      <c r="G128" s="19">
        <v>584000</v>
      </c>
      <c r="H128" s="19">
        <v>163000</v>
      </c>
      <c r="I128" s="19">
        <v>262000</v>
      </c>
      <c r="J128" s="19">
        <v>499000</v>
      </c>
      <c r="K128" s="19">
        <v>201000</v>
      </c>
    </row>
    <row r="129" spans="1:11">
      <c r="A129" s="25" t="str">
        <f t="shared" si="46"/>
        <v>Q1 2012</v>
      </c>
      <c r="B129" s="19">
        <v>92000</v>
      </c>
      <c r="C129" s="19">
        <v>17000</v>
      </c>
      <c r="D129" s="19">
        <v>369000</v>
      </c>
      <c r="E129" s="19">
        <v>8000</v>
      </c>
      <c r="F129" s="19">
        <v>203000</v>
      </c>
      <c r="G129" s="19">
        <v>539000</v>
      </c>
      <c r="H129" s="19">
        <v>175000</v>
      </c>
      <c r="I129" s="19">
        <v>260000</v>
      </c>
      <c r="J129" s="19">
        <v>529000</v>
      </c>
      <c r="K129" s="19">
        <v>232000</v>
      </c>
    </row>
    <row r="130" spans="1:11">
      <c r="A130" s="25" t="str">
        <f t="shared" si="46"/>
        <v>Q2 2012</v>
      </c>
      <c r="B130" s="19">
        <v>92000</v>
      </c>
      <c r="C130" s="19">
        <v>19000</v>
      </c>
      <c r="D130" s="19">
        <v>372000</v>
      </c>
      <c r="E130" s="19">
        <v>12000</v>
      </c>
      <c r="F130" s="19">
        <v>204000</v>
      </c>
      <c r="G130" s="19">
        <v>518000</v>
      </c>
      <c r="H130" s="19">
        <v>188000</v>
      </c>
      <c r="I130" s="19">
        <v>270000</v>
      </c>
      <c r="J130" s="19">
        <v>532000</v>
      </c>
      <c r="K130" s="19">
        <v>222000</v>
      </c>
    </row>
    <row r="131" spans="1:11">
      <c r="A131" s="25" t="str">
        <f t="shared" si="46"/>
        <v>Q3 2012</v>
      </c>
      <c r="B131" s="19">
        <v>90000</v>
      </c>
      <c r="C131" s="19">
        <v>18000</v>
      </c>
      <c r="D131" s="19">
        <v>376000</v>
      </c>
      <c r="E131" s="19">
        <v>9000</v>
      </c>
      <c r="F131" s="19">
        <v>213000</v>
      </c>
      <c r="G131" s="19">
        <v>497000</v>
      </c>
      <c r="H131" s="19">
        <v>197000</v>
      </c>
      <c r="I131" s="19">
        <v>284000</v>
      </c>
      <c r="J131" s="19">
        <v>539000</v>
      </c>
      <c r="K131" s="19">
        <v>218000</v>
      </c>
    </row>
    <row r="132" spans="1:11">
      <c r="A132" s="25" t="str">
        <f t="shared" si="46"/>
        <v>Q4 2012</v>
      </c>
      <c r="B132" s="19">
        <v>98000</v>
      </c>
      <c r="C132" s="19">
        <v>30000</v>
      </c>
      <c r="D132" s="19">
        <v>343000</v>
      </c>
      <c r="E132" s="19">
        <v>13000</v>
      </c>
      <c r="F132" s="19">
        <v>213000</v>
      </c>
      <c r="G132" s="19">
        <v>470000</v>
      </c>
      <c r="H132" s="19">
        <v>179000</v>
      </c>
      <c r="I132" s="19">
        <v>289000</v>
      </c>
      <c r="J132" s="19">
        <v>549000</v>
      </c>
      <c r="K132" s="19">
        <v>216000</v>
      </c>
    </row>
    <row r="133" spans="1:11">
      <c r="A133" s="254" t="s">
        <v>514</v>
      </c>
      <c r="B133" s="256">
        <v>95000</v>
      </c>
      <c r="C133" s="256">
        <v>25000</v>
      </c>
      <c r="D133" s="256">
        <v>348000</v>
      </c>
      <c r="E133" s="256">
        <v>10000</v>
      </c>
      <c r="F133" s="256">
        <v>208000</v>
      </c>
      <c r="G133" s="256">
        <v>476000</v>
      </c>
      <c r="H133" s="256">
        <v>188000</v>
      </c>
      <c r="I133" s="256">
        <v>301000</v>
      </c>
      <c r="J133" s="256">
        <v>545000</v>
      </c>
      <c r="K133" s="256">
        <v>229000</v>
      </c>
    </row>
    <row r="134" spans="1:11">
      <c r="A134" s="254" t="s">
        <v>528</v>
      </c>
      <c r="B134" s="256">
        <v>92000</v>
      </c>
      <c r="C134" s="256">
        <v>25000</v>
      </c>
      <c r="D134" s="256">
        <v>353000</v>
      </c>
      <c r="E134" s="256">
        <v>9000</v>
      </c>
      <c r="F134" s="256">
        <v>232000</v>
      </c>
      <c r="G134" s="256">
        <v>482000</v>
      </c>
      <c r="H134" s="256">
        <v>179000</v>
      </c>
      <c r="I134" s="256">
        <v>285000</v>
      </c>
      <c r="J134" s="256">
        <v>564000</v>
      </c>
      <c r="K134" s="256">
        <v>219000</v>
      </c>
    </row>
    <row r="135" spans="1:11">
      <c r="A135" s="254" t="s">
        <v>534</v>
      </c>
      <c r="B135" s="256">
        <v>108000</v>
      </c>
      <c r="C135" s="256">
        <v>21000</v>
      </c>
      <c r="D135" s="256">
        <v>352000</v>
      </c>
      <c r="E135" s="256">
        <v>14000</v>
      </c>
      <c r="F135" s="256">
        <v>227000</v>
      </c>
      <c r="G135" s="256">
        <v>554000</v>
      </c>
      <c r="H135" s="256">
        <v>200000</v>
      </c>
      <c r="I135" s="256">
        <v>280000</v>
      </c>
      <c r="J135" s="256">
        <v>590000</v>
      </c>
      <c r="K135" s="256">
        <v>223000</v>
      </c>
    </row>
    <row r="136" spans="1:11">
      <c r="A136" s="254" t="s">
        <v>544</v>
      </c>
      <c r="B136" s="256">
        <v>96000</v>
      </c>
      <c r="C136" s="256">
        <v>6000</v>
      </c>
      <c r="D136" s="256">
        <v>345000</v>
      </c>
      <c r="E136" s="256">
        <v>9000</v>
      </c>
      <c r="F136" s="256">
        <v>221000</v>
      </c>
      <c r="G136" s="256">
        <v>567000</v>
      </c>
      <c r="H136" s="256">
        <v>198000</v>
      </c>
      <c r="I136" s="256">
        <v>282000</v>
      </c>
      <c r="J136" s="256">
        <v>572000</v>
      </c>
      <c r="K136" s="256">
        <v>231000</v>
      </c>
    </row>
    <row r="137" spans="1:11">
      <c r="A137" s="254" t="s">
        <v>543</v>
      </c>
      <c r="B137" s="256">
        <v>96000</v>
      </c>
      <c r="C137" s="256">
        <v>5000</v>
      </c>
      <c r="D137" s="256">
        <v>361000</v>
      </c>
      <c r="E137" s="256">
        <v>22000</v>
      </c>
      <c r="F137" s="256">
        <v>247000</v>
      </c>
      <c r="G137" s="256">
        <v>570000</v>
      </c>
      <c r="H137" s="256">
        <v>178000</v>
      </c>
      <c r="I137" s="256">
        <v>274000</v>
      </c>
      <c r="J137" s="256">
        <v>561000</v>
      </c>
      <c r="K137" s="256">
        <v>213000</v>
      </c>
    </row>
    <row r="138" spans="1:11">
      <c r="A138" s="254" t="s">
        <v>558</v>
      </c>
      <c r="B138" s="256">
        <v>85000</v>
      </c>
      <c r="C138" s="256">
        <v>6000</v>
      </c>
      <c r="D138" s="256">
        <v>329000</v>
      </c>
      <c r="E138" s="256">
        <v>18000</v>
      </c>
      <c r="F138" s="256">
        <v>241000</v>
      </c>
      <c r="G138" s="256">
        <v>550000</v>
      </c>
      <c r="H138" s="256">
        <v>184000</v>
      </c>
      <c r="I138" s="256">
        <v>243000</v>
      </c>
      <c r="J138" s="256">
        <v>594000</v>
      </c>
      <c r="K138" s="256">
        <v>230000</v>
      </c>
    </row>
    <row r="139" spans="1:11">
      <c r="A139" s="254" t="s">
        <v>566</v>
      </c>
      <c r="B139" s="256">
        <v>79000</v>
      </c>
      <c r="C139" s="256">
        <v>8000</v>
      </c>
      <c r="D139" s="256">
        <v>343000</v>
      </c>
      <c r="E139" s="256">
        <v>20000</v>
      </c>
      <c r="F139" s="256">
        <v>241000</v>
      </c>
      <c r="G139" s="256">
        <v>511000</v>
      </c>
      <c r="H139" s="256">
        <v>173000</v>
      </c>
      <c r="I139" s="256">
        <v>237000</v>
      </c>
      <c r="J139" s="256">
        <v>599000</v>
      </c>
      <c r="K139" s="256">
        <v>210000</v>
      </c>
    </row>
    <row r="140" spans="1:11"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5" t="str">
        <f t="shared" ref="A141:A151" si="47">A31</f>
        <v>Quarterly % Change Q2 2008</v>
      </c>
      <c r="B141" s="22">
        <f t="shared" ref="B141:K141" si="48">(B114-B113)/B113*100</f>
        <v>20.76923076923077</v>
      </c>
      <c r="C141" s="22">
        <f t="shared" si="48"/>
        <v>28.571428571428569</v>
      </c>
      <c r="D141" s="22">
        <f t="shared" si="48"/>
        <v>-2.9816513761467891</v>
      </c>
      <c r="E141" s="22">
        <f t="shared" si="48"/>
        <v>23.076923076923077</v>
      </c>
      <c r="F141" s="22">
        <f t="shared" si="48"/>
        <v>4.3902439024390238</v>
      </c>
      <c r="G141" s="22">
        <f t="shared" si="48"/>
        <v>-1.3840830449826991</v>
      </c>
      <c r="H141" s="22">
        <f t="shared" si="48"/>
        <v>-0.60240963855421692</v>
      </c>
      <c r="I141" s="22">
        <f t="shared" si="48"/>
        <v>2.4822695035460995</v>
      </c>
      <c r="J141" s="22">
        <f t="shared" si="48"/>
        <v>2.0703933747412009</v>
      </c>
      <c r="K141" s="22">
        <f t="shared" si="48"/>
        <v>0.4464285714285714</v>
      </c>
    </row>
    <row r="142" spans="1:11">
      <c r="A142" s="25" t="str">
        <f t="shared" si="47"/>
        <v>Quarterly % Change Q3 2008</v>
      </c>
      <c r="B142" s="22">
        <f t="shared" ref="B142:B149" si="49">(B115-B114)/B114*100</f>
        <v>-5.7324840764331215</v>
      </c>
      <c r="C142" s="22">
        <f t="shared" ref="C142:K142" si="50">(C115-C114)/C114*100</f>
        <v>-11.111111111111111</v>
      </c>
      <c r="D142" s="22">
        <f t="shared" si="50"/>
        <v>-9.6926713947990546</v>
      </c>
      <c r="E142" s="22">
        <f t="shared" si="50"/>
        <v>-12.5</v>
      </c>
      <c r="F142" s="22">
        <f t="shared" si="50"/>
        <v>3.7383177570093453</v>
      </c>
      <c r="G142" s="22">
        <f t="shared" si="50"/>
        <v>6.140350877192982</v>
      </c>
      <c r="H142" s="22">
        <f t="shared" si="50"/>
        <v>1.2121212121212122</v>
      </c>
      <c r="I142" s="22">
        <f t="shared" si="50"/>
        <v>-9.3425605536332181</v>
      </c>
      <c r="J142" s="22">
        <f t="shared" si="50"/>
        <v>-4.056795131845842</v>
      </c>
      <c r="K142" s="22">
        <f t="shared" si="50"/>
        <v>15.555555555555555</v>
      </c>
    </row>
    <row r="143" spans="1:11">
      <c r="A143" s="25" t="str">
        <f t="shared" si="47"/>
        <v>Quarterly % Change Q4 2008</v>
      </c>
      <c r="B143" s="22">
        <f t="shared" si="49"/>
        <v>10.135135135135135</v>
      </c>
      <c r="C143" s="22">
        <f t="shared" ref="C143:K143" si="51">(C116-C115)/C115*100</f>
        <v>12.5</v>
      </c>
      <c r="D143" s="22">
        <f t="shared" si="51"/>
        <v>2.0942408376963351</v>
      </c>
      <c r="E143" s="22">
        <f t="shared" si="51"/>
        <v>-21.428571428571427</v>
      </c>
      <c r="F143" s="22">
        <f t="shared" si="51"/>
        <v>8.1081081081081088</v>
      </c>
      <c r="G143" s="22">
        <f t="shared" si="51"/>
        <v>-4.2975206611570247</v>
      </c>
      <c r="H143" s="22">
        <f t="shared" si="51"/>
        <v>8.9820359281437128</v>
      </c>
      <c r="I143" s="22">
        <f t="shared" si="51"/>
        <v>1.5267175572519083</v>
      </c>
      <c r="J143" s="22">
        <f t="shared" si="51"/>
        <v>-1.0570824524312896</v>
      </c>
      <c r="K143" s="22">
        <f t="shared" si="51"/>
        <v>6.5384615384615392</v>
      </c>
    </row>
    <row r="144" spans="1:11">
      <c r="A144" s="25" t="str">
        <f t="shared" si="47"/>
        <v>Quarterly % Change Q1 2009</v>
      </c>
      <c r="B144" s="22">
        <f t="shared" si="49"/>
        <v>-16.564417177914109</v>
      </c>
      <c r="C144" s="22">
        <f t="shared" ref="C144:K144" si="52">(C117-C116)/C116*100</f>
        <v>0</v>
      </c>
      <c r="D144" s="22">
        <f t="shared" si="52"/>
        <v>-1.5384615384615385</v>
      </c>
      <c r="E144" s="22">
        <f t="shared" si="52"/>
        <v>9.0909090909090917</v>
      </c>
      <c r="F144" s="22">
        <f t="shared" si="52"/>
        <v>-8.75</v>
      </c>
      <c r="G144" s="22">
        <f t="shared" si="52"/>
        <v>-13.298791018998275</v>
      </c>
      <c r="H144" s="22">
        <f t="shared" si="52"/>
        <v>1.6483516483516485</v>
      </c>
      <c r="I144" s="22">
        <f t="shared" si="52"/>
        <v>1.8796992481203008</v>
      </c>
      <c r="J144" s="22">
        <f t="shared" si="52"/>
        <v>4.4871794871794872</v>
      </c>
      <c r="K144" s="22">
        <f t="shared" si="52"/>
        <v>2.1660649819494582</v>
      </c>
    </row>
    <row r="145" spans="1:11">
      <c r="A145" s="25" t="str">
        <f t="shared" si="47"/>
        <v>Quarterly % Change Q2 2009</v>
      </c>
      <c r="B145" s="22">
        <f t="shared" si="49"/>
        <v>-24.264705882352942</v>
      </c>
      <c r="C145" s="22">
        <f t="shared" ref="C145:K145" si="53">(C118-C117)/C117*100</f>
        <v>33.333333333333329</v>
      </c>
      <c r="D145" s="22">
        <f t="shared" si="53"/>
        <v>7.03125</v>
      </c>
      <c r="E145" s="22">
        <f t="shared" si="53"/>
        <v>-33.333333333333329</v>
      </c>
      <c r="F145" s="22">
        <f t="shared" si="53"/>
        <v>5.93607305936073</v>
      </c>
      <c r="G145" s="22">
        <f t="shared" si="53"/>
        <v>1.7928286852589643</v>
      </c>
      <c r="H145" s="22">
        <f t="shared" si="53"/>
        <v>-5.9459459459459465</v>
      </c>
      <c r="I145" s="22">
        <f t="shared" si="53"/>
        <v>0.73800738007380073</v>
      </c>
      <c r="J145" s="22">
        <f t="shared" si="53"/>
        <v>-5.9304703476482619</v>
      </c>
      <c r="K145" s="22">
        <f t="shared" si="53"/>
        <v>-13.427561837455832</v>
      </c>
    </row>
    <row r="146" spans="1:11">
      <c r="A146" s="25" t="str">
        <f t="shared" si="47"/>
        <v>Quarterly % Change Q3 2009</v>
      </c>
      <c r="B146" s="22">
        <f t="shared" si="49"/>
        <v>9.7087378640776691</v>
      </c>
      <c r="C146" s="22">
        <f t="shared" ref="C146:K146" si="54">(C119-C118)/C118*100</f>
        <v>-41.666666666666671</v>
      </c>
      <c r="D146" s="22">
        <f t="shared" si="54"/>
        <v>-5.1094890510948909</v>
      </c>
      <c r="E146" s="22">
        <f t="shared" si="54"/>
        <v>-50</v>
      </c>
      <c r="F146" s="22">
        <f t="shared" si="54"/>
        <v>2.1551724137931036</v>
      </c>
      <c r="G146" s="22">
        <f t="shared" si="54"/>
        <v>-1.1741682974559686</v>
      </c>
      <c r="H146" s="22">
        <f t="shared" si="54"/>
        <v>-1.1494252873563218</v>
      </c>
      <c r="I146" s="22">
        <f t="shared" si="54"/>
        <v>9.1575091575091569</v>
      </c>
      <c r="J146" s="22">
        <f t="shared" si="54"/>
        <v>1.956521739130435</v>
      </c>
      <c r="K146" s="22">
        <f t="shared" si="54"/>
        <v>-2.8571428571428572</v>
      </c>
    </row>
    <row r="147" spans="1:11">
      <c r="A147" s="25" t="str">
        <f t="shared" si="47"/>
        <v>Quarterly % Change Q4 2009</v>
      </c>
      <c r="B147" s="22">
        <f t="shared" si="49"/>
        <v>-2.6548672566371683</v>
      </c>
      <c r="C147" s="22">
        <f t="shared" ref="C147:K150" si="55">(C120-C119)/C119*100</f>
        <v>0</v>
      </c>
      <c r="D147" s="22">
        <f t="shared" si="55"/>
        <v>-1.5384615384615385</v>
      </c>
      <c r="E147" s="22">
        <f t="shared" si="55"/>
        <v>125</v>
      </c>
      <c r="F147" s="22">
        <f t="shared" si="55"/>
        <v>-3.3755274261603372</v>
      </c>
      <c r="G147" s="22">
        <f t="shared" si="55"/>
        <v>0.19801980198019803</v>
      </c>
      <c r="H147" s="22">
        <f t="shared" si="55"/>
        <v>-10.465116279069768</v>
      </c>
      <c r="I147" s="22">
        <f t="shared" si="55"/>
        <v>-2.6845637583892619</v>
      </c>
      <c r="J147" s="22">
        <f t="shared" si="55"/>
        <v>0.42643923240938164</v>
      </c>
      <c r="K147" s="22">
        <f t="shared" si="55"/>
        <v>-4.6218487394957988</v>
      </c>
    </row>
    <row r="148" spans="1:11">
      <c r="A148" s="25" t="str">
        <f t="shared" si="47"/>
        <v>Quarterly % Change Q1 2010</v>
      </c>
      <c r="B148" s="22">
        <f t="shared" si="49"/>
        <v>4.5454545454545459</v>
      </c>
      <c r="C148" s="22">
        <f t="shared" si="55"/>
        <v>14.285714285714285</v>
      </c>
      <c r="D148" s="22">
        <f t="shared" si="55"/>
        <v>4.9479166666666661</v>
      </c>
      <c r="E148" s="22">
        <f t="shared" si="55"/>
        <v>-44.444444444444443</v>
      </c>
      <c r="F148" s="22">
        <f t="shared" si="55"/>
        <v>0.87336244541484709</v>
      </c>
      <c r="G148" s="22">
        <f t="shared" si="55"/>
        <v>-0.98814229249011865</v>
      </c>
      <c r="H148" s="22">
        <f t="shared" si="55"/>
        <v>-1.2987012987012987</v>
      </c>
      <c r="I148" s="22">
        <f t="shared" si="55"/>
        <v>-8.9655172413793096</v>
      </c>
      <c r="J148" s="22">
        <f t="shared" si="55"/>
        <v>1.910828025477707</v>
      </c>
      <c r="K148" s="22">
        <f t="shared" si="55"/>
        <v>-1.3215859030837005</v>
      </c>
    </row>
    <row r="149" spans="1:11">
      <c r="A149" s="25" t="str">
        <f t="shared" si="47"/>
        <v>Quarterly % Change Q2 2010</v>
      </c>
      <c r="B149" s="22">
        <f t="shared" si="49"/>
        <v>-4.3478260869565215</v>
      </c>
      <c r="C149" s="22">
        <f t="shared" ref="C149:C162" si="56">(C122-C121)/C121*100</f>
        <v>0</v>
      </c>
      <c r="D149" s="22">
        <f t="shared" si="55"/>
        <v>-11.166253101736972</v>
      </c>
      <c r="E149" s="22">
        <f t="shared" si="55"/>
        <v>60</v>
      </c>
      <c r="F149" s="22">
        <f t="shared" si="55"/>
        <v>-2.5974025974025974</v>
      </c>
      <c r="G149" s="22">
        <f t="shared" si="55"/>
        <v>-2.7944111776447107</v>
      </c>
      <c r="H149" s="22">
        <f t="shared" si="55"/>
        <v>1.9736842105263157</v>
      </c>
      <c r="I149" s="22">
        <f t="shared" si="55"/>
        <v>12.878787878787879</v>
      </c>
      <c r="J149" s="22">
        <f t="shared" si="55"/>
        <v>-3.75</v>
      </c>
      <c r="K149" s="22">
        <f t="shared" si="55"/>
        <v>-1.3392857142857142</v>
      </c>
    </row>
    <row r="150" spans="1:11">
      <c r="A150" s="25" t="str">
        <f t="shared" si="47"/>
        <v>Quarterly % Change Q3 2010</v>
      </c>
      <c r="B150" s="22">
        <f t="shared" ref="B150:B162" si="57">(B123-B122)/B122*100</f>
        <v>7.2727272727272725</v>
      </c>
      <c r="C150" s="22">
        <f t="shared" si="56"/>
        <v>-25</v>
      </c>
      <c r="D150" s="22">
        <f t="shared" si="55"/>
        <v>0</v>
      </c>
      <c r="E150" s="22">
        <f t="shared" si="55"/>
        <v>12.5</v>
      </c>
      <c r="F150" s="22">
        <f t="shared" si="55"/>
        <v>-3.1111111111111112</v>
      </c>
      <c r="G150" s="22">
        <f t="shared" si="55"/>
        <v>-0.41067761806981523</v>
      </c>
      <c r="H150" s="22">
        <f t="shared" si="55"/>
        <v>19.35483870967742</v>
      </c>
      <c r="I150" s="22">
        <f t="shared" si="55"/>
        <v>-11.74496644295302</v>
      </c>
      <c r="J150" s="22">
        <f t="shared" si="55"/>
        <v>-2.8138528138528138</v>
      </c>
      <c r="K150" s="22">
        <f t="shared" si="55"/>
        <v>-7.6923076923076925</v>
      </c>
    </row>
    <row r="151" spans="1:11">
      <c r="A151" s="25" t="str">
        <f t="shared" si="47"/>
        <v>Quarterly % Change Q4 2010</v>
      </c>
      <c r="B151" s="22">
        <f t="shared" si="57"/>
        <v>-3.3898305084745761</v>
      </c>
      <c r="C151" s="22">
        <f t="shared" si="56"/>
        <v>116.66666666666667</v>
      </c>
      <c r="D151" s="22">
        <f t="shared" ref="D151:K162" si="58">(D124-D123)/D123*100</f>
        <v>0</v>
      </c>
      <c r="E151" s="22">
        <f t="shared" si="58"/>
        <v>77.777777777777786</v>
      </c>
      <c r="F151" s="22">
        <f t="shared" si="58"/>
        <v>0</v>
      </c>
      <c r="G151" s="22">
        <f t="shared" si="58"/>
        <v>3.5051546391752577</v>
      </c>
      <c r="H151" s="22">
        <f t="shared" si="58"/>
        <v>-4.3243243243243246</v>
      </c>
      <c r="I151" s="22">
        <f t="shared" si="58"/>
        <v>-3.041825095057034</v>
      </c>
      <c r="J151" s="22">
        <f t="shared" si="58"/>
        <v>9.799554565701559</v>
      </c>
      <c r="K151" s="22">
        <f t="shared" si="58"/>
        <v>-0.49019607843137253</v>
      </c>
    </row>
    <row r="152" spans="1:11">
      <c r="A152" s="25" t="str">
        <f t="shared" ref="A152:A162" si="59">A42</f>
        <v>Quarterly % Change Q1 2011</v>
      </c>
      <c r="B152" s="22">
        <f t="shared" si="57"/>
        <v>-10.526315789473683</v>
      </c>
      <c r="C152" s="22">
        <f t="shared" si="56"/>
        <v>7.6923076923076925</v>
      </c>
      <c r="D152" s="22">
        <f t="shared" si="58"/>
        <v>4.4692737430167595</v>
      </c>
      <c r="E152" s="22">
        <f t="shared" si="58"/>
        <v>6.25</v>
      </c>
      <c r="F152" s="22">
        <f t="shared" si="58"/>
        <v>3.2110091743119269</v>
      </c>
      <c r="G152" s="22">
        <f t="shared" si="58"/>
        <v>2.1912350597609564</v>
      </c>
      <c r="H152" s="22">
        <f t="shared" si="58"/>
        <v>-5.6497175141242941</v>
      </c>
      <c r="I152" s="22">
        <f t="shared" si="58"/>
        <v>-3.5294117647058822</v>
      </c>
      <c r="J152" s="22">
        <f t="shared" si="58"/>
        <v>-0.20283975659229209</v>
      </c>
      <c r="K152" s="22">
        <f t="shared" si="58"/>
        <v>-7.8817733990147785</v>
      </c>
    </row>
    <row r="153" spans="1:11">
      <c r="A153" s="25" t="str">
        <f t="shared" si="59"/>
        <v>Quarterly % Change Q2 2011</v>
      </c>
      <c r="B153" s="22">
        <f t="shared" si="57"/>
        <v>-7.8431372549019605</v>
      </c>
      <c r="C153" s="22">
        <f t="shared" si="56"/>
        <v>-64.285714285714292</v>
      </c>
      <c r="D153" s="22">
        <f t="shared" si="58"/>
        <v>2.4064171122994651</v>
      </c>
      <c r="E153" s="22">
        <f t="shared" si="58"/>
        <v>5.8823529411764701</v>
      </c>
      <c r="F153" s="22">
        <f t="shared" si="58"/>
        <v>1.3333333333333335</v>
      </c>
      <c r="G153" s="22">
        <f t="shared" si="58"/>
        <v>4.0935672514619883</v>
      </c>
      <c r="H153" s="22">
        <f t="shared" si="58"/>
        <v>2.3952095808383236</v>
      </c>
      <c r="I153" s="22">
        <f t="shared" si="58"/>
        <v>5.2845528455284558</v>
      </c>
      <c r="J153" s="22">
        <f t="shared" si="58"/>
        <v>-1.4227642276422763</v>
      </c>
      <c r="K153" s="22">
        <f t="shared" si="58"/>
        <v>18.71657754010695</v>
      </c>
    </row>
    <row r="154" spans="1:11">
      <c r="A154" s="25" t="str">
        <f t="shared" si="59"/>
        <v>Quarterly % Change Q3 2011</v>
      </c>
      <c r="B154" s="22">
        <f t="shared" si="57"/>
        <v>1.0638297872340425</v>
      </c>
      <c r="C154" s="22">
        <f t="shared" si="56"/>
        <v>200</v>
      </c>
      <c r="D154" s="22">
        <f t="shared" si="58"/>
        <v>0.52219321148825071</v>
      </c>
      <c r="E154" s="22">
        <f t="shared" si="58"/>
        <v>-55.555555555555557</v>
      </c>
      <c r="F154" s="22">
        <f t="shared" si="58"/>
        <v>0.43859649122807015</v>
      </c>
      <c r="G154" s="22">
        <f t="shared" si="58"/>
        <v>8.4269662921348321</v>
      </c>
      <c r="H154" s="22">
        <f t="shared" si="58"/>
        <v>-12.865497076023392</v>
      </c>
      <c r="I154" s="22">
        <f t="shared" si="58"/>
        <v>5.019305019305019</v>
      </c>
      <c r="J154" s="22">
        <f t="shared" si="58"/>
        <v>-3.5051546391752577</v>
      </c>
      <c r="K154" s="22">
        <f t="shared" si="58"/>
        <v>-1.8018018018018018</v>
      </c>
    </row>
    <row r="155" spans="1:11">
      <c r="A155" s="25" t="str">
        <f t="shared" si="59"/>
        <v>Quarterly % Change Q4 2011</v>
      </c>
      <c r="B155" s="22">
        <f t="shared" si="57"/>
        <v>0</v>
      </c>
      <c r="C155" s="22">
        <f t="shared" si="56"/>
        <v>-20</v>
      </c>
      <c r="D155" s="22">
        <f t="shared" si="58"/>
        <v>8.3116883116883109</v>
      </c>
      <c r="E155" s="22">
        <f t="shared" si="58"/>
        <v>-25</v>
      </c>
      <c r="F155" s="22">
        <f t="shared" si="58"/>
        <v>1.7467248908296942</v>
      </c>
      <c r="G155" s="22">
        <f t="shared" si="58"/>
        <v>0.86355785837651122</v>
      </c>
      <c r="H155" s="22">
        <f t="shared" si="58"/>
        <v>9.3959731543624159</v>
      </c>
      <c r="I155" s="22">
        <f t="shared" si="58"/>
        <v>-3.6764705882352944</v>
      </c>
      <c r="J155" s="22">
        <f t="shared" si="58"/>
        <v>6.6239316239316244</v>
      </c>
      <c r="K155" s="22">
        <f t="shared" si="58"/>
        <v>-7.7981651376146797</v>
      </c>
    </row>
    <row r="156" spans="1:11">
      <c r="A156" s="25" t="str">
        <f t="shared" si="59"/>
        <v>Quarterly % Change Q1 2012</v>
      </c>
      <c r="B156" s="22">
        <f t="shared" si="57"/>
        <v>-3.1578947368421053</v>
      </c>
      <c r="C156" s="22">
        <f t="shared" si="56"/>
        <v>41.666666666666671</v>
      </c>
      <c r="D156" s="22">
        <f t="shared" si="58"/>
        <v>-11.510791366906476</v>
      </c>
      <c r="E156" s="22">
        <f t="shared" si="58"/>
        <v>33.333333333333329</v>
      </c>
      <c r="F156" s="22">
        <f t="shared" si="58"/>
        <v>-12.875536480686694</v>
      </c>
      <c r="G156" s="22">
        <f t="shared" si="58"/>
        <v>-7.7054794520547949</v>
      </c>
      <c r="H156" s="22">
        <f t="shared" si="58"/>
        <v>7.3619631901840492</v>
      </c>
      <c r="I156" s="22">
        <f t="shared" si="58"/>
        <v>-0.76335877862595414</v>
      </c>
      <c r="J156" s="22">
        <f t="shared" si="58"/>
        <v>6.0120240480961922</v>
      </c>
      <c r="K156" s="22">
        <f t="shared" si="58"/>
        <v>15.422885572139302</v>
      </c>
    </row>
    <row r="157" spans="1:11">
      <c r="A157" s="25" t="str">
        <f t="shared" si="59"/>
        <v>Quarterly % Change Q2 2012</v>
      </c>
      <c r="B157" s="22">
        <f t="shared" si="57"/>
        <v>0</v>
      </c>
      <c r="C157" s="22">
        <f t="shared" si="56"/>
        <v>11.76470588235294</v>
      </c>
      <c r="D157" s="22">
        <f t="shared" si="58"/>
        <v>0.81300813008130091</v>
      </c>
      <c r="E157" s="22">
        <f t="shared" si="58"/>
        <v>50</v>
      </c>
      <c r="F157" s="22">
        <f t="shared" si="58"/>
        <v>0.49261083743842365</v>
      </c>
      <c r="G157" s="22">
        <f t="shared" si="58"/>
        <v>-3.8961038961038961</v>
      </c>
      <c r="H157" s="22">
        <f t="shared" si="58"/>
        <v>7.4285714285714288</v>
      </c>
      <c r="I157" s="22">
        <f t="shared" si="58"/>
        <v>3.8461538461538463</v>
      </c>
      <c r="J157" s="22">
        <f t="shared" si="58"/>
        <v>0.56710775047258988</v>
      </c>
      <c r="K157" s="22">
        <f t="shared" si="58"/>
        <v>-4.3103448275862073</v>
      </c>
    </row>
    <row r="158" spans="1:11">
      <c r="A158" s="25" t="str">
        <f t="shared" si="59"/>
        <v>Quarterly % Change Q3 2012</v>
      </c>
      <c r="B158" s="22">
        <f t="shared" si="57"/>
        <v>-2.1739130434782608</v>
      </c>
      <c r="C158" s="22">
        <f t="shared" si="56"/>
        <v>-5.2631578947368416</v>
      </c>
      <c r="D158" s="22">
        <f t="shared" si="58"/>
        <v>1.0752688172043012</v>
      </c>
      <c r="E158" s="22">
        <f t="shared" si="58"/>
        <v>-25</v>
      </c>
      <c r="F158" s="22">
        <f t="shared" si="58"/>
        <v>4.4117647058823533</v>
      </c>
      <c r="G158" s="22">
        <f t="shared" si="58"/>
        <v>-4.0540540540540544</v>
      </c>
      <c r="H158" s="22">
        <f t="shared" si="58"/>
        <v>4.7872340425531918</v>
      </c>
      <c r="I158" s="22">
        <f t="shared" si="58"/>
        <v>5.1851851851851851</v>
      </c>
      <c r="J158" s="22">
        <f t="shared" si="58"/>
        <v>1.3157894736842104</v>
      </c>
      <c r="K158" s="22">
        <f t="shared" si="58"/>
        <v>-1.8018018018018018</v>
      </c>
    </row>
    <row r="159" spans="1:11">
      <c r="A159" s="25" t="str">
        <f t="shared" si="59"/>
        <v>Quarterly % Change Q4 2012</v>
      </c>
      <c r="B159" s="22">
        <f t="shared" si="57"/>
        <v>8.8888888888888893</v>
      </c>
      <c r="C159" s="22">
        <f t="shared" si="56"/>
        <v>66.666666666666657</v>
      </c>
      <c r="D159" s="22">
        <f t="shared" si="58"/>
        <v>-8.7765957446808507</v>
      </c>
      <c r="E159" s="22">
        <f t="shared" si="58"/>
        <v>44.444444444444443</v>
      </c>
      <c r="F159" s="22">
        <f t="shared" si="58"/>
        <v>0</v>
      </c>
      <c r="G159" s="22">
        <f t="shared" si="58"/>
        <v>-5.4325955734406444</v>
      </c>
      <c r="H159" s="22">
        <f t="shared" si="58"/>
        <v>-9.1370558375634516</v>
      </c>
      <c r="I159" s="22">
        <f t="shared" si="58"/>
        <v>1.7605633802816902</v>
      </c>
      <c r="J159" s="22">
        <f t="shared" si="58"/>
        <v>1.855287569573284</v>
      </c>
      <c r="K159" s="22">
        <f t="shared" si="58"/>
        <v>-0.91743119266055051</v>
      </c>
    </row>
    <row r="160" spans="1:11">
      <c r="A160" s="25" t="str">
        <f t="shared" si="59"/>
        <v>Quarterly % Change Q1 2013</v>
      </c>
      <c r="B160" s="22">
        <f t="shared" si="57"/>
        <v>-3.0612244897959182</v>
      </c>
      <c r="C160" s="22">
        <f t="shared" si="56"/>
        <v>-16.666666666666664</v>
      </c>
      <c r="D160" s="22">
        <f t="shared" si="58"/>
        <v>1.4577259475218658</v>
      </c>
      <c r="E160" s="22">
        <f t="shared" si="58"/>
        <v>-23.076923076923077</v>
      </c>
      <c r="F160" s="22">
        <f t="shared" si="58"/>
        <v>-2.3474178403755865</v>
      </c>
      <c r="G160" s="22">
        <f t="shared" si="58"/>
        <v>1.2765957446808509</v>
      </c>
      <c r="H160" s="22">
        <f t="shared" si="58"/>
        <v>5.027932960893855</v>
      </c>
      <c r="I160" s="22">
        <f t="shared" si="58"/>
        <v>4.1522491349480966</v>
      </c>
      <c r="J160" s="22">
        <f t="shared" si="58"/>
        <v>-0.72859744990892528</v>
      </c>
      <c r="K160" s="22">
        <f t="shared" si="58"/>
        <v>6.0185185185185182</v>
      </c>
    </row>
    <row r="161" spans="1:11">
      <c r="A161" s="25" t="str">
        <f t="shared" si="59"/>
        <v>Quarterly % Change Q2 2013</v>
      </c>
      <c r="B161" s="22">
        <f t="shared" si="57"/>
        <v>-3.1578947368421053</v>
      </c>
      <c r="C161" s="22">
        <f t="shared" si="56"/>
        <v>0</v>
      </c>
      <c r="D161" s="22">
        <f t="shared" si="58"/>
        <v>1.4367816091954022</v>
      </c>
      <c r="E161" s="22">
        <f t="shared" si="58"/>
        <v>-10</v>
      </c>
      <c r="F161" s="22">
        <f t="shared" si="58"/>
        <v>11.538461538461538</v>
      </c>
      <c r="G161" s="22">
        <f t="shared" si="58"/>
        <v>1.2605042016806722</v>
      </c>
      <c r="H161" s="22">
        <f t="shared" si="58"/>
        <v>-4.7872340425531918</v>
      </c>
      <c r="I161" s="22">
        <f t="shared" si="58"/>
        <v>-5.3156146179401995</v>
      </c>
      <c r="J161" s="22">
        <f t="shared" si="58"/>
        <v>3.4862385321100922</v>
      </c>
      <c r="K161" s="22">
        <f t="shared" si="58"/>
        <v>-4.3668122270742353</v>
      </c>
    </row>
    <row r="162" spans="1:11">
      <c r="A162" s="25" t="str">
        <f t="shared" si="59"/>
        <v>Quarterly % Change Q3 2013</v>
      </c>
      <c r="B162" s="22">
        <f t="shared" si="57"/>
        <v>17.391304347826086</v>
      </c>
      <c r="C162" s="22">
        <f t="shared" si="56"/>
        <v>-16</v>
      </c>
      <c r="D162" s="22">
        <f t="shared" si="58"/>
        <v>-0.28328611898016998</v>
      </c>
      <c r="E162" s="22">
        <f t="shared" si="58"/>
        <v>55.555555555555557</v>
      </c>
      <c r="F162" s="22">
        <f t="shared" si="58"/>
        <v>-2.1551724137931036</v>
      </c>
      <c r="G162" s="22">
        <f t="shared" si="58"/>
        <v>14.937759336099585</v>
      </c>
      <c r="H162" s="22">
        <f t="shared" si="58"/>
        <v>11.731843575418994</v>
      </c>
      <c r="I162" s="22">
        <f t="shared" si="58"/>
        <v>-1.7543859649122806</v>
      </c>
      <c r="J162" s="22">
        <f t="shared" si="58"/>
        <v>4.6099290780141837</v>
      </c>
      <c r="K162" s="22">
        <f t="shared" si="58"/>
        <v>1.8264840182648401</v>
      </c>
    </row>
    <row r="163" spans="1:11">
      <c r="A163" s="25" t="s">
        <v>545</v>
      </c>
      <c r="B163" s="22">
        <f t="shared" ref="B163:K163" si="60">(B136-B135)/B135*100</f>
        <v>-11.111111111111111</v>
      </c>
      <c r="C163" s="22">
        <f t="shared" si="60"/>
        <v>-71.428571428571431</v>
      </c>
      <c r="D163" s="22">
        <f t="shared" si="60"/>
        <v>-1.9886363636363635</v>
      </c>
      <c r="E163" s="22">
        <f t="shared" si="60"/>
        <v>-35.714285714285715</v>
      </c>
      <c r="F163" s="22">
        <f t="shared" si="60"/>
        <v>-2.643171806167401</v>
      </c>
      <c r="G163" s="22">
        <f t="shared" si="60"/>
        <v>2.3465703971119134</v>
      </c>
      <c r="H163" s="22">
        <f t="shared" si="60"/>
        <v>-1</v>
      </c>
      <c r="I163" s="22">
        <f t="shared" si="60"/>
        <v>0.7142857142857143</v>
      </c>
      <c r="J163" s="22">
        <f t="shared" si="60"/>
        <v>-3.050847457627119</v>
      </c>
      <c r="K163" s="22">
        <f t="shared" si="60"/>
        <v>3.5874439461883409</v>
      </c>
    </row>
    <row r="164" spans="1:11">
      <c r="A164" s="25" t="s">
        <v>546</v>
      </c>
      <c r="B164" s="22">
        <f t="shared" ref="B164:K166" si="61">(B137-B136)/B136*100</f>
        <v>0</v>
      </c>
      <c r="C164" s="22">
        <f t="shared" si="61"/>
        <v>-16.666666666666664</v>
      </c>
      <c r="D164" s="22">
        <f t="shared" si="61"/>
        <v>4.63768115942029</v>
      </c>
      <c r="E164" s="22">
        <f t="shared" si="61"/>
        <v>144.44444444444443</v>
      </c>
      <c r="F164" s="22">
        <f t="shared" si="61"/>
        <v>11.76470588235294</v>
      </c>
      <c r="G164" s="22">
        <f t="shared" si="61"/>
        <v>0.52910052910052907</v>
      </c>
      <c r="H164" s="22">
        <f t="shared" si="61"/>
        <v>-10.1010101010101</v>
      </c>
      <c r="I164" s="22">
        <f t="shared" si="61"/>
        <v>-2.8368794326241136</v>
      </c>
      <c r="J164" s="22">
        <f t="shared" si="61"/>
        <v>-1.9230769230769231</v>
      </c>
      <c r="K164" s="22">
        <f t="shared" si="61"/>
        <v>-7.7922077922077921</v>
      </c>
    </row>
    <row r="165" spans="1:11">
      <c r="A165" s="25" t="s">
        <v>559</v>
      </c>
      <c r="B165" s="22">
        <f t="shared" si="61"/>
        <v>-11.458333333333332</v>
      </c>
      <c r="C165" s="22">
        <f t="shared" si="61"/>
        <v>20</v>
      </c>
      <c r="D165" s="22">
        <f t="shared" si="61"/>
        <v>-8.86426592797784</v>
      </c>
      <c r="E165" s="22">
        <f t="shared" si="61"/>
        <v>-18.181818181818183</v>
      </c>
      <c r="F165" s="22">
        <f t="shared" si="61"/>
        <v>-2.42914979757085</v>
      </c>
      <c r="G165" s="22">
        <f t="shared" si="61"/>
        <v>-3.5087719298245612</v>
      </c>
      <c r="H165" s="22">
        <f t="shared" si="61"/>
        <v>3.3707865168539324</v>
      </c>
      <c r="I165" s="22">
        <f t="shared" si="61"/>
        <v>-11.313868613138686</v>
      </c>
      <c r="J165" s="22">
        <f t="shared" si="61"/>
        <v>5.8823529411764701</v>
      </c>
      <c r="K165" s="22">
        <f t="shared" si="61"/>
        <v>7.981220657276995</v>
      </c>
    </row>
    <row r="166" spans="1:11">
      <c r="A166" s="25" t="s">
        <v>568</v>
      </c>
      <c r="B166" s="22">
        <f t="shared" si="61"/>
        <v>-7.0588235294117645</v>
      </c>
      <c r="C166" s="22">
        <f t="shared" si="61"/>
        <v>33.333333333333329</v>
      </c>
      <c r="D166" s="22">
        <f t="shared" si="61"/>
        <v>4.2553191489361701</v>
      </c>
      <c r="E166" s="22">
        <f t="shared" si="61"/>
        <v>11.111111111111111</v>
      </c>
      <c r="F166" s="22">
        <f t="shared" si="61"/>
        <v>0</v>
      </c>
      <c r="G166" s="22">
        <f t="shared" si="61"/>
        <v>-7.0909090909090908</v>
      </c>
      <c r="H166" s="22">
        <f t="shared" si="61"/>
        <v>-5.9782608695652177</v>
      </c>
      <c r="I166" s="22">
        <f t="shared" si="61"/>
        <v>-2.4691358024691357</v>
      </c>
      <c r="J166" s="22">
        <f t="shared" si="61"/>
        <v>0.84175084175084169</v>
      </c>
      <c r="K166" s="22">
        <f t="shared" si="61"/>
        <v>-8.695652173913043</v>
      </c>
    </row>
    <row r="167" spans="1:11" s="23" customFormat="1">
      <c r="B167" s="26"/>
      <c r="C167" s="26"/>
      <c r="D167" s="26"/>
      <c r="E167" s="26"/>
      <c r="F167" s="26"/>
      <c r="G167" s="26"/>
      <c r="H167" s="26"/>
      <c r="I167" s="26"/>
      <c r="J167" s="26"/>
      <c r="K167" s="26"/>
    </row>
    <row r="168" spans="1:11" s="23" customFormat="1">
      <c r="A168" s="25" t="str">
        <f t="shared" ref="A168:A176" si="62">A58</f>
        <v>Q1 2009 Year-on-Year %</v>
      </c>
      <c r="B168" s="22">
        <f>(B117-B113)/B113*100</f>
        <v>4.6153846153846159</v>
      </c>
      <c r="C168" s="22">
        <f t="shared" ref="C168:K168" si="63">(C117-C113)/C113*100</f>
        <v>28.571428571428569</v>
      </c>
      <c r="D168" s="22">
        <f t="shared" si="63"/>
        <v>-11.926605504587156</v>
      </c>
      <c r="E168" s="22">
        <f t="shared" si="63"/>
        <v>-7.6923076923076925</v>
      </c>
      <c r="F168" s="22">
        <f t="shared" si="63"/>
        <v>6.8292682926829276</v>
      </c>
      <c r="G168" s="22">
        <f t="shared" si="63"/>
        <v>-13.148788927335639</v>
      </c>
      <c r="H168" s="22">
        <f t="shared" si="63"/>
        <v>11.445783132530121</v>
      </c>
      <c r="I168" s="22">
        <f t="shared" si="63"/>
        <v>-3.9007092198581561</v>
      </c>
      <c r="J168" s="22">
        <f t="shared" si="63"/>
        <v>1.2422360248447204</v>
      </c>
      <c r="K168" s="22">
        <f t="shared" si="63"/>
        <v>26.339285714285715</v>
      </c>
    </row>
    <row r="169" spans="1:11" s="23" customFormat="1">
      <c r="A169" s="25" t="str">
        <f t="shared" si="62"/>
        <v>Q2 2009 Year-on-Year %</v>
      </c>
      <c r="B169" s="22">
        <f t="shared" ref="B169:K169" si="64">(B118-B114)/B114*100</f>
        <v>-34.394904458598724</v>
      </c>
      <c r="C169" s="22">
        <f t="shared" si="64"/>
        <v>33.333333333333329</v>
      </c>
      <c r="D169" s="22">
        <f t="shared" si="64"/>
        <v>-2.8368794326241136</v>
      </c>
      <c r="E169" s="22">
        <f t="shared" si="64"/>
        <v>-50</v>
      </c>
      <c r="F169" s="22">
        <f t="shared" si="64"/>
        <v>8.4112149532710276</v>
      </c>
      <c r="G169" s="22">
        <f t="shared" si="64"/>
        <v>-10.350877192982457</v>
      </c>
      <c r="H169" s="22">
        <f t="shared" si="64"/>
        <v>5.4545454545454541</v>
      </c>
      <c r="I169" s="22">
        <f t="shared" si="64"/>
        <v>-5.5363321799307963</v>
      </c>
      <c r="J169" s="22">
        <f t="shared" si="64"/>
        <v>-6.6937119675456387</v>
      </c>
      <c r="K169" s="22">
        <f t="shared" si="64"/>
        <v>8.8888888888888893</v>
      </c>
    </row>
    <row r="170" spans="1:11" s="23" customFormat="1">
      <c r="A170" s="25" t="str">
        <f t="shared" si="62"/>
        <v>Q3 2009 Year-on-Year %</v>
      </c>
      <c r="B170" s="22">
        <f t="shared" ref="B170:K170" si="65">(B119-B115)/B115*100</f>
        <v>-23.648648648648649</v>
      </c>
      <c r="C170" s="22">
        <f t="shared" si="65"/>
        <v>-12.5</v>
      </c>
      <c r="D170" s="22">
        <f t="shared" si="65"/>
        <v>2.0942408376963351</v>
      </c>
      <c r="E170" s="22">
        <f t="shared" si="65"/>
        <v>-71.428571428571431</v>
      </c>
      <c r="F170" s="22">
        <f t="shared" si="65"/>
        <v>6.756756756756757</v>
      </c>
      <c r="G170" s="22">
        <f t="shared" si="65"/>
        <v>-16.528925619834713</v>
      </c>
      <c r="H170" s="22">
        <f t="shared" si="65"/>
        <v>2.9940119760479043</v>
      </c>
      <c r="I170" s="22">
        <f t="shared" si="65"/>
        <v>13.740458015267176</v>
      </c>
      <c r="J170" s="22">
        <f t="shared" si="65"/>
        <v>-0.84566596194503174</v>
      </c>
      <c r="K170" s="22">
        <f t="shared" si="65"/>
        <v>-8.4615384615384617</v>
      </c>
    </row>
    <row r="171" spans="1:11" s="23" customFormat="1">
      <c r="A171" s="25" t="str">
        <f t="shared" si="62"/>
        <v>Q4 2009 Year-on-Year %</v>
      </c>
      <c r="B171" s="22">
        <f t="shared" ref="B171:K176" si="66">(B120-B116)/B116*100</f>
        <v>-32.515337423312886</v>
      </c>
      <c r="C171" s="22">
        <f t="shared" si="66"/>
        <v>-22.222222222222221</v>
      </c>
      <c r="D171" s="22">
        <f t="shared" si="66"/>
        <v>-1.5384615384615385</v>
      </c>
      <c r="E171" s="22">
        <f t="shared" si="66"/>
        <v>-18.181818181818183</v>
      </c>
      <c r="F171" s="22">
        <f t="shared" si="66"/>
        <v>-4.583333333333333</v>
      </c>
      <c r="G171" s="22">
        <f t="shared" si="66"/>
        <v>-12.607944732297064</v>
      </c>
      <c r="H171" s="22">
        <f t="shared" si="66"/>
        <v>-15.384615384615385</v>
      </c>
      <c r="I171" s="22">
        <f t="shared" si="66"/>
        <v>9.0225563909774422</v>
      </c>
      <c r="J171" s="22">
        <f t="shared" si="66"/>
        <v>0.64102564102564097</v>
      </c>
      <c r="K171" s="22">
        <f t="shared" si="66"/>
        <v>-18.050541516245488</v>
      </c>
    </row>
    <row r="172" spans="1:11" s="23" customFormat="1">
      <c r="A172" s="25" t="str">
        <f t="shared" si="62"/>
        <v>Q1 2010 Year-on-Year %</v>
      </c>
      <c r="B172" s="22">
        <f t="shared" ref="B172:B178" si="67">(B121-B117)/B117*100</f>
        <v>-15.441176470588236</v>
      </c>
      <c r="C172" s="22">
        <f t="shared" si="66"/>
        <v>-11.111111111111111</v>
      </c>
      <c r="D172" s="22">
        <f t="shared" si="66"/>
        <v>4.9479166666666661</v>
      </c>
      <c r="E172" s="22">
        <f t="shared" si="66"/>
        <v>-58.333333333333336</v>
      </c>
      <c r="F172" s="22">
        <f t="shared" si="66"/>
        <v>5.4794520547945202</v>
      </c>
      <c r="G172" s="22">
        <f t="shared" si="66"/>
        <v>-0.19920318725099601</v>
      </c>
      <c r="H172" s="22">
        <f t="shared" si="66"/>
        <v>-17.837837837837839</v>
      </c>
      <c r="I172" s="22">
        <f t="shared" si="66"/>
        <v>-2.5830258302583027</v>
      </c>
      <c r="J172" s="22">
        <f t="shared" si="66"/>
        <v>-1.8404907975460123</v>
      </c>
      <c r="K172" s="22">
        <f t="shared" si="66"/>
        <v>-20.848056537102476</v>
      </c>
    </row>
    <row r="173" spans="1:11" s="23" customFormat="1">
      <c r="A173" s="25" t="str">
        <f t="shared" si="62"/>
        <v>Q2 2010 Year-on-Year %</v>
      </c>
      <c r="B173" s="22">
        <f t="shared" si="67"/>
        <v>6.7961165048543686</v>
      </c>
      <c r="C173" s="22">
        <f t="shared" si="66"/>
        <v>-33.333333333333329</v>
      </c>
      <c r="D173" s="22">
        <f t="shared" si="66"/>
        <v>-12.895377128953772</v>
      </c>
      <c r="E173" s="22">
        <f>(E122-E118)/E118*100</f>
        <v>0</v>
      </c>
      <c r="F173" s="22">
        <f t="shared" si="66"/>
        <v>-3.0172413793103448</v>
      </c>
      <c r="G173" s="22">
        <f t="shared" si="66"/>
        <v>-4.6966731898238745</v>
      </c>
      <c r="H173" s="22">
        <f t="shared" si="66"/>
        <v>-10.919540229885058</v>
      </c>
      <c r="I173" s="22">
        <f t="shared" si="66"/>
        <v>9.1575091575091569</v>
      </c>
      <c r="J173" s="22">
        <f t="shared" si="66"/>
        <v>0.43478260869565216</v>
      </c>
      <c r="K173" s="22">
        <f t="shared" si="66"/>
        <v>-9.795918367346939</v>
      </c>
    </row>
    <row r="174" spans="1:11" s="23" customFormat="1">
      <c r="A174" s="25" t="str">
        <f t="shared" si="62"/>
        <v>Q3 2010 Year-on-Year %</v>
      </c>
      <c r="B174" s="22">
        <f t="shared" si="67"/>
        <v>4.4247787610619467</v>
      </c>
      <c r="C174" s="22">
        <f t="shared" si="66"/>
        <v>-14.285714285714285</v>
      </c>
      <c r="D174" s="22">
        <f t="shared" si="66"/>
        <v>-8.2051282051282044</v>
      </c>
      <c r="E174" s="22">
        <f>(E123-E119)/E119*100</f>
        <v>125</v>
      </c>
      <c r="F174" s="22">
        <f t="shared" si="66"/>
        <v>-8.0168776371308024</v>
      </c>
      <c r="G174" s="22">
        <f t="shared" si="66"/>
        <v>-3.9603960396039604</v>
      </c>
      <c r="H174" s="22">
        <f t="shared" si="66"/>
        <v>7.5581395348837201</v>
      </c>
      <c r="I174" s="22">
        <f t="shared" si="66"/>
        <v>-11.74496644295302</v>
      </c>
      <c r="J174" s="22">
        <f t="shared" si="66"/>
        <v>-4.2643923240938166</v>
      </c>
      <c r="K174" s="22">
        <f t="shared" si="66"/>
        <v>-14.285714285714285</v>
      </c>
    </row>
    <row r="175" spans="1:11" s="23" customFormat="1">
      <c r="A175" s="25" t="str">
        <f t="shared" si="62"/>
        <v>Q4 2010 Year-on-Year %</v>
      </c>
      <c r="B175" s="22">
        <f t="shared" si="67"/>
        <v>3.6363636363636362</v>
      </c>
      <c r="C175" s="22">
        <f t="shared" si="66"/>
        <v>85.714285714285708</v>
      </c>
      <c r="D175" s="22">
        <f t="shared" si="66"/>
        <v>-6.770833333333333</v>
      </c>
      <c r="E175" s="22">
        <f>(E124-E120)/E120*100</f>
        <v>77.777777777777786</v>
      </c>
      <c r="F175" s="22">
        <f t="shared" si="66"/>
        <v>-4.8034934497816595</v>
      </c>
      <c r="G175" s="22">
        <f t="shared" si="66"/>
        <v>-0.79051383399209485</v>
      </c>
      <c r="H175" s="22">
        <f t="shared" si="66"/>
        <v>14.935064935064934</v>
      </c>
      <c r="I175" s="22">
        <f t="shared" si="66"/>
        <v>-12.068965517241379</v>
      </c>
      <c r="J175" s="22">
        <f t="shared" si="66"/>
        <v>4.6709129511677281</v>
      </c>
      <c r="K175" s="22">
        <f t="shared" si="66"/>
        <v>-10.572687224669604</v>
      </c>
    </row>
    <row r="176" spans="1:11" s="23" customFormat="1">
      <c r="A176" s="25" t="str">
        <f t="shared" si="62"/>
        <v>Q1 2011 Year-on-Year %</v>
      </c>
      <c r="B176" s="22">
        <f t="shared" si="67"/>
        <v>-11.304347826086957</v>
      </c>
      <c r="C176" s="22">
        <f t="shared" si="66"/>
        <v>75</v>
      </c>
      <c r="D176" s="22">
        <f t="shared" si="66"/>
        <v>-7.1960297766749379</v>
      </c>
      <c r="E176" s="22">
        <f>(E125-E121)/E121*100</f>
        <v>240</v>
      </c>
      <c r="F176" s="22">
        <f t="shared" si="66"/>
        <v>-2.5974025974025974</v>
      </c>
      <c r="G176" s="22">
        <f t="shared" si="66"/>
        <v>2.3952095808383236</v>
      </c>
      <c r="H176" s="22">
        <f t="shared" si="66"/>
        <v>9.8684210526315788</v>
      </c>
      <c r="I176" s="22">
        <f t="shared" si="66"/>
        <v>-6.8181818181818175</v>
      </c>
      <c r="J176" s="22">
        <f t="shared" si="66"/>
        <v>2.5</v>
      </c>
      <c r="K176" s="22">
        <f t="shared" si="66"/>
        <v>-16.517857142857142</v>
      </c>
    </row>
    <row r="177" spans="1:11" s="23" customFormat="1">
      <c r="A177" s="25" t="str">
        <f t="shared" ref="A177:A186" si="68">A67</f>
        <v>Q2 2011 Year-on-Year %</v>
      </c>
      <c r="B177" s="22">
        <f t="shared" si="67"/>
        <v>-14.545454545454545</v>
      </c>
      <c r="C177" s="22">
        <f t="shared" ref="C177:J177" si="69">(C126-C122)/C122*100</f>
        <v>-37.5</v>
      </c>
      <c r="D177" s="22">
        <f t="shared" si="69"/>
        <v>6.983240223463687</v>
      </c>
      <c r="E177" s="22">
        <f t="shared" si="69"/>
        <v>125</v>
      </c>
      <c r="F177" s="22">
        <f t="shared" si="69"/>
        <v>1.3333333333333335</v>
      </c>
      <c r="G177" s="22">
        <f t="shared" si="69"/>
        <v>9.6509240246406574</v>
      </c>
      <c r="H177" s="22">
        <f t="shared" si="69"/>
        <v>10.32258064516129</v>
      </c>
      <c r="I177" s="22">
        <f t="shared" si="69"/>
        <v>-13.087248322147651</v>
      </c>
      <c r="J177" s="22">
        <f t="shared" si="69"/>
        <v>4.9783549783549788</v>
      </c>
      <c r="K177" s="22">
        <f>(K126-K122)/K122*100</f>
        <v>0.45248868778280549</v>
      </c>
    </row>
    <row r="178" spans="1:11" s="23" customFormat="1">
      <c r="A178" s="25" t="str">
        <f t="shared" si="68"/>
        <v>Q3 2011 Year-on-Year %</v>
      </c>
      <c r="B178" s="22">
        <f t="shared" si="67"/>
        <v>-19.491525423728813</v>
      </c>
      <c r="C178" s="22">
        <f t="shared" ref="C178:I178" si="70">(C127-C123)/C123*100</f>
        <v>150</v>
      </c>
      <c r="D178" s="22">
        <f t="shared" si="70"/>
        <v>7.5418994413407825</v>
      </c>
      <c r="E178" s="22">
        <f t="shared" si="70"/>
        <v>-11.111111111111111</v>
      </c>
      <c r="F178" s="22">
        <f t="shared" si="70"/>
        <v>5.0458715596330279</v>
      </c>
      <c r="G178" s="22">
        <f t="shared" si="70"/>
        <v>19.381443298969074</v>
      </c>
      <c r="H178" s="22">
        <f t="shared" si="70"/>
        <v>-19.45945945945946</v>
      </c>
      <c r="I178" s="22">
        <f t="shared" si="70"/>
        <v>3.4220532319391634</v>
      </c>
      <c r="J178" s="22">
        <f>(J127-J123)/J123*100</f>
        <v>4.231625835189309</v>
      </c>
      <c r="K178" s="22">
        <f>(K127-K123)/K123*100</f>
        <v>6.8627450980392162</v>
      </c>
    </row>
    <row r="179" spans="1:11" s="23" customFormat="1">
      <c r="A179" s="25" t="str">
        <f t="shared" si="68"/>
        <v>Q4 2011 Year-on-Year %</v>
      </c>
      <c r="B179" s="22">
        <f>(B128-B124)/B124*100</f>
        <v>-16.666666666666664</v>
      </c>
      <c r="C179" s="22">
        <f t="shared" ref="C179:I179" si="71">(C128-C124)/C124*100</f>
        <v>-7.6923076923076925</v>
      </c>
      <c r="D179" s="22">
        <f t="shared" si="71"/>
        <v>16.480446927374302</v>
      </c>
      <c r="E179" s="22">
        <f t="shared" si="71"/>
        <v>-62.5</v>
      </c>
      <c r="F179" s="22">
        <f t="shared" si="71"/>
        <v>6.8807339449541285</v>
      </c>
      <c r="G179" s="22">
        <f t="shared" si="71"/>
        <v>16.334661354581673</v>
      </c>
      <c r="H179" s="22">
        <f t="shared" si="71"/>
        <v>-7.9096045197740121</v>
      </c>
      <c r="I179" s="22">
        <f t="shared" si="71"/>
        <v>2.7450980392156863</v>
      </c>
      <c r="J179" s="22">
        <f>(J128-J124)/J124*100</f>
        <v>1.2170385395537524</v>
      </c>
      <c r="K179" s="22">
        <f>(K128-K124)/K124*100</f>
        <v>-0.98522167487684731</v>
      </c>
    </row>
    <row r="180" spans="1:11" s="23" customFormat="1">
      <c r="A180" s="25" t="str">
        <f t="shared" si="68"/>
        <v>Q1 2012 Year-on-Year %</v>
      </c>
      <c r="B180" s="22">
        <f>(B129-B125)/B125*100</f>
        <v>-9.8039215686274517</v>
      </c>
      <c r="C180" s="22">
        <f t="shared" ref="C180:K180" si="72">(C129-C125)/C125*100</f>
        <v>21.428571428571427</v>
      </c>
      <c r="D180" s="22">
        <f t="shared" si="72"/>
        <v>-1.3368983957219251</v>
      </c>
      <c r="E180" s="22">
        <f t="shared" si="72"/>
        <v>-52.941176470588239</v>
      </c>
      <c r="F180" s="22">
        <f t="shared" si="72"/>
        <v>-9.7777777777777786</v>
      </c>
      <c r="G180" s="22">
        <f t="shared" si="72"/>
        <v>5.0682261208577</v>
      </c>
      <c r="H180" s="22">
        <f t="shared" si="72"/>
        <v>4.7904191616766472</v>
      </c>
      <c r="I180" s="22">
        <f t="shared" si="72"/>
        <v>5.6910569105691051</v>
      </c>
      <c r="J180" s="22">
        <f t="shared" si="72"/>
        <v>7.5203252032520336</v>
      </c>
      <c r="K180" s="22">
        <f t="shared" si="72"/>
        <v>24.064171122994651</v>
      </c>
    </row>
    <row r="181" spans="1:11" s="23" customFormat="1">
      <c r="A181" s="25" t="str">
        <f t="shared" si="68"/>
        <v>Q2 2012 Year-on-Year %</v>
      </c>
      <c r="B181" s="22">
        <f>(B130-B126)/B126*100</f>
        <v>-2.1276595744680851</v>
      </c>
      <c r="C181" s="22">
        <f t="shared" ref="C181:K181" si="73">(C130-C126)/C126*100</f>
        <v>280</v>
      </c>
      <c r="D181" s="22">
        <f t="shared" si="73"/>
        <v>-2.8720626631853787</v>
      </c>
      <c r="E181" s="22">
        <f t="shared" si="73"/>
        <v>-33.333333333333329</v>
      </c>
      <c r="F181" s="22">
        <f t="shared" si="73"/>
        <v>-10.526315789473683</v>
      </c>
      <c r="G181" s="22">
        <f t="shared" si="73"/>
        <v>-2.9962546816479403</v>
      </c>
      <c r="H181" s="22">
        <f t="shared" si="73"/>
        <v>9.9415204678362574</v>
      </c>
      <c r="I181" s="22">
        <f t="shared" si="73"/>
        <v>4.2471042471042466</v>
      </c>
      <c r="J181" s="22">
        <f t="shared" si="73"/>
        <v>9.6907216494845372</v>
      </c>
      <c r="K181" s="22">
        <f t="shared" si="73"/>
        <v>0</v>
      </c>
    </row>
    <row r="182" spans="1:11" s="23" customFormat="1">
      <c r="A182" s="25" t="str">
        <f t="shared" si="68"/>
        <v>Q3 2012 Year-on-Year %</v>
      </c>
      <c r="B182" s="22">
        <f t="shared" ref="B182:K182" si="74">(B131-B127)/B127*100</f>
        <v>-5.2631578947368416</v>
      </c>
      <c r="C182" s="22">
        <f t="shared" si="74"/>
        <v>20</v>
      </c>
      <c r="D182" s="22">
        <f t="shared" si="74"/>
        <v>-2.3376623376623376</v>
      </c>
      <c r="E182" s="22">
        <f t="shared" si="74"/>
        <v>12.5</v>
      </c>
      <c r="F182" s="22">
        <f t="shared" si="74"/>
        <v>-6.9868995633187767</v>
      </c>
      <c r="G182" s="22">
        <f t="shared" si="74"/>
        <v>-14.162348877374784</v>
      </c>
      <c r="H182" s="22">
        <f t="shared" si="74"/>
        <v>32.214765100671137</v>
      </c>
      <c r="I182" s="22">
        <f t="shared" si="74"/>
        <v>4.4117647058823533</v>
      </c>
      <c r="J182" s="22">
        <f t="shared" si="74"/>
        <v>15.17094017094017</v>
      </c>
      <c r="K182" s="22">
        <f t="shared" si="74"/>
        <v>0</v>
      </c>
    </row>
    <row r="183" spans="1:11" s="23" customFormat="1">
      <c r="A183" s="25" t="str">
        <f t="shared" si="68"/>
        <v>Q4 2012 Year-on-Year %</v>
      </c>
      <c r="B183" s="22">
        <f t="shared" ref="B183:K183" si="75">(B132-B128)/B128*100</f>
        <v>3.1578947368421053</v>
      </c>
      <c r="C183" s="22">
        <f t="shared" si="75"/>
        <v>150</v>
      </c>
      <c r="D183" s="22">
        <f t="shared" si="75"/>
        <v>-17.745803357314148</v>
      </c>
      <c r="E183" s="22">
        <f t="shared" si="75"/>
        <v>116.66666666666667</v>
      </c>
      <c r="F183" s="22">
        <f t="shared" si="75"/>
        <v>-8.5836909871244629</v>
      </c>
      <c r="G183" s="22">
        <f t="shared" si="75"/>
        <v>-19.520547945205479</v>
      </c>
      <c r="H183" s="22">
        <f t="shared" si="75"/>
        <v>9.8159509202453989</v>
      </c>
      <c r="I183" s="22">
        <f t="shared" si="75"/>
        <v>10.305343511450381</v>
      </c>
      <c r="J183" s="22">
        <f t="shared" si="75"/>
        <v>10.020040080160321</v>
      </c>
      <c r="K183" s="22">
        <f t="shared" si="75"/>
        <v>7.4626865671641784</v>
      </c>
    </row>
    <row r="184" spans="1:11">
      <c r="A184" s="25" t="str">
        <f t="shared" si="68"/>
        <v>Q1 2013 Year-on-Year %</v>
      </c>
      <c r="B184" s="22">
        <f t="shared" ref="B184:K190" si="76">(B133-B129)/B129*100</f>
        <v>3.2608695652173911</v>
      </c>
      <c r="C184" s="22">
        <f t="shared" ref="C184:K186" si="77">(C133-C129)/C129*100</f>
        <v>47.058823529411761</v>
      </c>
      <c r="D184" s="22">
        <f t="shared" si="77"/>
        <v>-5.6910569105691051</v>
      </c>
      <c r="E184" s="22">
        <f t="shared" si="77"/>
        <v>25</v>
      </c>
      <c r="F184" s="22">
        <f t="shared" si="77"/>
        <v>2.4630541871921183</v>
      </c>
      <c r="G184" s="22">
        <f t="shared" si="77"/>
        <v>-11.688311688311687</v>
      </c>
      <c r="H184" s="22">
        <f t="shared" si="77"/>
        <v>7.4285714285714288</v>
      </c>
      <c r="I184" s="22">
        <f t="shared" si="77"/>
        <v>15.769230769230768</v>
      </c>
      <c r="J184" s="22">
        <f t="shared" si="77"/>
        <v>3.0245746691871456</v>
      </c>
      <c r="K184" s="22">
        <f t="shared" si="77"/>
        <v>-1.2931034482758621</v>
      </c>
    </row>
    <row r="185" spans="1:11">
      <c r="A185" s="25" t="str">
        <f t="shared" si="68"/>
        <v>Q2 2013 Year-on-Year %</v>
      </c>
      <c r="B185" s="22">
        <f t="shared" si="76"/>
        <v>0</v>
      </c>
      <c r="C185" s="22">
        <f t="shared" si="77"/>
        <v>31.578947368421051</v>
      </c>
      <c r="D185" s="22">
        <f t="shared" si="77"/>
        <v>-5.10752688172043</v>
      </c>
      <c r="E185" s="22">
        <f t="shared" si="77"/>
        <v>-25</v>
      </c>
      <c r="F185" s="22">
        <f t="shared" si="77"/>
        <v>13.725490196078432</v>
      </c>
      <c r="G185" s="22">
        <f t="shared" si="77"/>
        <v>-6.9498069498069501</v>
      </c>
      <c r="H185" s="22">
        <f t="shared" si="77"/>
        <v>-4.7872340425531918</v>
      </c>
      <c r="I185" s="22">
        <f t="shared" si="77"/>
        <v>5.5555555555555554</v>
      </c>
      <c r="J185" s="22">
        <f t="shared" si="77"/>
        <v>6.0150375939849621</v>
      </c>
      <c r="K185" s="22">
        <f t="shared" si="77"/>
        <v>-1.3513513513513513</v>
      </c>
    </row>
    <row r="186" spans="1:11">
      <c r="A186" s="25" t="str">
        <f t="shared" si="68"/>
        <v>Q3 2013 Year-on-Year %</v>
      </c>
      <c r="B186" s="22">
        <f t="shared" si="76"/>
        <v>20</v>
      </c>
      <c r="C186" s="22">
        <f t="shared" si="77"/>
        <v>16.666666666666664</v>
      </c>
      <c r="D186" s="22">
        <f t="shared" si="77"/>
        <v>-6.3829787234042552</v>
      </c>
      <c r="E186" s="22">
        <f t="shared" si="77"/>
        <v>55.555555555555557</v>
      </c>
      <c r="F186" s="22">
        <f t="shared" si="77"/>
        <v>6.5727699530516439</v>
      </c>
      <c r="G186" s="22">
        <f t="shared" si="77"/>
        <v>11.468812877263582</v>
      </c>
      <c r="H186" s="22">
        <f t="shared" si="77"/>
        <v>1.5228426395939088</v>
      </c>
      <c r="I186" s="22">
        <f t="shared" si="77"/>
        <v>-1.4084507042253522</v>
      </c>
      <c r="J186" s="22">
        <f t="shared" si="77"/>
        <v>9.461966604823747</v>
      </c>
      <c r="K186" s="22">
        <f t="shared" si="77"/>
        <v>2.2935779816513762</v>
      </c>
    </row>
    <row r="187" spans="1:11">
      <c r="A187" s="25" t="s">
        <v>547</v>
      </c>
      <c r="B187" s="22">
        <f t="shared" si="76"/>
        <v>-2.0408163265306123</v>
      </c>
      <c r="C187" s="22">
        <f t="shared" ref="C187:K187" si="78">(C136-C132)/C132*100</f>
        <v>-80</v>
      </c>
      <c r="D187" s="22">
        <f t="shared" si="78"/>
        <v>0.58309037900874638</v>
      </c>
      <c r="E187" s="22">
        <f t="shared" si="78"/>
        <v>-30.76923076923077</v>
      </c>
      <c r="F187" s="22">
        <f t="shared" si="78"/>
        <v>3.755868544600939</v>
      </c>
      <c r="G187" s="22">
        <f t="shared" si="78"/>
        <v>20.638297872340424</v>
      </c>
      <c r="H187" s="22">
        <f t="shared" si="78"/>
        <v>10.614525139664805</v>
      </c>
      <c r="I187" s="22">
        <f t="shared" si="78"/>
        <v>-2.422145328719723</v>
      </c>
      <c r="J187" s="22">
        <f t="shared" si="78"/>
        <v>4.1894353369763211</v>
      </c>
      <c r="K187" s="22">
        <f t="shared" si="78"/>
        <v>6.9444444444444446</v>
      </c>
    </row>
    <row r="188" spans="1:11">
      <c r="A188" s="25" t="s">
        <v>548</v>
      </c>
      <c r="B188" s="22">
        <f t="shared" si="76"/>
        <v>1.0526315789473684</v>
      </c>
      <c r="C188" s="22">
        <f t="shared" ref="C188:K189" si="79">(C137-C133)/C133*100</f>
        <v>-80</v>
      </c>
      <c r="D188" s="22">
        <f t="shared" si="79"/>
        <v>3.7356321839080464</v>
      </c>
      <c r="E188" s="22">
        <f t="shared" si="79"/>
        <v>120</v>
      </c>
      <c r="F188" s="22">
        <f t="shared" si="79"/>
        <v>18.75</v>
      </c>
      <c r="G188" s="22">
        <f t="shared" si="79"/>
        <v>19.747899159663866</v>
      </c>
      <c r="H188" s="22">
        <f t="shared" si="79"/>
        <v>-5.3191489361702127</v>
      </c>
      <c r="I188" s="22">
        <f t="shared" si="79"/>
        <v>-8.9700996677740861</v>
      </c>
      <c r="J188" s="22">
        <f t="shared" si="79"/>
        <v>2.9357798165137616</v>
      </c>
      <c r="K188" s="22">
        <f t="shared" si="79"/>
        <v>-6.9868995633187767</v>
      </c>
    </row>
    <row r="189" spans="1:11">
      <c r="A189" s="25" t="s">
        <v>560</v>
      </c>
      <c r="B189" s="22">
        <f t="shared" si="76"/>
        <v>-7.608695652173914</v>
      </c>
      <c r="C189" s="22">
        <f t="shared" si="79"/>
        <v>-76</v>
      </c>
      <c r="D189" s="22">
        <f t="shared" si="79"/>
        <v>-6.7988668555240803</v>
      </c>
      <c r="E189" s="22">
        <f t="shared" si="79"/>
        <v>100</v>
      </c>
      <c r="F189" s="22">
        <f t="shared" si="79"/>
        <v>3.8793103448275863</v>
      </c>
      <c r="G189" s="22">
        <f t="shared" si="79"/>
        <v>14.107883817427386</v>
      </c>
      <c r="H189" s="22">
        <f t="shared" si="79"/>
        <v>2.7932960893854748</v>
      </c>
      <c r="I189" s="22">
        <f t="shared" si="79"/>
        <v>-14.736842105263156</v>
      </c>
      <c r="J189" s="22">
        <f t="shared" si="79"/>
        <v>5.3191489361702127</v>
      </c>
      <c r="K189" s="22">
        <f t="shared" si="79"/>
        <v>5.0228310502283104</v>
      </c>
    </row>
    <row r="190" spans="1:11">
      <c r="A190" s="25" t="s">
        <v>567</v>
      </c>
      <c r="B190" s="22">
        <f t="shared" si="76"/>
        <v>-26.851851851851855</v>
      </c>
      <c r="C190" s="22">
        <f t="shared" si="76"/>
        <v>-61.904761904761905</v>
      </c>
      <c r="D190" s="22">
        <f t="shared" si="76"/>
        <v>-2.5568181818181821</v>
      </c>
      <c r="E190" s="22">
        <f t="shared" si="76"/>
        <v>42.857142857142854</v>
      </c>
      <c r="F190" s="22">
        <f t="shared" si="76"/>
        <v>6.1674008810572687</v>
      </c>
      <c r="G190" s="22">
        <f t="shared" si="76"/>
        <v>-7.7617328519855606</v>
      </c>
      <c r="H190" s="22">
        <f t="shared" si="76"/>
        <v>-13.5</v>
      </c>
      <c r="I190" s="22">
        <f t="shared" si="76"/>
        <v>-15.357142857142858</v>
      </c>
      <c r="J190" s="22">
        <f t="shared" si="76"/>
        <v>1.5254237288135595</v>
      </c>
      <c r="K190" s="22">
        <f t="shared" si="76"/>
        <v>-5.8295964125560538</v>
      </c>
    </row>
    <row r="191" spans="1:11">
      <c r="B191" s="20"/>
      <c r="C191" s="20"/>
      <c r="D191" s="20"/>
      <c r="E191" s="20"/>
      <c r="F191" s="20"/>
      <c r="G191" s="20"/>
      <c r="H191" s="20"/>
      <c r="I191" s="20"/>
      <c r="J191" s="20"/>
      <c r="K191" s="20"/>
    </row>
    <row r="192" spans="1:11" ht="51">
      <c r="B192" s="124" t="s">
        <v>60</v>
      </c>
      <c r="C192" s="124" t="s">
        <v>61</v>
      </c>
      <c r="D192" s="124" t="s">
        <v>50</v>
      </c>
      <c r="E192" s="124" t="s">
        <v>59</v>
      </c>
      <c r="F192" s="124" t="s">
        <v>62</v>
      </c>
      <c r="G192" s="20"/>
      <c r="H192" s="124" t="s">
        <v>60</v>
      </c>
      <c r="I192" s="124" t="s">
        <v>61</v>
      </c>
      <c r="J192" s="124" t="s">
        <v>50</v>
      </c>
      <c r="K192" s="124" t="s">
        <v>59</v>
      </c>
    </row>
    <row r="193" spans="1:11">
      <c r="A193" s="25" t="str">
        <f t="shared" ref="A193:A205" si="80">A113</f>
        <v>Q1 2008</v>
      </c>
      <c r="B193" s="19">
        <v>1679000</v>
      </c>
      <c r="C193" s="19">
        <v>492000</v>
      </c>
      <c r="D193" s="19">
        <f>B113</f>
        <v>130000</v>
      </c>
      <c r="E193" s="19">
        <f>K113</f>
        <v>224000</v>
      </c>
      <c r="F193" s="19">
        <f t="shared" ref="F193:F201" si="81">SUM(B193:E193)</f>
        <v>2525000</v>
      </c>
      <c r="G193" s="256"/>
      <c r="H193" s="238">
        <f>B193/$F193*100</f>
        <v>66.495049504950501</v>
      </c>
      <c r="I193" s="238">
        <f>C193/$F193*100</f>
        <v>19.485148514851485</v>
      </c>
      <c r="J193" s="238">
        <f>D193/$F193*100</f>
        <v>5.1485148514851486</v>
      </c>
      <c r="K193" s="238">
        <f>E193/$F193*100</f>
        <v>8.8712871287128703</v>
      </c>
    </row>
    <row r="194" spans="1:11">
      <c r="A194" s="25" t="str">
        <f t="shared" si="80"/>
        <v>Q2 2008</v>
      </c>
      <c r="B194" s="19">
        <v>1657000</v>
      </c>
      <c r="C194" s="19">
        <v>521000</v>
      </c>
      <c r="D194" s="19">
        <f t="shared" ref="D194:D216" si="82">B114</f>
        <v>157000</v>
      </c>
      <c r="E194" s="19">
        <f t="shared" ref="E194:E218" si="83">K114</f>
        <v>225000</v>
      </c>
      <c r="F194" s="19">
        <f t="shared" si="81"/>
        <v>2560000</v>
      </c>
      <c r="G194" s="256"/>
      <c r="H194" s="238">
        <f t="shared" ref="H194:H211" si="84">B194/$F194*100</f>
        <v>64.7265625</v>
      </c>
      <c r="I194" s="238">
        <f t="shared" ref="I194:I211" si="85">C194/$F194*100</f>
        <v>20.3515625</v>
      </c>
      <c r="J194" s="238">
        <f t="shared" ref="J194:J211" si="86">D194/$F194*100</f>
        <v>6.1328125</v>
      </c>
      <c r="K194" s="238">
        <f t="shared" ref="K194:K211" si="87">E194/$F194*100</f>
        <v>8.7890625</v>
      </c>
    </row>
    <row r="195" spans="1:11">
      <c r="A195" s="25" t="str">
        <f t="shared" si="80"/>
        <v>Q3 2008</v>
      </c>
      <c r="B195" s="19">
        <v>1647000</v>
      </c>
      <c r="C195" s="19">
        <v>486000</v>
      </c>
      <c r="D195" s="19">
        <f t="shared" si="82"/>
        <v>148000</v>
      </c>
      <c r="E195" s="19">
        <f t="shared" si="83"/>
        <v>260000</v>
      </c>
      <c r="F195" s="19">
        <f t="shared" si="81"/>
        <v>2541000</v>
      </c>
      <c r="G195" s="256"/>
      <c r="H195" s="238">
        <f t="shared" si="84"/>
        <v>64.817001180637547</v>
      </c>
      <c r="I195" s="238">
        <f t="shared" si="85"/>
        <v>19.126328217237308</v>
      </c>
      <c r="J195" s="238">
        <f t="shared" si="86"/>
        <v>5.8244785517512794</v>
      </c>
      <c r="K195" s="238">
        <f t="shared" si="87"/>
        <v>10.232192050373868</v>
      </c>
    </row>
    <row r="196" spans="1:11">
      <c r="A196" s="25" t="str">
        <f t="shared" si="80"/>
        <v>Q4 2008</v>
      </c>
      <c r="B196" s="19">
        <v>1664000</v>
      </c>
      <c r="C196" s="19">
        <v>479000</v>
      </c>
      <c r="D196" s="19">
        <f t="shared" si="82"/>
        <v>163000</v>
      </c>
      <c r="E196" s="19">
        <f t="shared" si="83"/>
        <v>277000</v>
      </c>
      <c r="F196" s="19">
        <f t="shared" si="81"/>
        <v>2583000</v>
      </c>
      <c r="G196" s="256"/>
      <c r="H196" s="238">
        <f t="shared" si="84"/>
        <v>64.421215640727837</v>
      </c>
      <c r="I196" s="238">
        <f t="shared" si="85"/>
        <v>18.54432830042586</v>
      </c>
      <c r="J196" s="238">
        <f t="shared" si="86"/>
        <v>6.3104916763453351</v>
      </c>
      <c r="K196" s="238">
        <f t="shared" si="87"/>
        <v>10.723964382500968</v>
      </c>
    </row>
    <row r="197" spans="1:11">
      <c r="A197" s="25" t="str">
        <f t="shared" si="80"/>
        <v>Q1 2009</v>
      </c>
      <c r="B197" s="19">
        <v>1609000</v>
      </c>
      <c r="C197" s="19">
        <v>462000</v>
      </c>
      <c r="D197" s="19">
        <f t="shared" si="82"/>
        <v>136000</v>
      </c>
      <c r="E197" s="19">
        <f t="shared" si="83"/>
        <v>283000</v>
      </c>
      <c r="F197" s="19">
        <f t="shared" si="81"/>
        <v>2490000</v>
      </c>
      <c r="G197" s="256"/>
      <c r="H197" s="238">
        <f t="shared" si="84"/>
        <v>64.618473895582326</v>
      </c>
      <c r="I197" s="238">
        <f t="shared" si="85"/>
        <v>18.554216867469879</v>
      </c>
      <c r="J197" s="238">
        <f t="shared" si="86"/>
        <v>5.4618473895582333</v>
      </c>
      <c r="K197" s="238">
        <f t="shared" si="87"/>
        <v>11.365461847389559</v>
      </c>
    </row>
    <row r="198" spans="1:11">
      <c r="A198" s="25" t="str">
        <f t="shared" si="80"/>
        <v>Q2 2009</v>
      </c>
      <c r="B198" s="19">
        <v>1635000</v>
      </c>
      <c r="C198" s="19">
        <v>447000</v>
      </c>
      <c r="D198" s="19">
        <f t="shared" si="82"/>
        <v>103000</v>
      </c>
      <c r="E198" s="19">
        <f t="shared" si="83"/>
        <v>245000</v>
      </c>
      <c r="F198" s="19">
        <f t="shared" si="81"/>
        <v>2430000</v>
      </c>
      <c r="G198" s="256"/>
      <c r="H198" s="238">
        <f t="shared" si="84"/>
        <v>67.283950617283949</v>
      </c>
      <c r="I198" s="238">
        <f t="shared" si="85"/>
        <v>18.395061728395063</v>
      </c>
      <c r="J198" s="238">
        <f t="shared" si="86"/>
        <v>4.238683127572016</v>
      </c>
      <c r="K198" s="238">
        <f t="shared" si="87"/>
        <v>10.08230452674897</v>
      </c>
    </row>
    <row r="199" spans="1:11">
      <c r="A199" s="25" t="str">
        <f t="shared" si="80"/>
        <v>Q3 2009</v>
      </c>
      <c r="B199" s="19">
        <v>1631000</v>
      </c>
      <c r="C199" s="19">
        <v>451000</v>
      </c>
      <c r="D199" s="19">
        <f t="shared" si="82"/>
        <v>113000</v>
      </c>
      <c r="E199" s="19">
        <f t="shared" si="83"/>
        <v>238000</v>
      </c>
      <c r="F199" s="19">
        <f t="shared" si="81"/>
        <v>2433000</v>
      </c>
      <c r="G199" s="256"/>
      <c r="H199" s="238">
        <f t="shared" si="84"/>
        <v>67.03658035347307</v>
      </c>
      <c r="I199" s="238">
        <f t="shared" si="85"/>
        <v>18.536785861076861</v>
      </c>
      <c r="J199" s="238">
        <f t="shared" si="86"/>
        <v>4.6444718454582823</v>
      </c>
      <c r="K199" s="238">
        <f t="shared" si="87"/>
        <v>9.782161939991779</v>
      </c>
    </row>
    <row r="200" spans="1:11">
      <c r="A200" s="25" t="str">
        <f t="shared" si="80"/>
        <v>Q4 2009</v>
      </c>
      <c r="B200" s="19">
        <v>1622000</v>
      </c>
      <c r="C200" s="19">
        <v>428000</v>
      </c>
      <c r="D200" s="19">
        <f t="shared" si="82"/>
        <v>110000</v>
      </c>
      <c r="E200" s="19">
        <f t="shared" si="83"/>
        <v>227000</v>
      </c>
      <c r="F200" s="19">
        <f>SUM(B200:E200)</f>
        <v>2387000</v>
      </c>
      <c r="G200" s="256"/>
      <c r="H200" s="238">
        <f t="shared" si="84"/>
        <v>67.951403435274401</v>
      </c>
      <c r="I200" s="238">
        <f t="shared" si="85"/>
        <v>17.930456640134061</v>
      </c>
      <c r="J200" s="238">
        <f t="shared" si="86"/>
        <v>4.6082949308755765</v>
      </c>
      <c r="K200" s="238">
        <f t="shared" si="87"/>
        <v>9.5098449937159621</v>
      </c>
    </row>
    <row r="201" spans="1:11">
      <c r="A201" s="25" t="str">
        <f t="shared" si="80"/>
        <v>Q1 2010</v>
      </c>
      <c r="B201" s="19">
        <v>1643000</v>
      </c>
      <c r="C201" s="19">
        <v>403000</v>
      </c>
      <c r="D201" s="19">
        <f t="shared" si="82"/>
        <v>115000</v>
      </c>
      <c r="E201" s="19">
        <f t="shared" si="83"/>
        <v>224000</v>
      </c>
      <c r="F201" s="19">
        <f t="shared" si="81"/>
        <v>2385000</v>
      </c>
      <c r="G201" s="256"/>
      <c r="H201" s="238">
        <f t="shared" si="84"/>
        <v>68.888888888888886</v>
      </c>
      <c r="I201" s="238">
        <f t="shared" si="85"/>
        <v>16.89727463312369</v>
      </c>
      <c r="J201" s="238">
        <f t="shared" si="86"/>
        <v>4.8218029350104823</v>
      </c>
      <c r="K201" s="238">
        <f t="shared" si="87"/>
        <v>9.3920335429769395</v>
      </c>
    </row>
    <row r="202" spans="1:11">
      <c r="A202" s="25" t="str">
        <f t="shared" si="80"/>
        <v>Q2 2010</v>
      </c>
      <c r="B202" s="19">
        <v>1592000</v>
      </c>
      <c r="C202" s="19">
        <v>409000</v>
      </c>
      <c r="D202" s="19">
        <f t="shared" si="82"/>
        <v>110000</v>
      </c>
      <c r="E202" s="19">
        <f t="shared" si="83"/>
        <v>221000</v>
      </c>
      <c r="F202" s="19">
        <f t="shared" ref="F202:F210" si="88">SUM(B202:E202)</f>
        <v>2332000</v>
      </c>
      <c r="G202" s="256"/>
      <c r="H202" s="238">
        <f t="shared" si="84"/>
        <v>68.267581475128651</v>
      </c>
      <c r="I202" s="238">
        <f t="shared" si="85"/>
        <v>17.538593481989707</v>
      </c>
      <c r="J202" s="238">
        <f t="shared" si="86"/>
        <v>4.716981132075472</v>
      </c>
      <c r="K202" s="238">
        <f t="shared" si="87"/>
        <v>9.4768439108061742</v>
      </c>
    </row>
    <row r="203" spans="1:11">
      <c r="A203" s="25" t="str">
        <f t="shared" si="80"/>
        <v>Q3 2010</v>
      </c>
      <c r="B203" s="19">
        <v>1566000</v>
      </c>
      <c r="C203" s="19">
        <v>408000</v>
      </c>
      <c r="D203" s="19">
        <f t="shared" si="82"/>
        <v>118000</v>
      </c>
      <c r="E203" s="19">
        <f t="shared" si="83"/>
        <v>204000</v>
      </c>
      <c r="F203" s="19">
        <f t="shared" si="88"/>
        <v>2296000</v>
      </c>
      <c r="G203" s="256"/>
      <c r="H203" s="238">
        <f t="shared" si="84"/>
        <v>68.20557491289199</v>
      </c>
      <c r="I203" s="238">
        <f t="shared" si="85"/>
        <v>17.770034843205575</v>
      </c>
      <c r="J203" s="238">
        <f t="shared" si="86"/>
        <v>5.1393728222996513</v>
      </c>
      <c r="K203" s="238">
        <f t="shared" si="87"/>
        <v>8.8850174216027877</v>
      </c>
    </row>
    <row r="204" spans="1:11">
      <c r="A204" s="25" t="str">
        <f t="shared" si="80"/>
        <v>Q4 2010</v>
      </c>
      <c r="B204" s="19">
        <v>1607000</v>
      </c>
      <c r="C204" s="19">
        <v>424000</v>
      </c>
      <c r="D204" s="19">
        <f t="shared" si="82"/>
        <v>114000</v>
      </c>
      <c r="E204" s="19">
        <f t="shared" si="83"/>
        <v>203000</v>
      </c>
      <c r="F204" s="19">
        <f t="shared" si="88"/>
        <v>2348000</v>
      </c>
      <c r="G204" s="256"/>
      <c r="H204" s="238">
        <f t="shared" si="84"/>
        <v>68.441226575809196</v>
      </c>
      <c r="I204" s="238">
        <f t="shared" si="85"/>
        <v>18.057921635434411</v>
      </c>
      <c r="J204" s="238">
        <f t="shared" si="86"/>
        <v>4.8551959114139693</v>
      </c>
      <c r="K204" s="238">
        <f t="shared" si="87"/>
        <v>8.6456558773424188</v>
      </c>
    </row>
    <row r="205" spans="1:11">
      <c r="A205" s="25" t="str">
        <f t="shared" si="80"/>
        <v>Q1 2011</v>
      </c>
      <c r="B205" s="19">
        <v>1603000</v>
      </c>
      <c r="C205" s="19">
        <v>445000</v>
      </c>
      <c r="D205" s="19">
        <f t="shared" si="82"/>
        <v>102000</v>
      </c>
      <c r="E205" s="19">
        <f t="shared" si="83"/>
        <v>187000</v>
      </c>
      <c r="F205" s="19">
        <f t="shared" si="88"/>
        <v>2337000</v>
      </c>
      <c r="G205" s="256"/>
      <c r="H205" s="238">
        <f t="shared" si="84"/>
        <v>68.592212237911852</v>
      </c>
      <c r="I205" s="238">
        <f t="shared" si="85"/>
        <v>19.041506204535729</v>
      </c>
      <c r="J205" s="238">
        <f t="shared" si="86"/>
        <v>4.3645699614890887</v>
      </c>
      <c r="K205" s="238">
        <f t="shared" si="87"/>
        <v>8.0017115960633287</v>
      </c>
    </row>
    <row r="206" spans="1:11">
      <c r="A206" s="25" t="str">
        <f t="shared" ref="A206:A215" si="89">A126</f>
        <v>Q2 2011</v>
      </c>
      <c r="B206" s="19">
        <v>1614000</v>
      </c>
      <c r="C206" s="19">
        <v>469000</v>
      </c>
      <c r="D206" s="19">
        <f t="shared" si="82"/>
        <v>94000</v>
      </c>
      <c r="E206" s="19">
        <f t="shared" si="83"/>
        <v>222000</v>
      </c>
      <c r="F206" s="19">
        <f t="shared" si="88"/>
        <v>2399000</v>
      </c>
      <c r="G206" s="256"/>
      <c r="H206" s="238">
        <f t="shared" si="84"/>
        <v>67.278032513547316</v>
      </c>
      <c r="I206" s="238">
        <f t="shared" si="85"/>
        <v>19.549812421842436</v>
      </c>
      <c r="J206" s="238">
        <f t="shared" si="86"/>
        <v>3.918299291371405</v>
      </c>
      <c r="K206" s="238">
        <f t="shared" si="87"/>
        <v>9.2538557732388487</v>
      </c>
    </row>
    <row r="207" spans="1:11">
      <c r="A207" s="25" t="str">
        <f t="shared" si="89"/>
        <v>Q3 2011</v>
      </c>
      <c r="B207" s="19">
        <v>1612000</v>
      </c>
      <c r="C207" s="19">
        <v>492000</v>
      </c>
      <c r="D207" s="19">
        <f t="shared" si="82"/>
        <v>95000</v>
      </c>
      <c r="E207" s="19">
        <f t="shared" si="83"/>
        <v>218000</v>
      </c>
      <c r="F207" s="19">
        <f t="shared" si="88"/>
        <v>2417000</v>
      </c>
      <c r="G207" s="256"/>
      <c r="H207" s="238">
        <f t="shared" si="84"/>
        <v>66.694249069093914</v>
      </c>
      <c r="I207" s="238">
        <f t="shared" si="85"/>
        <v>20.355812991311542</v>
      </c>
      <c r="J207" s="238">
        <f t="shared" si="86"/>
        <v>3.9304923458833261</v>
      </c>
      <c r="K207" s="238">
        <f t="shared" si="87"/>
        <v>9.019445593711211</v>
      </c>
    </row>
    <row r="208" spans="1:11">
      <c r="A208" s="25" t="str">
        <f t="shared" si="89"/>
        <v>Q4 2011</v>
      </c>
      <c r="B208" s="19">
        <v>1677000</v>
      </c>
      <c r="C208" s="19">
        <v>499000</v>
      </c>
      <c r="D208" s="19">
        <f t="shared" si="82"/>
        <v>95000</v>
      </c>
      <c r="E208" s="19">
        <f t="shared" si="83"/>
        <v>201000</v>
      </c>
      <c r="F208" s="19">
        <f t="shared" si="88"/>
        <v>2472000</v>
      </c>
      <c r="G208" s="256"/>
      <c r="H208" s="238">
        <f t="shared" si="84"/>
        <v>67.839805825242721</v>
      </c>
      <c r="I208" s="238">
        <f t="shared" si="85"/>
        <v>20.186084142394822</v>
      </c>
      <c r="J208" s="238">
        <f t="shared" si="86"/>
        <v>3.8430420711974111</v>
      </c>
      <c r="K208" s="238">
        <f t="shared" si="87"/>
        <v>8.1310679611650496</v>
      </c>
    </row>
    <row r="209" spans="1:11">
      <c r="A209" s="25" t="str">
        <f t="shared" si="89"/>
        <v>Q1 2012</v>
      </c>
      <c r="B209" s="19">
        <v>1650000</v>
      </c>
      <c r="C209" s="19">
        <v>449000</v>
      </c>
      <c r="D209" s="19">
        <f t="shared" si="82"/>
        <v>92000</v>
      </c>
      <c r="E209" s="19">
        <f t="shared" si="83"/>
        <v>232000</v>
      </c>
      <c r="F209" s="19">
        <f t="shared" si="88"/>
        <v>2423000</v>
      </c>
      <c r="G209" s="256"/>
      <c r="H209" s="238">
        <f t="shared" si="84"/>
        <v>68.097399917457707</v>
      </c>
      <c r="I209" s="238">
        <f t="shared" si="85"/>
        <v>18.530747007841519</v>
      </c>
      <c r="J209" s="238">
        <f t="shared" si="86"/>
        <v>3.7969459347915806</v>
      </c>
      <c r="K209" s="238">
        <f t="shared" si="87"/>
        <v>9.5749071399092021</v>
      </c>
    </row>
    <row r="210" spans="1:11">
      <c r="A210" s="25" t="str">
        <f t="shared" si="89"/>
        <v>Q2 2012</v>
      </c>
      <c r="B210" s="19">
        <v>1686000</v>
      </c>
      <c r="C210" s="19">
        <v>429000</v>
      </c>
      <c r="D210" s="19">
        <f t="shared" si="82"/>
        <v>92000</v>
      </c>
      <c r="E210" s="19">
        <f t="shared" si="83"/>
        <v>222000</v>
      </c>
      <c r="F210" s="19">
        <f t="shared" si="88"/>
        <v>2429000</v>
      </c>
      <c r="G210" s="256"/>
      <c r="H210" s="238">
        <f t="shared" si="84"/>
        <v>69.411280362289006</v>
      </c>
      <c r="I210" s="238">
        <f t="shared" si="85"/>
        <v>17.661589131329766</v>
      </c>
      <c r="J210" s="238">
        <f t="shared" si="86"/>
        <v>3.787566899958831</v>
      </c>
      <c r="K210" s="238">
        <f t="shared" si="87"/>
        <v>9.1395636064223957</v>
      </c>
    </row>
    <row r="211" spans="1:11">
      <c r="A211" s="25" t="str">
        <f t="shared" si="89"/>
        <v>Q3 2012</v>
      </c>
      <c r="B211" s="19">
        <v>1734000</v>
      </c>
      <c r="C211" s="19">
        <v>399000</v>
      </c>
      <c r="D211" s="19">
        <f t="shared" si="82"/>
        <v>90000</v>
      </c>
      <c r="E211" s="19">
        <f t="shared" si="83"/>
        <v>218000</v>
      </c>
      <c r="F211" s="19">
        <f t="shared" ref="F211:F218" si="90">SUM(B211:E211)</f>
        <v>2441000</v>
      </c>
      <c r="G211" s="256"/>
      <c r="H211" s="238">
        <f t="shared" si="84"/>
        <v>71.036460467021712</v>
      </c>
      <c r="I211" s="238">
        <f t="shared" si="85"/>
        <v>16.345759934453095</v>
      </c>
      <c r="J211" s="238">
        <f t="shared" si="86"/>
        <v>3.6870135190495699</v>
      </c>
      <c r="K211" s="238">
        <f t="shared" si="87"/>
        <v>8.9307660794756245</v>
      </c>
    </row>
    <row r="212" spans="1:11">
      <c r="A212" s="25" t="str">
        <f t="shared" si="89"/>
        <v>Q4 2012</v>
      </c>
      <c r="B212" s="19">
        <v>1709000</v>
      </c>
      <c r="C212" s="19">
        <v>376000</v>
      </c>
      <c r="D212" s="19">
        <f t="shared" si="82"/>
        <v>98000</v>
      </c>
      <c r="E212" s="19">
        <f t="shared" si="83"/>
        <v>216000</v>
      </c>
      <c r="F212" s="19">
        <f t="shared" si="90"/>
        <v>2399000</v>
      </c>
      <c r="G212" s="256"/>
      <c r="H212" s="238">
        <f t="shared" ref="H212:K218" si="91">B212/$F212*100</f>
        <v>71.238015839933311</v>
      </c>
      <c r="I212" s="238">
        <f t="shared" si="91"/>
        <v>15.67319716548562</v>
      </c>
      <c r="J212" s="238">
        <f t="shared" si="91"/>
        <v>4.0850354314297626</v>
      </c>
      <c r="K212" s="238">
        <f t="shared" si="91"/>
        <v>9.0037515631513134</v>
      </c>
    </row>
    <row r="213" spans="1:11">
      <c r="A213" s="25" t="str">
        <f t="shared" si="89"/>
        <v>Q1 2013</v>
      </c>
      <c r="B213" s="256">
        <v>1717000</v>
      </c>
      <c r="C213" s="256">
        <v>383000</v>
      </c>
      <c r="D213" s="19">
        <f t="shared" si="82"/>
        <v>95000</v>
      </c>
      <c r="E213" s="19">
        <f t="shared" si="83"/>
        <v>229000</v>
      </c>
      <c r="F213" s="19">
        <f t="shared" si="90"/>
        <v>2424000</v>
      </c>
      <c r="G213" s="329"/>
      <c r="H213" s="238">
        <f t="shared" ref="H213:H219" si="92">B213/$F213*100</f>
        <v>70.833333333333343</v>
      </c>
      <c r="I213" s="238">
        <f t="shared" ref="I213:I219" si="93">C213/$F213*100</f>
        <v>15.800330033003302</v>
      </c>
      <c r="J213" s="238">
        <f t="shared" ref="J213:J219" si="94">D213/$F213*100</f>
        <v>3.9191419141914192</v>
      </c>
      <c r="K213" s="238">
        <f t="shared" ref="K213:K219" si="95">E213/$F213*100</f>
        <v>9.4471947194719483</v>
      </c>
    </row>
    <row r="214" spans="1:11">
      <c r="A214" s="25" t="str">
        <f t="shared" si="89"/>
        <v>Q2 2013</v>
      </c>
      <c r="B214" s="256">
        <v>1720000</v>
      </c>
      <c r="C214" s="256">
        <v>409000</v>
      </c>
      <c r="D214" s="19">
        <f t="shared" si="82"/>
        <v>92000</v>
      </c>
      <c r="E214" s="19">
        <f t="shared" si="83"/>
        <v>219000</v>
      </c>
      <c r="F214" s="19">
        <f t="shared" si="90"/>
        <v>2440000</v>
      </c>
      <c r="G214" s="329"/>
      <c r="H214" s="238">
        <f t="shared" si="92"/>
        <v>70.491803278688522</v>
      </c>
      <c r="I214" s="238">
        <f t="shared" si="93"/>
        <v>16.762295081967213</v>
      </c>
      <c r="J214" s="238">
        <f t="shared" si="94"/>
        <v>3.7704918032786887</v>
      </c>
      <c r="K214" s="238">
        <f t="shared" si="95"/>
        <v>8.9754098360655732</v>
      </c>
    </row>
    <row r="215" spans="1:11">
      <c r="A215" s="25" t="str">
        <f t="shared" si="89"/>
        <v>Q3 2013</v>
      </c>
      <c r="B215" s="256">
        <v>1798000</v>
      </c>
      <c r="C215" s="256">
        <v>440000</v>
      </c>
      <c r="D215" s="19">
        <f t="shared" si="82"/>
        <v>108000</v>
      </c>
      <c r="E215" s="19">
        <f t="shared" si="83"/>
        <v>223000</v>
      </c>
      <c r="F215" s="19">
        <f t="shared" si="90"/>
        <v>2569000</v>
      </c>
      <c r="G215" s="329"/>
      <c r="H215" s="238">
        <f t="shared" si="92"/>
        <v>69.988322304398594</v>
      </c>
      <c r="I215" s="238">
        <f t="shared" si="93"/>
        <v>17.127286882055273</v>
      </c>
      <c r="J215" s="238">
        <f t="shared" si="94"/>
        <v>4.2039704165044771</v>
      </c>
      <c r="K215" s="238">
        <f t="shared" si="95"/>
        <v>8.6804203970416509</v>
      </c>
    </row>
    <row r="216" spans="1:11">
      <c r="A216" s="25" t="s">
        <v>544</v>
      </c>
      <c r="B216" s="256">
        <v>1766000</v>
      </c>
      <c r="C216" s="256">
        <v>434000</v>
      </c>
      <c r="D216" s="19">
        <f t="shared" si="82"/>
        <v>96000</v>
      </c>
      <c r="E216" s="19">
        <f t="shared" si="83"/>
        <v>231000</v>
      </c>
      <c r="F216" s="19">
        <f t="shared" si="90"/>
        <v>2527000</v>
      </c>
      <c r="G216" s="329"/>
      <c r="H216" s="238">
        <f t="shared" si="92"/>
        <v>69.885239414325284</v>
      </c>
      <c r="I216" s="238">
        <f t="shared" si="93"/>
        <v>17.174515235457065</v>
      </c>
      <c r="J216" s="238">
        <f t="shared" si="94"/>
        <v>3.7989711119905025</v>
      </c>
      <c r="K216" s="238">
        <f t="shared" si="95"/>
        <v>9.1412742382271475</v>
      </c>
    </row>
    <row r="217" spans="1:11">
      <c r="A217" s="25" t="s">
        <v>543</v>
      </c>
      <c r="B217" s="256">
        <v>1741000</v>
      </c>
      <c r="C217" s="256">
        <v>478000</v>
      </c>
      <c r="D217" s="19">
        <f>B137</f>
        <v>96000</v>
      </c>
      <c r="E217" s="19">
        <f t="shared" si="83"/>
        <v>213000</v>
      </c>
      <c r="F217" s="19">
        <f t="shared" si="90"/>
        <v>2528000</v>
      </c>
      <c r="G217" s="329"/>
      <c r="H217" s="238">
        <f t="shared" si="92"/>
        <v>68.868670886075947</v>
      </c>
      <c r="I217" s="238">
        <f t="shared" si="93"/>
        <v>18.908227848101266</v>
      </c>
      <c r="J217" s="238">
        <f t="shared" si="94"/>
        <v>3.79746835443038</v>
      </c>
      <c r="K217" s="238">
        <f t="shared" si="95"/>
        <v>8.4256329113924053</v>
      </c>
    </row>
    <row r="218" spans="1:11">
      <c r="A218" s="25" t="s">
        <v>558</v>
      </c>
      <c r="B218" s="256">
        <v>1715000</v>
      </c>
      <c r="C218" s="256">
        <v>450000</v>
      </c>
      <c r="D218" s="19">
        <f>B138</f>
        <v>85000</v>
      </c>
      <c r="E218" s="19">
        <f t="shared" si="83"/>
        <v>230000</v>
      </c>
      <c r="F218" s="19">
        <f t="shared" si="90"/>
        <v>2480000</v>
      </c>
      <c r="G218" s="329"/>
      <c r="H218" s="238">
        <f t="shared" si="92"/>
        <v>69.153225806451616</v>
      </c>
      <c r="I218" s="238">
        <f t="shared" si="93"/>
        <v>18.14516129032258</v>
      </c>
      <c r="J218" s="238">
        <f t="shared" si="94"/>
        <v>3.4274193548387095</v>
      </c>
      <c r="K218" s="238">
        <f t="shared" si="95"/>
        <v>9.2741935483870961</v>
      </c>
    </row>
    <row r="219" spans="1:11">
      <c r="A219" s="25" t="s">
        <v>566</v>
      </c>
      <c r="B219" s="256">
        <v>1671000</v>
      </c>
      <c r="C219" s="256">
        <v>459000</v>
      </c>
      <c r="D219" s="19">
        <v>79000</v>
      </c>
      <c r="E219" s="19">
        <v>210000</v>
      </c>
      <c r="F219" s="19">
        <f>SUM(B219:E219)</f>
        <v>2419000</v>
      </c>
      <c r="G219" s="329"/>
      <c r="H219" s="238">
        <f t="shared" si="92"/>
        <v>69.078131459280684</v>
      </c>
      <c r="I219" s="238">
        <f t="shared" si="93"/>
        <v>18.974782968168665</v>
      </c>
      <c r="J219" s="238">
        <f t="shared" si="94"/>
        <v>3.2658123191401405</v>
      </c>
      <c r="K219" s="238">
        <f t="shared" si="95"/>
        <v>8.6812732534105006</v>
      </c>
    </row>
    <row r="220" spans="1:11">
      <c r="B220" s="19"/>
      <c r="C220" s="19"/>
      <c r="D220" s="19"/>
      <c r="E220" s="19"/>
      <c r="F220" s="19"/>
      <c r="G220" s="20"/>
      <c r="H220" s="20"/>
    </row>
    <row r="221" spans="1:11">
      <c r="A221" s="25" t="s">
        <v>63</v>
      </c>
      <c r="B221" s="22">
        <f t="shared" ref="B221:F225" si="96">(B194-B193)/B193*100</f>
        <v>-1.3103037522334724</v>
      </c>
      <c r="C221" s="22">
        <f t="shared" si="96"/>
        <v>5.8943089430894311</v>
      </c>
      <c r="D221" s="22">
        <f t="shared" si="96"/>
        <v>20.76923076923077</v>
      </c>
      <c r="E221" s="22">
        <f t="shared" si="96"/>
        <v>0.4464285714285714</v>
      </c>
      <c r="F221" s="22">
        <f t="shared" si="96"/>
        <v>1.3861386138613863</v>
      </c>
      <c r="G221" s="20"/>
      <c r="H221" s="20"/>
    </row>
    <row r="222" spans="1:11">
      <c r="A222" s="25" t="s">
        <v>64</v>
      </c>
      <c r="B222" s="22">
        <f t="shared" si="96"/>
        <v>-0.6035003017501509</v>
      </c>
      <c r="C222" s="22">
        <f t="shared" si="96"/>
        <v>-6.7178502879078703</v>
      </c>
      <c r="D222" s="22">
        <f t="shared" si="96"/>
        <v>-5.7324840764331215</v>
      </c>
      <c r="E222" s="22">
        <f t="shared" si="96"/>
        <v>15.555555555555555</v>
      </c>
      <c r="F222" s="22">
        <f t="shared" si="96"/>
        <v>-0.7421875</v>
      </c>
      <c r="G222" s="7"/>
    </row>
    <row r="223" spans="1:11">
      <c r="A223" s="25" t="s">
        <v>65</v>
      </c>
      <c r="B223" s="22">
        <f t="shared" si="96"/>
        <v>1.0321797207043109</v>
      </c>
      <c r="C223" s="22">
        <f t="shared" si="96"/>
        <v>-1.440329218106996</v>
      </c>
      <c r="D223" s="22">
        <f t="shared" si="96"/>
        <v>10.135135135135135</v>
      </c>
      <c r="E223" s="22">
        <f t="shared" si="96"/>
        <v>6.5384615384615392</v>
      </c>
      <c r="F223" s="22">
        <f t="shared" ref="F223:F246" si="97">(F196-F195)/F195*100</f>
        <v>1.6528925619834711</v>
      </c>
      <c r="G223" s="7"/>
    </row>
    <row r="224" spans="1:11">
      <c r="A224" s="25" t="s">
        <v>66</v>
      </c>
      <c r="B224" s="22">
        <f t="shared" si="96"/>
        <v>-3.3052884615384617</v>
      </c>
      <c r="C224" s="22">
        <f t="shared" si="96"/>
        <v>-3.5490605427974948</v>
      </c>
      <c r="D224" s="22">
        <f t="shared" si="96"/>
        <v>-16.564417177914109</v>
      </c>
      <c r="E224" s="22">
        <f t="shared" si="96"/>
        <v>2.1660649819494582</v>
      </c>
      <c r="F224" s="22">
        <f t="shared" si="97"/>
        <v>-3.6004645760743323</v>
      </c>
      <c r="G224" s="7"/>
    </row>
    <row r="225" spans="1:7">
      <c r="A225" s="138" t="s">
        <v>378</v>
      </c>
      <c r="B225" s="22">
        <f t="shared" si="96"/>
        <v>1.6159105034182724</v>
      </c>
      <c r="C225" s="22">
        <f t="shared" si="96"/>
        <v>-3.2467532467532463</v>
      </c>
      <c r="D225" s="22">
        <f t="shared" si="96"/>
        <v>-24.264705882352942</v>
      </c>
      <c r="E225" s="22">
        <f t="shared" si="96"/>
        <v>-13.427561837455832</v>
      </c>
      <c r="F225" s="22">
        <f t="shared" si="97"/>
        <v>-2.4096385542168677</v>
      </c>
      <c r="G225" s="7"/>
    </row>
    <row r="226" spans="1:7">
      <c r="A226" s="138" t="s">
        <v>379</v>
      </c>
      <c r="B226" s="22">
        <f t="shared" ref="B226:E238" si="98">(B199-B198)/B198*100</f>
        <v>-0.24464831804281345</v>
      </c>
      <c r="C226" s="22">
        <f t="shared" si="98"/>
        <v>0.89485458612975388</v>
      </c>
      <c r="D226" s="22">
        <f t="shared" si="98"/>
        <v>9.7087378640776691</v>
      </c>
      <c r="E226" s="22">
        <f t="shared" si="98"/>
        <v>-2.8571428571428572</v>
      </c>
      <c r="F226" s="22">
        <f t="shared" si="97"/>
        <v>0.12345679012345678</v>
      </c>
      <c r="G226" s="7"/>
    </row>
    <row r="227" spans="1:7">
      <c r="A227" s="138" t="s">
        <v>419</v>
      </c>
      <c r="B227" s="22">
        <f t="shared" si="98"/>
        <v>-0.55180870631514412</v>
      </c>
      <c r="C227" s="22">
        <f t="shared" si="98"/>
        <v>-5.0997782705099777</v>
      </c>
      <c r="D227" s="22">
        <f t="shared" si="98"/>
        <v>-2.6548672566371683</v>
      </c>
      <c r="E227" s="22">
        <f t="shared" si="98"/>
        <v>-4.6218487394957988</v>
      </c>
      <c r="F227" s="22">
        <f t="shared" si="97"/>
        <v>-1.8906699547883272</v>
      </c>
      <c r="G227" s="7"/>
    </row>
    <row r="228" spans="1:7">
      <c r="A228" s="138" t="s">
        <v>418</v>
      </c>
      <c r="B228" s="22">
        <f t="shared" si="98"/>
        <v>1.2946979038224413</v>
      </c>
      <c r="C228" s="22">
        <f t="shared" si="98"/>
        <v>-5.8411214953271031</v>
      </c>
      <c r="D228" s="22">
        <f t="shared" si="98"/>
        <v>4.5454545454545459</v>
      </c>
      <c r="E228" s="22">
        <f t="shared" si="98"/>
        <v>-1.3215859030837005</v>
      </c>
      <c r="F228" s="22">
        <f t="shared" si="97"/>
        <v>-8.3787180561374103E-2</v>
      </c>
      <c r="G228" s="7"/>
    </row>
    <row r="229" spans="1:7">
      <c r="A229" s="161" t="s">
        <v>429</v>
      </c>
      <c r="B229" s="22">
        <f t="shared" si="98"/>
        <v>-3.10407790626902</v>
      </c>
      <c r="C229" s="22">
        <f t="shared" si="98"/>
        <v>1.4888337468982631</v>
      </c>
      <c r="D229" s="22">
        <f t="shared" si="98"/>
        <v>-4.3478260869565215</v>
      </c>
      <c r="E229" s="22">
        <f t="shared" si="98"/>
        <v>-1.3392857142857142</v>
      </c>
      <c r="F229" s="22">
        <f t="shared" si="97"/>
        <v>-2.2222222222222223</v>
      </c>
      <c r="G229" s="7"/>
    </row>
    <row r="230" spans="1:7">
      <c r="A230" s="161" t="s">
        <v>435</v>
      </c>
      <c r="B230" s="22">
        <f t="shared" si="98"/>
        <v>-1.6331658291457287</v>
      </c>
      <c r="C230" s="22">
        <f t="shared" si="98"/>
        <v>-0.24449877750611246</v>
      </c>
      <c r="D230" s="22">
        <f t="shared" si="98"/>
        <v>7.2727272727272725</v>
      </c>
      <c r="E230" s="22">
        <f t="shared" si="98"/>
        <v>-7.6923076923076925</v>
      </c>
      <c r="F230" s="22">
        <f t="shared" si="97"/>
        <v>-1.5437392795883362</v>
      </c>
      <c r="G230" s="7"/>
    </row>
    <row r="231" spans="1:7">
      <c r="A231" s="161" t="s">
        <v>446</v>
      </c>
      <c r="B231" s="22">
        <f t="shared" si="98"/>
        <v>2.6181353767560664</v>
      </c>
      <c r="C231" s="22">
        <f t="shared" si="98"/>
        <v>3.9215686274509802</v>
      </c>
      <c r="D231" s="22">
        <f t="shared" si="98"/>
        <v>-3.3898305084745761</v>
      </c>
      <c r="E231" s="22">
        <f t="shared" si="98"/>
        <v>-0.49019607843137253</v>
      </c>
      <c r="F231" s="22">
        <f t="shared" si="97"/>
        <v>2.264808362369338</v>
      </c>
      <c r="G231" s="7"/>
    </row>
    <row r="232" spans="1:7">
      <c r="A232" s="161" t="s">
        <v>452</v>
      </c>
      <c r="B232" s="22">
        <f t="shared" si="98"/>
        <v>-0.24891101431238333</v>
      </c>
      <c r="C232" s="22">
        <f t="shared" si="98"/>
        <v>4.9528301886792452</v>
      </c>
      <c r="D232" s="22">
        <f t="shared" si="98"/>
        <v>-10.526315789473683</v>
      </c>
      <c r="E232" s="22">
        <f t="shared" si="98"/>
        <v>-7.8817733990147785</v>
      </c>
      <c r="F232" s="22">
        <f t="shared" si="97"/>
        <v>-0.46848381601362865</v>
      </c>
      <c r="G232" s="7"/>
    </row>
    <row r="233" spans="1:7">
      <c r="A233" s="161" t="s">
        <v>469</v>
      </c>
      <c r="B233" s="22">
        <f t="shared" si="98"/>
        <v>0.68621334996880845</v>
      </c>
      <c r="C233" s="22">
        <f t="shared" si="98"/>
        <v>5.393258426966292</v>
      </c>
      <c r="D233" s="22">
        <f t="shared" si="98"/>
        <v>-7.8431372549019605</v>
      </c>
      <c r="E233" s="22">
        <f t="shared" si="98"/>
        <v>18.71657754010695</v>
      </c>
      <c r="F233" s="22">
        <f t="shared" si="97"/>
        <v>2.6529738981600341</v>
      </c>
      <c r="G233" s="7"/>
    </row>
    <row r="234" spans="1:7">
      <c r="A234" s="161" t="s">
        <v>476</v>
      </c>
      <c r="B234" s="22">
        <f t="shared" ref="B234:E234" si="99">(B207-B206)/B206*100</f>
        <v>-0.12391573729863693</v>
      </c>
      <c r="C234" s="22">
        <f t="shared" si="99"/>
        <v>4.9040511727078888</v>
      </c>
      <c r="D234" s="22">
        <f t="shared" si="99"/>
        <v>1.0638297872340425</v>
      </c>
      <c r="E234" s="22">
        <f t="shared" si="99"/>
        <v>-1.8018018018018018</v>
      </c>
      <c r="F234" s="22">
        <f t="shared" si="97"/>
        <v>0.75031263026260941</v>
      </c>
      <c r="G234" s="7"/>
    </row>
    <row r="235" spans="1:7">
      <c r="A235" s="161" t="s">
        <v>482</v>
      </c>
      <c r="B235" s="22">
        <f t="shared" ref="B235:E235" si="100">(B208-B207)/B207*100</f>
        <v>4.032258064516129</v>
      </c>
      <c r="C235" s="22">
        <f t="shared" si="100"/>
        <v>1.4227642276422763</v>
      </c>
      <c r="D235" s="22">
        <f t="shared" si="100"/>
        <v>0</v>
      </c>
      <c r="E235" s="22">
        <f t="shared" si="100"/>
        <v>-7.7981651376146797</v>
      </c>
      <c r="F235" s="22">
        <f t="shared" si="97"/>
        <v>2.2755482002482417</v>
      </c>
      <c r="G235" s="7"/>
    </row>
    <row r="236" spans="1:7">
      <c r="A236" s="161" t="s">
        <v>491</v>
      </c>
      <c r="B236" s="22">
        <f t="shared" ref="B236:E236" si="101">(B209-B208)/B208*100</f>
        <v>-1.6100178890876566</v>
      </c>
      <c r="C236" s="22">
        <f t="shared" si="101"/>
        <v>-10.020040080160321</v>
      </c>
      <c r="D236" s="22">
        <f t="shared" si="101"/>
        <v>-3.1578947368421053</v>
      </c>
      <c r="E236" s="22">
        <f t="shared" si="101"/>
        <v>15.422885572139302</v>
      </c>
      <c r="F236" s="22">
        <f t="shared" si="97"/>
        <v>-1.9822006472491909</v>
      </c>
      <c r="G236" s="7"/>
    </row>
    <row r="237" spans="1:7">
      <c r="A237" s="161" t="s">
        <v>496</v>
      </c>
      <c r="B237" s="22">
        <f t="shared" ref="B237:E237" si="102">(B210-B209)/B209*100</f>
        <v>2.1818181818181821</v>
      </c>
      <c r="C237" s="22">
        <f t="shared" si="102"/>
        <v>-4.4543429844097995</v>
      </c>
      <c r="D237" s="22">
        <f t="shared" si="102"/>
        <v>0</v>
      </c>
      <c r="E237" s="22">
        <f t="shared" si="102"/>
        <v>-4.3103448275862073</v>
      </c>
      <c r="F237" s="22">
        <f t="shared" si="97"/>
        <v>0.24762690879075525</v>
      </c>
      <c r="G237" s="7"/>
    </row>
    <row r="238" spans="1:7">
      <c r="A238" s="161" t="s">
        <v>502</v>
      </c>
      <c r="B238" s="22">
        <f t="shared" ref="B238:E238" si="103">(B211-B210)/B210*100</f>
        <v>2.8469750889679712</v>
      </c>
      <c r="C238" s="22">
        <f t="shared" si="103"/>
        <v>-6.9930069930069934</v>
      </c>
      <c r="D238" s="22">
        <f t="shared" si="103"/>
        <v>-2.1739130434782608</v>
      </c>
      <c r="E238" s="22">
        <f t="shared" si="103"/>
        <v>-1.8018018018018018</v>
      </c>
      <c r="F238" s="22">
        <f t="shared" si="97"/>
        <v>0.49403046521202143</v>
      </c>
      <c r="G238" s="7"/>
    </row>
    <row r="239" spans="1:7">
      <c r="A239" s="161" t="s">
        <v>507</v>
      </c>
      <c r="B239" s="22">
        <f t="shared" ref="B239:E239" si="104">(B212-B211)/B211*100</f>
        <v>-1.441753171856978</v>
      </c>
      <c r="C239" s="22">
        <f t="shared" si="104"/>
        <v>-5.7644110275689222</v>
      </c>
      <c r="D239" s="22">
        <f t="shared" si="104"/>
        <v>8.8888888888888893</v>
      </c>
      <c r="E239" s="22">
        <f t="shared" si="104"/>
        <v>-0.91743119266055051</v>
      </c>
      <c r="F239" s="22">
        <f t="shared" si="97"/>
        <v>-1.7206063088897994</v>
      </c>
      <c r="G239" s="7"/>
    </row>
    <row r="240" spans="1:7">
      <c r="A240" s="161" t="s">
        <v>518</v>
      </c>
      <c r="B240" s="22">
        <f t="shared" ref="B240:E240" si="105">(B213-B212)/B212*100</f>
        <v>0.46811000585137508</v>
      </c>
      <c r="C240" s="22">
        <f t="shared" si="105"/>
        <v>1.8617021276595744</v>
      </c>
      <c r="D240" s="22">
        <f t="shared" si="105"/>
        <v>-3.0612244897959182</v>
      </c>
      <c r="E240" s="22">
        <f t="shared" si="105"/>
        <v>6.0185185185185182</v>
      </c>
      <c r="F240" s="22">
        <f t="shared" si="97"/>
        <v>1.0421008753647354</v>
      </c>
    </row>
    <row r="241" spans="1:7">
      <c r="A241" s="161" t="s">
        <v>531</v>
      </c>
      <c r="B241" s="22">
        <f t="shared" ref="B241:E241" si="106">(B214-B213)/B213*100</f>
        <v>0.17472335468841002</v>
      </c>
      <c r="C241" s="22">
        <f t="shared" si="106"/>
        <v>6.7885117493472595</v>
      </c>
      <c r="D241" s="22">
        <f t="shared" si="106"/>
        <v>-3.1578947368421053</v>
      </c>
      <c r="E241" s="22">
        <f t="shared" si="106"/>
        <v>-4.3668122270742353</v>
      </c>
      <c r="F241" s="22">
        <f t="shared" si="97"/>
        <v>0.66006600660066006</v>
      </c>
    </row>
    <row r="242" spans="1:7">
      <c r="A242" s="161" t="s">
        <v>537</v>
      </c>
      <c r="B242" s="22">
        <f t="shared" ref="B242:E242" si="107">(B215-B214)/B214*100</f>
        <v>4.5348837209302326</v>
      </c>
      <c r="C242" s="22">
        <f t="shared" si="107"/>
        <v>7.5794621026894866</v>
      </c>
      <c r="D242" s="22">
        <f t="shared" si="107"/>
        <v>17.391304347826086</v>
      </c>
      <c r="E242" s="22">
        <f t="shared" si="107"/>
        <v>1.8264840182648401</v>
      </c>
      <c r="F242" s="22">
        <f t="shared" si="97"/>
        <v>5.2868852459016393</v>
      </c>
    </row>
    <row r="243" spans="1:7">
      <c r="A243" s="161" t="s">
        <v>549</v>
      </c>
      <c r="B243" s="22">
        <f t="shared" ref="B243:E243" si="108">(B216-B215)/B215*100</f>
        <v>-1.7797552836484982</v>
      </c>
      <c r="C243" s="22">
        <f t="shared" si="108"/>
        <v>-1.3636363636363635</v>
      </c>
      <c r="D243" s="22">
        <f t="shared" si="108"/>
        <v>-11.111111111111111</v>
      </c>
      <c r="E243" s="22">
        <f t="shared" si="108"/>
        <v>3.5874439461883409</v>
      </c>
      <c r="F243" s="22">
        <f t="shared" si="97"/>
        <v>-1.6348773841961852</v>
      </c>
    </row>
    <row r="244" spans="1:7">
      <c r="A244" s="161" t="s">
        <v>550</v>
      </c>
      <c r="B244" s="22">
        <f t="shared" ref="B244:E244" si="109">(B217-B216)/B216*100</f>
        <v>-1.4156285390713477</v>
      </c>
      <c r="C244" s="22">
        <f t="shared" si="109"/>
        <v>10.138248847926267</v>
      </c>
      <c r="D244" s="22">
        <f t="shared" si="109"/>
        <v>0</v>
      </c>
      <c r="E244" s="22">
        <f t="shared" si="109"/>
        <v>-7.7922077922077921</v>
      </c>
      <c r="F244" s="22">
        <f t="shared" si="97"/>
        <v>3.957261574990107E-2</v>
      </c>
    </row>
    <row r="245" spans="1:7">
      <c r="A245" s="161" t="s">
        <v>561</v>
      </c>
      <c r="B245" s="22">
        <f t="shared" ref="B245:E245" si="110">(B218-B217)/B217*100</f>
        <v>-1.4933946008041357</v>
      </c>
      <c r="C245" s="22">
        <f t="shared" si="110"/>
        <v>-5.8577405857740583</v>
      </c>
      <c r="D245" s="22">
        <f t="shared" si="110"/>
        <v>-11.458333333333332</v>
      </c>
      <c r="E245" s="22">
        <f t="shared" si="110"/>
        <v>7.981220657276995</v>
      </c>
      <c r="F245" s="22">
        <f t="shared" si="97"/>
        <v>-1.89873417721519</v>
      </c>
    </row>
    <row r="246" spans="1:7">
      <c r="A246" s="161" t="s">
        <v>569</v>
      </c>
      <c r="B246" s="22">
        <f t="shared" ref="B246:E246" si="111">(B219-B218)/B218*100</f>
        <v>-2.565597667638484</v>
      </c>
      <c r="C246" s="22">
        <f t="shared" si="111"/>
        <v>2</v>
      </c>
      <c r="D246" s="22">
        <f t="shared" si="111"/>
        <v>-7.0588235294117645</v>
      </c>
      <c r="E246" s="22">
        <f t="shared" si="111"/>
        <v>-8.695652173913043</v>
      </c>
      <c r="F246" s="22">
        <f t="shared" si="97"/>
        <v>-2.459677419354839</v>
      </c>
    </row>
    <row r="247" spans="1:7">
      <c r="B247" s="19"/>
      <c r="C247" s="19"/>
      <c r="D247" s="19"/>
      <c r="E247" s="19"/>
      <c r="F247" s="19"/>
      <c r="G247" s="7"/>
    </row>
    <row r="248" spans="1:7">
      <c r="A248" s="25" t="s">
        <v>67</v>
      </c>
      <c r="B248" s="22">
        <f t="shared" ref="B248:B254" si="112">(B197-B193)/B193*100</f>
        <v>-4.1691483025610481</v>
      </c>
      <c r="C248" s="22">
        <f t="shared" ref="C248:F256" si="113">(C197-C193)/C193*100</f>
        <v>-6.0975609756097562</v>
      </c>
      <c r="D248" s="22">
        <f t="shared" si="113"/>
        <v>4.6153846153846159</v>
      </c>
      <c r="E248" s="22">
        <f t="shared" si="113"/>
        <v>26.339285714285715</v>
      </c>
      <c r="F248" s="22">
        <f t="shared" si="113"/>
        <v>-1.3861386138613863</v>
      </c>
      <c r="G248" s="7"/>
    </row>
    <row r="249" spans="1:7">
      <c r="A249" s="138" t="s">
        <v>380</v>
      </c>
      <c r="B249" s="22">
        <f t="shared" si="112"/>
        <v>-1.3277006638503319</v>
      </c>
      <c r="C249" s="22">
        <f t="shared" si="113"/>
        <v>-14.203454894433781</v>
      </c>
      <c r="D249" s="22">
        <f t="shared" si="113"/>
        <v>-34.394904458598724</v>
      </c>
      <c r="E249" s="22">
        <f t="shared" si="113"/>
        <v>8.8888888888888893</v>
      </c>
      <c r="F249" s="22">
        <f t="shared" si="113"/>
        <v>-5.078125</v>
      </c>
      <c r="G249" s="7"/>
    </row>
    <row r="250" spans="1:7">
      <c r="A250" s="138" t="s">
        <v>381</v>
      </c>
      <c r="B250" s="22">
        <f t="shared" si="112"/>
        <v>-0.97146326654523385</v>
      </c>
      <c r="C250" s="22">
        <f t="shared" si="113"/>
        <v>-7.2016460905349797</v>
      </c>
      <c r="D250" s="22">
        <f t="shared" si="113"/>
        <v>-23.648648648648649</v>
      </c>
      <c r="E250" s="22">
        <f t="shared" si="113"/>
        <v>-8.4615384615384617</v>
      </c>
      <c r="F250" s="22">
        <f t="shared" si="113"/>
        <v>-4.2502951593860683</v>
      </c>
      <c r="G250" s="7"/>
    </row>
    <row r="251" spans="1:7">
      <c r="A251" s="161" t="s">
        <v>420</v>
      </c>
      <c r="B251" s="22">
        <f t="shared" si="112"/>
        <v>-2.5240384615384617</v>
      </c>
      <c r="C251" s="22">
        <f t="shared" ref="C251:E266" si="114">(C200-C196)/C196*100</f>
        <v>-10.647181628392484</v>
      </c>
      <c r="D251" s="22">
        <f t="shared" si="113"/>
        <v>-32.515337423312886</v>
      </c>
      <c r="E251" s="22">
        <f t="shared" si="113"/>
        <v>-18.050541516245488</v>
      </c>
      <c r="F251" s="22">
        <f t="shared" si="113"/>
        <v>-7.5880758807588071</v>
      </c>
      <c r="G251" s="7"/>
    </row>
    <row r="252" spans="1:7">
      <c r="A252" s="161" t="s">
        <v>421</v>
      </c>
      <c r="B252" s="22">
        <f t="shared" si="112"/>
        <v>2.113113735239279</v>
      </c>
      <c r="C252" s="22">
        <f t="shared" si="114"/>
        <v>-12.770562770562771</v>
      </c>
      <c r="D252" s="22">
        <f t="shared" si="113"/>
        <v>-15.441176470588236</v>
      </c>
      <c r="E252" s="22">
        <f t="shared" si="113"/>
        <v>-20.848056537102476</v>
      </c>
      <c r="F252" s="22">
        <f t="shared" si="113"/>
        <v>-4.2168674698795181</v>
      </c>
      <c r="G252" s="7"/>
    </row>
    <row r="253" spans="1:7">
      <c r="A253" s="161" t="s">
        <v>430</v>
      </c>
      <c r="B253" s="22">
        <f t="shared" si="112"/>
        <v>-2.6299694189602447</v>
      </c>
      <c r="C253" s="22">
        <f t="shared" si="114"/>
        <v>-8.5011185682326627</v>
      </c>
      <c r="D253" s="22">
        <f t="shared" si="113"/>
        <v>6.7961165048543686</v>
      </c>
      <c r="E253" s="22">
        <f t="shared" si="113"/>
        <v>-9.795918367346939</v>
      </c>
      <c r="F253" s="22">
        <f t="shared" ref="F253:F270" si="115">(F202-F198)/F198*100</f>
        <v>-4.0329218106995883</v>
      </c>
      <c r="G253" s="7"/>
    </row>
    <row r="254" spans="1:7">
      <c r="A254" s="161" t="s">
        <v>436</v>
      </c>
      <c r="B254" s="22">
        <f t="shared" si="112"/>
        <v>-3.9852851011649295</v>
      </c>
      <c r="C254" s="22">
        <f t="shared" si="114"/>
        <v>-9.5343680709534357</v>
      </c>
      <c r="D254" s="22">
        <f t="shared" si="113"/>
        <v>4.4247787610619467</v>
      </c>
      <c r="E254" s="22">
        <f t="shared" si="113"/>
        <v>-14.285714285714285</v>
      </c>
      <c r="F254" s="22">
        <f t="shared" si="115"/>
        <v>-5.6309083436087137</v>
      </c>
      <c r="G254" s="7"/>
    </row>
    <row r="255" spans="1:7">
      <c r="A255" s="161" t="s">
        <v>447</v>
      </c>
      <c r="B255" s="22">
        <f t="shared" ref="B255:E270" si="116">(B204-B200)/B200*100</f>
        <v>-0.92478421701602964</v>
      </c>
      <c r="C255" s="22">
        <f t="shared" si="114"/>
        <v>-0.93457943925233633</v>
      </c>
      <c r="D255" s="22">
        <f t="shared" si="113"/>
        <v>3.6363636363636362</v>
      </c>
      <c r="E255" s="22">
        <f t="shared" si="113"/>
        <v>-10.572687224669604</v>
      </c>
      <c r="F255" s="22">
        <f t="shared" si="115"/>
        <v>-1.6338500209467952</v>
      </c>
      <c r="G255" s="7"/>
    </row>
    <row r="256" spans="1:7">
      <c r="A256" s="161" t="s">
        <v>453</v>
      </c>
      <c r="B256" s="22">
        <f t="shared" si="116"/>
        <v>-2.4345709068776626</v>
      </c>
      <c r="C256" s="22">
        <f t="shared" si="114"/>
        <v>10.421836228287841</v>
      </c>
      <c r="D256" s="22">
        <f t="shared" si="113"/>
        <v>-11.304347826086957</v>
      </c>
      <c r="E256" s="22">
        <f t="shared" si="113"/>
        <v>-16.517857142857142</v>
      </c>
      <c r="F256" s="22">
        <f t="shared" si="115"/>
        <v>-2.0125786163522013</v>
      </c>
      <c r="G256" s="7"/>
    </row>
    <row r="257" spans="1:11">
      <c r="A257" s="161" t="s">
        <v>470</v>
      </c>
      <c r="B257" s="22">
        <f t="shared" si="116"/>
        <v>1.3819095477386936</v>
      </c>
      <c r="C257" s="22">
        <f t="shared" si="114"/>
        <v>14.669926650366749</v>
      </c>
      <c r="D257" s="22">
        <f t="shared" si="114"/>
        <v>-14.545454545454545</v>
      </c>
      <c r="E257" s="22">
        <f t="shared" si="114"/>
        <v>0.45248868778280549</v>
      </c>
      <c r="F257" s="22">
        <f t="shared" si="115"/>
        <v>2.8730703259005148</v>
      </c>
      <c r="G257" s="7"/>
    </row>
    <row r="258" spans="1:11">
      <c r="A258" s="161" t="s">
        <v>477</v>
      </c>
      <c r="B258" s="22">
        <f t="shared" si="116"/>
        <v>2.9374201787994889</v>
      </c>
      <c r="C258" s="22">
        <f t="shared" si="114"/>
        <v>20.588235294117645</v>
      </c>
      <c r="D258" s="22">
        <f t="shared" si="114"/>
        <v>-19.491525423728813</v>
      </c>
      <c r="E258" s="22">
        <f t="shared" si="114"/>
        <v>6.8627450980392162</v>
      </c>
      <c r="F258" s="22">
        <f t="shared" si="115"/>
        <v>5.2700348432055746</v>
      </c>
      <c r="G258" s="7"/>
    </row>
    <row r="259" spans="1:11">
      <c r="A259" s="161" t="s">
        <v>483</v>
      </c>
      <c r="B259" s="22">
        <f t="shared" si="116"/>
        <v>4.3559427504667081</v>
      </c>
      <c r="C259" s="22">
        <f t="shared" si="114"/>
        <v>17.688679245283019</v>
      </c>
      <c r="D259" s="22">
        <f t="shared" si="114"/>
        <v>-16.666666666666664</v>
      </c>
      <c r="E259" s="22">
        <f t="shared" si="114"/>
        <v>-0.98522167487684731</v>
      </c>
      <c r="F259" s="22">
        <f t="shared" si="115"/>
        <v>5.2810902896081773</v>
      </c>
      <c r="G259" s="7"/>
    </row>
    <row r="260" spans="1:11">
      <c r="A260" s="161" t="s">
        <v>492</v>
      </c>
      <c r="B260" s="22">
        <f t="shared" si="116"/>
        <v>2.9320024953212727</v>
      </c>
      <c r="C260" s="22">
        <f t="shared" si="114"/>
        <v>0.89887640449438211</v>
      </c>
      <c r="D260" s="22">
        <f t="shared" si="114"/>
        <v>-9.8039215686274517</v>
      </c>
      <c r="E260" s="22">
        <f t="shared" si="114"/>
        <v>24.064171122994651</v>
      </c>
      <c r="F260" s="22">
        <f t="shared" si="115"/>
        <v>3.6799315361574667</v>
      </c>
      <c r="G260" s="7"/>
    </row>
    <row r="261" spans="1:11">
      <c r="A261" s="161" t="s">
        <v>497</v>
      </c>
      <c r="B261" s="22">
        <f t="shared" si="116"/>
        <v>4.4609665427509295</v>
      </c>
      <c r="C261" s="22">
        <f t="shared" si="114"/>
        <v>-8.5287846481876333</v>
      </c>
      <c r="D261" s="22">
        <f t="shared" si="114"/>
        <v>-2.1276595744680851</v>
      </c>
      <c r="E261" s="22">
        <f t="shared" si="114"/>
        <v>0</v>
      </c>
      <c r="F261" s="22">
        <f t="shared" si="115"/>
        <v>1.2505210504376825</v>
      </c>
      <c r="G261" s="7"/>
    </row>
    <row r="262" spans="1:11">
      <c r="A262" s="161" t="s">
        <v>503</v>
      </c>
      <c r="B262" s="22">
        <f t="shared" si="116"/>
        <v>7.5682382133995043</v>
      </c>
      <c r="C262" s="22">
        <f t="shared" si="114"/>
        <v>-18.902439024390244</v>
      </c>
      <c r="D262" s="22">
        <f t="shared" si="114"/>
        <v>-5.2631578947368416</v>
      </c>
      <c r="E262" s="22">
        <f t="shared" si="114"/>
        <v>0</v>
      </c>
      <c r="F262" s="22">
        <f t="shared" si="115"/>
        <v>0.99296648738105098</v>
      </c>
      <c r="G262" s="7"/>
    </row>
    <row r="263" spans="1:11">
      <c r="A263" s="161" t="s">
        <v>508</v>
      </c>
      <c r="B263" s="22">
        <f t="shared" si="116"/>
        <v>1.9081693500298151</v>
      </c>
      <c r="C263" s="22">
        <f t="shared" si="114"/>
        <v>-24.649298597194388</v>
      </c>
      <c r="D263" s="22">
        <f t="shared" si="114"/>
        <v>3.1578947368421053</v>
      </c>
      <c r="E263" s="22">
        <f t="shared" si="114"/>
        <v>7.4626865671641784</v>
      </c>
      <c r="F263" s="22">
        <f t="shared" si="115"/>
        <v>-2.9530744336569579</v>
      </c>
      <c r="G263" s="7"/>
    </row>
    <row r="264" spans="1:11">
      <c r="A264" s="161" t="s">
        <v>517</v>
      </c>
      <c r="B264" s="22">
        <f t="shared" si="116"/>
        <v>4.0606060606060606</v>
      </c>
      <c r="C264" s="22">
        <f t="shared" si="114"/>
        <v>-14.699331848552339</v>
      </c>
      <c r="D264" s="22">
        <f t="shared" si="114"/>
        <v>3.2608695652173911</v>
      </c>
      <c r="E264" s="22">
        <f t="shared" si="114"/>
        <v>-1.2931034482758621</v>
      </c>
      <c r="F264" s="22">
        <f t="shared" si="115"/>
        <v>4.1271151465125881E-2</v>
      </c>
    </row>
    <row r="265" spans="1:11">
      <c r="A265" s="161" t="s">
        <v>532</v>
      </c>
      <c r="B265" s="22">
        <f t="shared" si="116"/>
        <v>2.0166073546856467</v>
      </c>
      <c r="C265" s="22">
        <f t="shared" si="114"/>
        <v>-4.6620046620046622</v>
      </c>
      <c r="D265" s="22">
        <f t="shared" si="114"/>
        <v>0</v>
      </c>
      <c r="E265" s="22">
        <f t="shared" si="114"/>
        <v>-1.3513513513513513</v>
      </c>
      <c r="F265" s="22">
        <f t="shared" si="115"/>
        <v>0.45286125977768632</v>
      </c>
    </row>
    <row r="266" spans="1:11">
      <c r="A266" s="161" t="s">
        <v>538</v>
      </c>
      <c r="B266" s="22">
        <f t="shared" si="116"/>
        <v>3.6908881199538639</v>
      </c>
      <c r="C266" s="22">
        <f t="shared" si="114"/>
        <v>10.275689223057643</v>
      </c>
      <c r="D266" s="22">
        <f t="shared" si="114"/>
        <v>20</v>
      </c>
      <c r="E266" s="22">
        <f t="shared" si="114"/>
        <v>2.2935779816513762</v>
      </c>
      <c r="F266" s="22">
        <f t="shared" si="115"/>
        <v>5.2437525604260546</v>
      </c>
    </row>
    <row r="267" spans="1:11">
      <c r="A267" s="161" t="s">
        <v>551</v>
      </c>
      <c r="B267" s="22">
        <f t="shared" si="116"/>
        <v>3.3352837916910474</v>
      </c>
      <c r="C267" s="22">
        <f t="shared" si="116"/>
        <v>15.425531914893616</v>
      </c>
      <c r="D267" s="22">
        <f t="shared" si="116"/>
        <v>-2.0408163265306123</v>
      </c>
      <c r="E267" s="22">
        <f t="shared" si="116"/>
        <v>6.9444444444444446</v>
      </c>
      <c r="F267" s="22">
        <f t="shared" si="115"/>
        <v>5.335556481867445</v>
      </c>
    </row>
    <row r="268" spans="1:11">
      <c r="A268" s="161" t="s">
        <v>552</v>
      </c>
      <c r="B268" s="22">
        <f t="shared" si="116"/>
        <v>1.3977868375072802</v>
      </c>
      <c r="C268" s="22">
        <f t="shared" si="116"/>
        <v>24.804177545691903</v>
      </c>
      <c r="D268" s="22">
        <f t="shared" si="116"/>
        <v>1.0526315789473684</v>
      </c>
      <c r="E268" s="22">
        <f t="shared" si="116"/>
        <v>-6.9868995633187767</v>
      </c>
      <c r="F268" s="22">
        <f t="shared" si="115"/>
        <v>4.2904290429042904</v>
      </c>
    </row>
    <row r="269" spans="1:11">
      <c r="A269" s="161" t="s">
        <v>562</v>
      </c>
      <c r="B269" s="22">
        <f t="shared" si="116"/>
        <v>-0.29069767441860467</v>
      </c>
      <c r="C269" s="22">
        <f t="shared" si="116"/>
        <v>10.024449877750612</v>
      </c>
      <c r="D269" s="22">
        <f t="shared" si="116"/>
        <v>-7.608695652173914</v>
      </c>
      <c r="E269" s="22">
        <f t="shared" si="116"/>
        <v>5.0228310502283104</v>
      </c>
      <c r="F269" s="22">
        <f t="shared" si="115"/>
        <v>1.639344262295082</v>
      </c>
    </row>
    <row r="270" spans="1:11">
      <c r="A270" s="161" t="s">
        <v>570</v>
      </c>
      <c r="B270" s="22">
        <f t="shared" si="116"/>
        <v>-7.0634037819799778</v>
      </c>
      <c r="C270" s="22">
        <f t="shared" si="116"/>
        <v>4.3181818181818183</v>
      </c>
      <c r="D270" s="22">
        <f t="shared" si="116"/>
        <v>-26.851851851851855</v>
      </c>
      <c r="E270" s="22">
        <f t="shared" si="116"/>
        <v>-5.8295964125560538</v>
      </c>
      <c r="F270" s="22">
        <f t="shared" si="115"/>
        <v>-5.8388478007006617</v>
      </c>
    </row>
    <row r="272" spans="1:11" ht="25.5">
      <c r="B272" s="124" t="str">
        <f>B112</f>
        <v>Agriculture</v>
      </c>
      <c r="C272" s="124" t="str">
        <f t="shared" ref="C272:K272" si="117">C112</f>
        <v>Mining</v>
      </c>
      <c r="D272" s="124" t="str">
        <f t="shared" si="117"/>
        <v>Manufacturing</v>
      </c>
      <c r="E272" s="124" t="str">
        <f t="shared" si="117"/>
        <v>Utilities</v>
      </c>
      <c r="F272" s="124" t="str">
        <f t="shared" si="117"/>
        <v>Construction</v>
      </c>
      <c r="G272" s="124" t="str">
        <f t="shared" si="117"/>
        <v>Trade</v>
      </c>
      <c r="H272" s="124" t="str">
        <f t="shared" si="117"/>
        <v>Transport</v>
      </c>
      <c r="I272" s="124" t="str">
        <f t="shared" si="117"/>
        <v>Finance</v>
      </c>
      <c r="J272" s="124" t="str">
        <f t="shared" si="117"/>
        <v>Community and social services</v>
      </c>
      <c r="K272" s="124" t="str">
        <f t="shared" si="117"/>
        <v>Private households</v>
      </c>
    </row>
    <row r="273" spans="1:12">
      <c r="A273" s="27" t="str">
        <f t="shared" ref="A273:A285" si="118">A193</f>
        <v>Q1 2008</v>
      </c>
      <c r="B273" s="26">
        <f t="shared" ref="B273:K273" si="119">B113/$F193*100</f>
        <v>5.1485148514851486</v>
      </c>
      <c r="C273" s="26">
        <f t="shared" si="119"/>
        <v>0.2772277227722772</v>
      </c>
      <c r="D273" s="26">
        <f t="shared" si="119"/>
        <v>17.267326732673265</v>
      </c>
      <c r="E273" s="26">
        <f t="shared" si="119"/>
        <v>0.51485148514851486</v>
      </c>
      <c r="F273" s="26">
        <f t="shared" si="119"/>
        <v>8.1188118811881189</v>
      </c>
      <c r="G273" s="26">
        <f t="shared" si="119"/>
        <v>22.891089108910894</v>
      </c>
      <c r="H273" s="26">
        <f t="shared" si="119"/>
        <v>6.5742574257425748</v>
      </c>
      <c r="I273" s="26">
        <f t="shared" si="119"/>
        <v>11.168316831683169</v>
      </c>
      <c r="J273" s="26">
        <f t="shared" si="119"/>
        <v>19.128712871287128</v>
      </c>
      <c r="K273" s="26">
        <f t="shared" si="119"/>
        <v>8.8712871287128703</v>
      </c>
      <c r="L273" s="7"/>
    </row>
    <row r="274" spans="1:12">
      <c r="A274" s="27" t="str">
        <f t="shared" si="118"/>
        <v>Q2 2008</v>
      </c>
      <c r="B274" s="26">
        <f t="shared" ref="B274:K274" si="120">B114/$F194*100</f>
        <v>6.1328125</v>
      </c>
      <c r="C274" s="26">
        <f t="shared" si="120"/>
        <v>0.3515625</v>
      </c>
      <c r="D274" s="26">
        <f t="shared" si="120"/>
        <v>16.5234375</v>
      </c>
      <c r="E274" s="26">
        <f t="shared" si="120"/>
        <v>0.625</v>
      </c>
      <c r="F274" s="26">
        <f t="shared" si="120"/>
        <v>8.359375</v>
      </c>
      <c r="G274" s="26">
        <f t="shared" si="120"/>
        <v>22.265625</v>
      </c>
      <c r="H274" s="26">
        <f t="shared" si="120"/>
        <v>6.4453125</v>
      </c>
      <c r="I274" s="26">
        <f t="shared" si="120"/>
        <v>11.2890625</v>
      </c>
      <c r="J274" s="26">
        <f t="shared" si="120"/>
        <v>19.2578125</v>
      </c>
      <c r="K274" s="26">
        <f t="shared" si="120"/>
        <v>8.7890625</v>
      </c>
      <c r="L274" s="7"/>
    </row>
    <row r="275" spans="1:12">
      <c r="A275" s="27" t="str">
        <f t="shared" si="118"/>
        <v>Q3 2008</v>
      </c>
      <c r="B275" s="26">
        <f t="shared" ref="B275:K275" si="121">B115/$F195*100</f>
        <v>5.8244785517512794</v>
      </c>
      <c r="C275" s="26">
        <f t="shared" si="121"/>
        <v>0.31483667847304209</v>
      </c>
      <c r="D275" s="26">
        <f t="shared" si="121"/>
        <v>15.033451397087759</v>
      </c>
      <c r="E275" s="26">
        <f t="shared" si="121"/>
        <v>0.55096418732782371</v>
      </c>
      <c r="F275" s="26">
        <f t="shared" si="121"/>
        <v>8.7367178276269186</v>
      </c>
      <c r="G275" s="26">
        <f t="shared" si="121"/>
        <v>23.809523809523807</v>
      </c>
      <c r="H275" s="26">
        <f t="shared" si="121"/>
        <v>6.5722156631247541</v>
      </c>
      <c r="I275" s="26">
        <f t="shared" si="121"/>
        <v>10.310901219992129</v>
      </c>
      <c r="J275" s="26">
        <f t="shared" si="121"/>
        <v>18.614718614718615</v>
      </c>
      <c r="K275" s="26">
        <f t="shared" si="121"/>
        <v>10.232192050373868</v>
      </c>
      <c r="L275" s="7"/>
    </row>
    <row r="276" spans="1:12">
      <c r="A276" s="27" t="str">
        <f t="shared" si="118"/>
        <v>Q4 2008</v>
      </c>
      <c r="B276" s="26">
        <f t="shared" ref="B276:K276" si="122">B116/$F196*100</f>
        <v>6.3104916763453351</v>
      </c>
      <c r="C276" s="26">
        <f t="shared" si="122"/>
        <v>0.34843205574912894</v>
      </c>
      <c r="D276" s="26">
        <f t="shared" si="122"/>
        <v>15.098722415795587</v>
      </c>
      <c r="E276" s="26">
        <f t="shared" si="122"/>
        <v>0.42586140147115759</v>
      </c>
      <c r="F276" s="26">
        <f t="shared" si="122"/>
        <v>9.2915214866434379</v>
      </c>
      <c r="G276" s="26">
        <f t="shared" si="122"/>
        <v>22.415795586527292</v>
      </c>
      <c r="H276" s="26">
        <f t="shared" si="122"/>
        <v>7.0460704607046063</v>
      </c>
      <c r="I276" s="26">
        <f t="shared" si="122"/>
        <v>10.29810298102981</v>
      </c>
      <c r="J276" s="26">
        <f t="shared" si="122"/>
        <v>18.118466898954704</v>
      </c>
      <c r="K276" s="26">
        <f t="shared" si="122"/>
        <v>10.723964382500968</v>
      </c>
      <c r="L276" s="7"/>
    </row>
    <row r="277" spans="1:12">
      <c r="A277" s="27" t="str">
        <f t="shared" si="118"/>
        <v>Q1 2009</v>
      </c>
      <c r="B277" s="26">
        <f t="shared" ref="B277:K277" si="123">B117/$F197*100</f>
        <v>5.4618473895582333</v>
      </c>
      <c r="C277" s="26">
        <f t="shared" si="123"/>
        <v>0.36144578313253012</v>
      </c>
      <c r="D277" s="26">
        <f t="shared" si="123"/>
        <v>15.421686746987953</v>
      </c>
      <c r="E277" s="26">
        <f t="shared" si="123"/>
        <v>0.48192771084337355</v>
      </c>
      <c r="F277" s="26">
        <f t="shared" si="123"/>
        <v>8.7951807228915655</v>
      </c>
      <c r="G277" s="26">
        <f t="shared" si="123"/>
        <v>20.160642570281123</v>
      </c>
      <c r="H277" s="26">
        <f t="shared" si="123"/>
        <v>7.4297188755020072</v>
      </c>
      <c r="I277" s="26">
        <f t="shared" si="123"/>
        <v>10.883534136546185</v>
      </c>
      <c r="J277" s="26">
        <f t="shared" si="123"/>
        <v>19.638554216867472</v>
      </c>
      <c r="K277" s="26">
        <f t="shared" si="123"/>
        <v>11.365461847389559</v>
      </c>
      <c r="L277" s="7"/>
    </row>
    <row r="278" spans="1:12">
      <c r="A278" s="27" t="str">
        <f t="shared" si="118"/>
        <v>Q2 2009</v>
      </c>
      <c r="B278" s="26">
        <f t="shared" ref="B278:K278" si="124">B118/$F198*100</f>
        <v>4.238683127572016</v>
      </c>
      <c r="C278" s="26">
        <f t="shared" si="124"/>
        <v>0.49382716049382713</v>
      </c>
      <c r="D278" s="26">
        <f t="shared" si="124"/>
        <v>16.913580246913583</v>
      </c>
      <c r="E278" s="26">
        <f t="shared" si="124"/>
        <v>0.32921810699588477</v>
      </c>
      <c r="F278" s="26">
        <f t="shared" si="124"/>
        <v>9.5473251028806594</v>
      </c>
      <c r="G278" s="26">
        <f t="shared" si="124"/>
        <v>21.02880658436214</v>
      </c>
      <c r="H278" s="26">
        <f t="shared" si="124"/>
        <v>7.1604938271604937</v>
      </c>
      <c r="I278" s="26">
        <f t="shared" si="124"/>
        <v>11.234567901234568</v>
      </c>
      <c r="J278" s="26">
        <f t="shared" si="124"/>
        <v>18.930041152263374</v>
      </c>
      <c r="K278" s="26">
        <f t="shared" si="124"/>
        <v>10.08230452674897</v>
      </c>
      <c r="L278" s="7"/>
    </row>
    <row r="279" spans="1:12">
      <c r="A279" s="27" t="str">
        <f t="shared" si="118"/>
        <v>Q3 2009</v>
      </c>
      <c r="B279" s="26">
        <f t="shared" ref="B279:K279" si="125">B119/$F199*100</f>
        <v>4.6444718454582823</v>
      </c>
      <c r="C279" s="26">
        <f t="shared" si="125"/>
        <v>0.28771064529387591</v>
      </c>
      <c r="D279" s="26">
        <f t="shared" si="125"/>
        <v>16.029593094944513</v>
      </c>
      <c r="E279" s="26">
        <f t="shared" si="125"/>
        <v>0.16440608302507193</v>
      </c>
      <c r="F279" s="26">
        <f t="shared" si="125"/>
        <v>9.7410604192355112</v>
      </c>
      <c r="G279" s="26">
        <f t="shared" si="125"/>
        <v>20.756267981915329</v>
      </c>
      <c r="H279" s="26">
        <f t="shared" si="125"/>
        <v>7.0694615700780936</v>
      </c>
      <c r="I279" s="26">
        <f t="shared" si="125"/>
        <v>12.24825318536786</v>
      </c>
      <c r="J279" s="26">
        <f t="shared" si="125"/>
        <v>19.276613234689684</v>
      </c>
      <c r="K279" s="26">
        <f t="shared" si="125"/>
        <v>9.782161939991779</v>
      </c>
      <c r="L279" s="7"/>
    </row>
    <row r="280" spans="1:12">
      <c r="A280" s="27" t="str">
        <f t="shared" si="118"/>
        <v>Q4 2009</v>
      </c>
      <c r="B280" s="26">
        <f t="shared" ref="B280:K280" si="126">B120/$F200*100</f>
        <v>4.6082949308755765</v>
      </c>
      <c r="C280" s="26">
        <f t="shared" si="126"/>
        <v>0.2932551319648094</v>
      </c>
      <c r="D280" s="26">
        <f t="shared" si="126"/>
        <v>16.08713866778383</v>
      </c>
      <c r="E280" s="26">
        <f t="shared" si="126"/>
        <v>0.37704231252618348</v>
      </c>
      <c r="F280" s="26">
        <f t="shared" si="126"/>
        <v>9.5936321742773369</v>
      </c>
      <c r="G280" s="26">
        <f t="shared" si="126"/>
        <v>21.198156682027651</v>
      </c>
      <c r="H280" s="26">
        <f t="shared" si="126"/>
        <v>6.4516129032258061</v>
      </c>
      <c r="I280" s="26">
        <f t="shared" si="126"/>
        <v>12.149141181399246</v>
      </c>
      <c r="J280" s="26">
        <f t="shared" si="126"/>
        <v>19.731881022203606</v>
      </c>
      <c r="K280" s="26">
        <f t="shared" si="126"/>
        <v>9.5098449937159621</v>
      </c>
      <c r="L280" s="7"/>
    </row>
    <row r="281" spans="1:12">
      <c r="A281" s="27" t="str">
        <f t="shared" si="118"/>
        <v>Q1 2010</v>
      </c>
      <c r="B281" s="26">
        <f t="shared" ref="B281:K281" si="127">B121/$F201*100</f>
        <v>4.8218029350104823</v>
      </c>
      <c r="C281" s="26">
        <f t="shared" si="127"/>
        <v>0.33542976939203351</v>
      </c>
      <c r="D281" s="26">
        <f t="shared" si="127"/>
        <v>16.89727463312369</v>
      </c>
      <c r="E281" s="26">
        <f t="shared" si="127"/>
        <v>0.20964360587002098</v>
      </c>
      <c r="F281" s="26">
        <f t="shared" si="127"/>
        <v>9.6855345911949691</v>
      </c>
      <c r="G281" s="26">
        <f t="shared" si="127"/>
        <v>21.0062893081761</v>
      </c>
      <c r="H281" s="26">
        <f t="shared" si="127"/>
        <v>6.3731656184486365</v>
      </c>
      <c r="I281" s="26">
        <f t="shared" si="127"/>
        <v>11.069182389937108</v>
      </c>
      <c r="J281" s="26">
        <f t="shared" si="127"/>
        <v>20.125786163522015</v>
      </c>
      <c r="K281" s="26">
        <f t="shared" si="127"/>
        <v>9.3920335429769395</v>
      </c>
      <c r="L281" s="7"/>
    </row>
    <row r="282" spans="1:12">
      <c r="A282" s="27" t="str">
        <f t="shared" si="118"/>
        <v>Q2 2010</v>
      </c>
      <c r="B282" s="26">
        <f t="shared" ref="B282:K282" si="128">B122/$F202*100</f>
        <v>4.716981132075472</v>
      </c>
      <c r="C282" s="26">
        <f t="shared" si="128"/>
        <v>0.34305317324185247</v>
      </c>
      <c r="D282" s="26">
        <f t="shared" si="128"/>
        <v>15.3516295025729</v>
      </c>
      <c r="E282" s="26">
        <f t="shared" si="128"/>
        <v>0.34305317324185247</v>
      </c>
      <c r="F282" s="26">
        <f t="shared" si="128"/>
        <v>9.6483704974271021</v>
      </c>
      <c r="G282" s="26">
        <f t="shared" si="128"/>
        <v>20.883361921097769</v>
      </c>
      <c r="H282" s="26">
        <f t="shared" si="128"/>
        <v>6.6466552315608922</v>
      </c>
      <c r="I282" s="26">
        <f t="shared" si="128"/>
        <v>12.778730703259006</v>
      </c>
      <c r="J282" s="26">
        <f t="shared" si="128"/>
        <v>19.811320754716981</v>
      </c>
      <c r="K282" s="26">
        <f t="shared" si="128"/>
        <v>9.4768439108061742</v>
      </c>
      <c r="L282" s="7"/>
    </row>
    <row r="283" spans="1:12">
      <c r="A283" s="27" t="str">
        <f t="shared" si="118"/>
        <v>Q3 2010</v>
      </c>
      <c r="B283" s="26">
        <f t="shared" ref="B283:K283" si="129">B123/$F203*100</f>
        <v>5.1393728222996513</v>
      </c>
      <c r="C283" s="26">
        <f t="shared" si="129"/>
        <v>0.26132404181184671</v>
      </c>
      <c r="D283" s="26">
        <f t="shared" si="129"/>
        <v>15.592334494773519</v>
      </c>
      <c r="E283" s="26">
        <f t="shared" si="129"/>
        <v>0.39198606271777003</v>
      </c>
      <c r="F283" s="26">
        <f t="shared" si="129"/>
        <v>9.494773519163763</v>
      </c>
      <c r="G283" s="26">
        <f t="shared" si="129"/>
        <v>21.123693379790943</v>
      </c>
      <c r="H283" s="26">
        <f t="shared" si="129"/>
        <v>8.057491289198607</v>
      </c>
      <c r="I283" s="26">
        <f t="shared" si="129"/>
        <v>11.454703832752614</v>
      </c>
      <c r="J283" s="26">
        <f t="shared" si="129"/>
        <v>19.55574912891986</v>
      </c>
      <c r="K283" s="26">
        <f t="shared" si="129"/>
        <v>8.8850174216027877</v>
      </c>
      <c r="L283" s="7"/>
    </row>
    <row r="284" spans="1:12">
      <c r="A284" s="27" t="str">
        <f t="shared" si="118"/>
        <v>Q4 2010</v>
      </c>
      <c r="B284" s="26">
        <f t="shared" ref="B284:K284" si="130">B124/$F204*100</f>
        <v>4.8551959114139693</v>
      </c>
      <c r="C284" s="26">
        <f t="shared" si="130"/>
        <v>0.55366269165247017</v>
      </c>
      <c r="D284" s="26">
        <f t="shared" si="130"/>
        <v>15.247018739352642</v>
      </c>
      <c r="E284" s="26">
        <f t="shared" si="130"/>
        <v>0.68143100511073251</v>
      </c>
      <c r="F284" s="26">
        <f t="shared" si="130"/>
        <v>9.2844974446337307</v>
      </c>
      <c r="G284" s="26">
        <f t="shared" si="130"/>
        <v>21.379897785349232</v>
      </c>
      <c r="H284" s="26">
        <f t="shared" si="130"/>
        <v>7.5383304940374787</v>
      </c>
      <c r="I284" s="26">
        <f t="shared" si="130"/>
        <v>10.860306643952299</v>
      </c>
      <c r="J284" s="26">
        <f t="shared" si="130"/>
        <v>20.996592844974447</v>
      </c>
      <c r="K284" s="26">
        <f t="shared" si="130"/>
        <v>8.6456558773424188</v>
      </c>
      <c r="L284" s="7"/>
    </row>
    <row r="285" spans="1:12">
      <c r="A285" s="27" t="str">
        <f t="shared" si="118"/>
        <v>Q1 2011</v>
      </c>
      <c r="B285" s="26">
        <f t="shared" ref="B285:K285" si="131">B125/$F205*100</f>
        <v>4.3645699614890887</v>
      </c>
      <c r="C285" s="26">
        <f t="shared" si="131"/>
        <v>0.59905862216516903</v>
      </c>
      <c r="D285" s="26">
        <f t="shared" si="131"/>
        <v>16.003423192126657</v>
      </c>
      <c r="E285" s="26">
        <f t="shared" si="131"/>
        <v>0.72742832691484804</v>
      </c>
      <c r="F285" s="26">
        <f t="shared" si="131"/>
        <v>9.6277278562259294</v>
      </c>
      <c r="G285" s="26">
        <f t="shared" si="131"/>
        <v>21.951219512195124</v>
      </c>
      <c r="H285" s="26">
        <f t="shared" si="131"/>
        <v>7.1459135643988025</v>
      </c>
      <c r="I285" s="26">
        <f t="shared" si="131"/>
        <v>10.526315789473683</v>
      </c>
      <c r="J285" s="26">
        <f t="shared" si="131"/>
        <v>21.052631578947366</v>
      </c>
      <c r="K285" s="26">
        <f t="shared" si="131"/>
        <v>8.0017115960633287</v>
      </c>
      <c r="L285" s="7"/>
    </row>
    <row r="286" spans="1:12">
      <c r="A286" s="27" t="str">
        <f t="shared" ref="A286:A292" si="132">A206</f>
        <v>Q2 2011</v>
      </c>
      <c r="B286" s="26">
        <f t="shared" ref="B286:K286" si="133">B126/$F206*100</f>
        <v>3.918299291371405</v>
      </c>
      <c r="C286" s="26">
        <f t="shared" si="133"/>
        <v>0.20842017507294708</v>
      </c>
      <c r="D286" s="26">
        <f t="shared" si="133"/>
        <v>15.964985410587746</v>
      </c>
      <c r="E286" s="26">
        <f t="shared" si="133"/>
        <v>0.75031263026260941</v>
      </c>
      <c r="F286" s="26">
        <f t="shared" si="133"/>
        <v>9.5039599833263857</v>
      </c>
      <c r="G286" s="26">
        <f t="shared" si="133"/>
        <v>22.259274697790747</v>
      </c>
      <c r="H286" s="26">
        <f t="shared" si="133"/>
        <v>7.1279699874947893</v>
      </c>
      <c r="I286" s="26">
        <f t="shared" si="133"/>
        <v>10.796165068778658</v>
      </c>
      <c r="J286" s="26">
        <f t="shared" si="133"/>
        <v>20.216756982075864</v>
      </c>
      <c r="K286" s="26">
        <f t="shared" si="133"/>
        <v>9.2538557732388487</v>
      </c>
      <c r="L286" s="7"/>
    </row>
    <row r="287" spans="1:12">
      <c r="A287" s="27" t="str">
        <f t="shared" si="132"/>
        <v>Q3 2011</v>
      </c>
      <c r="B287" s="26">
        <f t="shared" ref="B287:K287" si="134">B127/$F207*100</f>
        <v>3.9304923458833261</v>
      </c>
      <c r="C287" s="26">
        <f t="shared" si="134"/>
        <v>0.62060405461315682</v>
      </c>
      <c r="D287" s="26">
        <f t="shared" si="134"/>
        <v>15.928837401737692</v>
      </c>
      <c r="E287" s="26">
        <f t="shared" si="134"/>
        <v>0.33098882912701694</v>
      </c>
      <c r="F287" s="26">
        <f t="shared" si="134"/>
        <v>9.4745552337608601</v>
      </c>
      <c r="G287" s="26">
        <f t="shared" si="134"/>
        <v>23.955316508067853</v>
      </c>
      <c r="H287" s="26">
        <f t="shared" si="134"/>
        <v>6.1646669424906912</v>
      </c>
      <c r="I287" s="26">
        <f t="shared" si="134"/>
        <v>11.253620190318577</v>
      </c>
      <c r="J287" s="26">
        <f t="shared" si="134"/>
        <v>19.362846503930491</v>
      </c>
      <c r="K287" s="26">
        <f t="shared" si="134"/>
        <v>9.019445593711211</v>
      </c>
      <c r="L287" s="7"/>
    </row>
    <row r="288" spans="1:12">
      <c r="A288" s="27" t="str">
        <f t="shared" si="132"/>
        <v>Q4 2011</v>
      </c>
      <c r="B288" s="26">
        <f t="shared" ref="B288:K288" si="135">B128/$F208*100</f>
        <v>3.8430420711974111</v>
      </c>
      <c r="C288" s="26">
        <f t="shared" si="135"/>
        <v>0.48543689320388345</v>
      </c>
      <c r="D288" s="26">
        <f t="shared" si="135"/>
        <v>16.868932038834952</v>
      </c>
      <c r="E288" s="26">
        <f t="shared" si="135"/>
        <v>0.24271844660194172</v>
      </c>
      <c r="F288" s="26">
        <f t="shared" si="135"/>
        <v>9.4255663430420711</v>
      </c>
      <c r="G288" s="26">
        <f t="shared" si="135"/>
        <v>23.624595469255663</v>
      </c>
      <c r="H288" s="26">
        <f t="shared" si="135"/>
        <v>6.5938511326860834</v>
      </c>
      <c r="I288" s="26">
        <f t="shared" si="135"/>
        <v>10.598705501618124</v>
      </c>
      <c r="J288" s="26">
        <f t="shared" si="135"/>
        <v>20.186084142394822</v>
      </c>
      <c r="K288" s="26">
        <f t="shared" si="135"/>
        <v>8.1310679611650496</v>
      </c>
      <c r="L288" s="7"/>
    </row>
    <row r="289" spans="1:12">
      <c r="A289" s="27" t="str">
        <f t="shared" si="132"/>
        <v>Q1 2012</v>
      </c>
      <c r="B289" s="26">
        <f t="shared" ref="B289:K289" si="136">B129/$F209*100</f>
        <v>3.7969459347915806</v>
      </c>
      <c r="C289" s="26">
        <f t="shared" si="136"/>
        <v>0.70160957490713993</v>
      </c>
      <c r="D289" s="26">
        <f t="shared" si="136"/>
        <v>15.229054890631449</v>
      </c>
      <c r="E289" s="26">
        <f t="shared" si="136"/>
        <v>0.33016921172100705</v>
      </c>
      <c r="F289" s="26">
        <f t="shared" si="136"/>
        <v>8.3780437474205538</v>
      </c>
      <c r="G289" s="26">
        <f t="shared" si="136"/>
        <v>22.24515063970285</v>
      </c>
      <c r="H289" s="26">
        <f t="shared" si="136"/>
        <v>7.2224515063970287</v>
      </c>
      <c r="I289" s="26">
        <f t="shared" si="136"/>
        <v>10.730499380932729</v>
      </c>
      <c r="J289" s="26">
        <f t="shared" si="136"/>
        <v>21.832439125051589</v>
      </c>
      <c r="K289" s="26">
        <f t="shared" si="136"/>
        <v>9.5749071399092021</v>
      </c>
      <c r="L289" s="7"/>
    </row>
    <row r="290" spans="1:12">
      <c r="A290" s="27" t="str">
        <f t="shared" si="132"/>
        <v>Q2 2012</v>
      </c>
      <c r="B290" s="26">
        <f t="shared" ref="B290:K290" si="137">B130/$F210*100</f>
        <v>3.787566899958831</v>
      </c>
      <c r="C290" s="26">
        <f t="shared" si="137"/>
        <v>0.7822149032523672</v>
      </c>
      <c r="D290" s="26">
        <f t="shared" si="137"/>
        <v>15.314944421572662</v>
      </c>
      <c r="E290" s="26">
        <f t="shared" si="137"/>
        <v>0.49403046521202143</v>
      </c>
      <c r="F290" s="26">
        <f t="shared" si="137"/>
        <v>8.3985179086043633</v>
      </c>
      <c r="G290" s="26">
        <f t="shared" si="137"/>
        <v>21.32564841498559</v>
      </c>
      <c r="H290" s="26">
        <f t="shared" si="137"/>
        <v>7.7398106216550024</v>
      </c>
      <c r="I290" s="26">
        <f t="shared" si="137"/>
        <v>11.115685467270483</v>
      </c>
      <c r="J290" s="26">
        <f t="shared" si="137"/>
        <v>21.902017291066283</v>
      </c>
      <c r="K290" s="26">
        <f t="shared" si="137"/>
        <v>9.1395636064223957</v>
      </c>
      <c r="L290" s="7"/>
    </row>
    <row r="291" spans="1:12">
      <c r="A291" s="27" t="str">
        <f t="shared" si="132"/>
        <v>Q3 2012</v>
      </c>
      <c r="B291" s="26">
        <f t="shared" ref="B291:K291" si="138">B131/$F211*100</f>
        <v>3.6870135190495699</v>
      </c>
      <c r="C291" s="26">
        <f t="shared" si="138"/>
        <v>0.73740270380991391</v>
      </c>
      <c r="D291" s="26">
        <f t="shared" si="138"/>
        <v>15.403523146251535</v>
      </c>
      <c r="E291" s="26">
        <f t="shared" si="138"/>
        <v>0.36870135190495695</v>
      </c>
      <c r="F291" s="26">
        <f t="shared" si="138"/>
        <v>8.7259319950839824</v>
      </c>
      <c r="G291" s="26">
        <f t="shared" si="138"/>
        <v>20.360507988529292</v>
      </c>
      <c r="H291" s="26">
        <f t="shared" si="138"/>
        <v>8.0704629250307249</v>
      </c>
      <c r="I291" s="26">
        <f t="shared" si="138"/>
        <v>11.63457599344531</v>
      </c>
      <c r="J291" s="26">
        <f t="shared" si="138"/>
        <v>22.081114297419091</v>
      </c>
      <c r="K291" s="26">
        <f t="shared" si="138"/>
        <v>8.9307660794756245</v>
      </c>
      <c r="L291" s="7"/>
    </row>
    <row r="292" spans="1:12">
      <c r="A292" s="27" t="str">
        <f t="shared" si="132"/>
        <v>Q4 2012</v>
      </c>
      <c r="B292" s="26">
        <f t="shared" ref="B292:K292" si="139">B132/$F212*100</f>
        <v>4.0850354314297626</v>
      </c>
      <c r="C292" s="26">
        <f t="shared" si="139"/>
        <v>1.2505210504376825</v>
      </c>
      <c r="D292" s="26">
        <f t="shared" si="139"/>
        <v>14.297624010004167</v>
      </c>
      <c r="E292" s="26">
        <f t="shared" si="139"/>
        <v>0.54189245518966234</v>
      </c>
      <c r="F292" s="26">
        <f t="shared" si="139"/>
        <v>8.878699458107544</v>
      </c>
      <c r="G292" s="26">
        <f t="shared" si="139"/>
        <v>19.591496456857023</v>
      </c>
      <c r="H292" s="26">
        <f t="shared" si="139"/>
        <v>7.4614422676115053</v>
      </c>
      <c r="I292" s="26">
        <f t="shared" si="139"/>
        <v>12.046686119216341</v>
      </c>
      <c r="J292" s="26">
        <f t="shared" si="139"/>
        <v>22.884535223009586</v>
      </c>
      <c r="K292" s="26">
        <f t="shared" si="139"/>
        <v>9.0037515631513134</v>
      </c>
      <c r="L292" s="7"/>
    </row>
    <row r="293" spans="1:12">
      <c r="A293" s="27" t="str">
        <f>A213</f>
        <v>Q1 2013</v>
      </c>
      <c r="B293" s="26">
        <f t="shared" ref="B293:K293" si="140">B133/$F213*100</f>
        <v>3.9191419141914192</v>
      </c>
      <c r="C293" s="26">
        <f t="shared" si="140"/>
        <v>1.0313531353135312</v>
      </c>
      <c r="D293" s="26">
        <f t="shared" si="140"/>
        <v>14.356435643564355</v>
      </c>
      <c r="E293" s="26">
        <f t="shared" si="140"/>
        <v>0.41254125412541248</v>
      </c>
      <c r="F293" s="26">
        <f t="shared" si="140"/>
        <v>8.5808580858085808</v>
      </c>
      <c r="G293" s="26">
        <f t="shared" si="140"/>
        <v>19.636963696369637</v>
      </c>
      <c r="H293" s="26">
        <f t="shared" si="140"/>
        <v>7.7557755775577553</v>
      </c>
      <c r="I293" s="26">
        <f t="shared" si="140"/>
        <v>12.417491749174918</v>
      </c>
      <c r="J293" s="26">
        <f t="shared" si="140"/>
        <v>22.483498349834981</v>
      </c>
      <c r="K293" s="26">
        <f t="shared" si="140"/>
        <v>9.4471947194719483</v>
      </c>
      <c r="L293" s="7"/>
    </row>
    <row r="294" spans="1:12">
      <c r="A294" s="27" t="str">
        <f>A214</f>
        <v>Q2 2013</v>
      </c>
      <c r="B294" s="26">
        <f t="shared" ref="B294:K294" si="141">B134/$F214*100</f>
        <v>3.7704918032786887</v>
      </c>
      <c r="C294" s="26">
        <f t="shared" si="141"/>
        <v>1.0245901639344261</v>
      </c>
      <c r="D294" s="26">
        <f t="shared" si="141"/>
        <v>14.467213114754099</v>
      </c>
      <c r="E294" s="26">
        <f t="shared" si="141"/>
        <v>0.36885245901639346</v>
      </c>
      <c r="F294" s="26">
        <f t="shared" si="141"/>
        <v>9.5081967213114744</v>
      </c>
      <c r="G294" s="26">
        <f t="shared" si="141"/>
        <v>19.754098360655735</v>
      </c>
      <c r="H294" s="26">
        <f t="shared" si="141"/>
        <v>7.3360655737704921</v>
      </c>
      <c r="I294" s="26">
        <f t="shared" si="141"/>
        <v>11.68032786885246</v>
      </c>
      <c r="J294" s="26">
        <f t="shared" si="141"/>
        <v>23.114754098360656</v>
      </c>
      <c r="K294" s="26">
        <f t="shared" si="141"/>
        <v>8.9754098360655732</v>
      </c>
      <c r="L294" s="7"/>
    </row>
    <row r="295" spans="1:12">
      <c r="A295" s="27" t="str">
        <f>A215</f>
        <v>Q3 2013</v>
      </c>
      <c r="B295" s="26">
        <f t="shared" ref="B295:K295" si="142">B135/$F215*100</f>
        <v>4.2039704165044771</v>
      </c>
      <c r="C295" s="26">
        <f t="shared" si="142"/>
        <v>0.81743869209809261</v>
      </c>
      <c r="D295" s="26">
        <f t="shared" si="142"/>
        <v>13.70182950564422</v>
      </c>
      <c r="E295" s="26">
        <f t="shared" si="142"/>
        <v>0.54495912806539504</v>
      </c>
      <c r="F295" s="26">
        <f t="shared" si="142"/>
        <v>8.836123005060335</v>
      </c>
      <c r="G295" s="26">
        <f t="shared" si="142"/>
        <v>21.564811210587777</v>
      </c>
      <c r="H295" s="26">
        <f t="shared" si="142"/>
        <v>7.7851304009342162</v>
      </c>
      <c r="I295" s="26">
        <f t="shared" si="142"/>
        <v>10.899182561307901</v>
      </c>
      <c r="J295" s="26">
        <f t="shared" si="142"/>
        <v>22.966134682755936</v>
      </c>
      <c r="K295" s="26">
        <f t="shared" si="142"/>
        <v>8.6804203970416509</v>
      </c>
      <c r="L295" s="7"/>
    </row>
    <row r="296" spans="1:12">
      <c r="A296" s="27" t="s">
        <v>544</v>
      </c>
      <c r="B296" s="26">
        <f t="shared" ref="B296:K296" si="143">B136/$F216*100</f>
        <v>3.7989711119905025</v>
      </c>
      <c r="C296" s="26">
        <f t="shared" si="143"/>
        <v>0.23743569449940641</v>
      </c>
      <c r="D296" s="26">
        <f t="shared" si="143"/>
        <v>13.65255243371587</v>
      </c>
      <c r="E296" s="26">
        <f t="shared" si="143"/>
        <v>0.35615354174910963</v>
      </c>
      <c r="F296" s="26">
        <f t="shared" si="143"/>
        <v>8.7455480807281347</v>
      </c>
      <c r="G296" s="26">
        <f t="shared" si="143"/>
        <v>22.437673130193904</v>
      </c>
      <c r="H296" s="26">
        <f t="shared" si="143"/>
        <v>7.8353779184804111</v>
      </c>
      <c r="I296" s="26">
        <f t="shared" si="143"/>
        <v>11.159477641472101</v>
      </c>
      <c r="J296" s="26">
        <f t="shared" si="143"/>
        <v>22.63553620894341</v>
      </c>
      <c r="K296" s="26">
        <f t="shared" si="143"/>
        <v>9.1412742382271475</v>
      </c>
      <c r="L296" s="7"/>
    </row>
    <row r="297" spans="1:12">
      <c r="A297" s="27" t="s">
        <v>543</v>
      </c>
      <c r="B297" s="26">
        <f t="shared" ref="B297:K297" si="144">B137/$F217*100</f>
        <v>3.79746835443038</v>
      </c>
      <c r="C297" s="26">
        <f t="shared" si="144"/>
        <v>0.19778481012658228</v>
      </c>
      <c r="D297" s="26">
        <f t="shared" si="144"/>
        <v>14.280063291139241</v>
      </c>
      <c r="E297" s="26">
        <f t="shared" si="144"/>
        <v>0.870253164556962</v>
      </c>
      <c r="F297" s="26">
        <f t="shared" si="144"/>
        <v>9.7705696202531644</v>
      </c>
      <c r="G297" s="26">
        <f t="shared" si="144"/>
        <v>22.547468354430382</v>
      </c>
      <c r="H297" s="26">
        <f t="shared" si="144"/>
        <v>7.0411392405063289</v>
      </c>
      <c r="I297" s="26">
        <f t="shared" si="144"/>
        <v>10.838607594936708</v>
      </c>
      <c r="J297" s="26">
        <f t="shared" si="144"/>
        <v>22.191455696202532</v>
      </c>
      <c r="K297" s="26">
        <f t="shared" si="144"/>
        <v>8.4256329113924053</v>
      </c>
      <c r="L297" s="7"/>
    </row>
    <row r="298" spans="1:12">
      <c r="A298" s="27" t="s">
        <v>558</v>
      </c>
      <c r="B298" s="26">
        <f t="shared" ref="B298:K298" si="145">B138/$F218*100</f>
        <v>3.4274193548387095</v>
      </c>
      <c r="C298" s="26">
        <f t="shared" si="145"/>
        <v>0.24193548387096775</v>
      </c>
      <c r="D298" s="26">
        <f t="shared" si="145"/>
        <v>13.266129032258064</v>
      </c>
      <c r="E298" s="26">
        <f t="shared" si="145"/>
        <v>0.72580645161290325</v>
      </c>
      <c r="F298" s="26">
        <f t="shared" si="145"/>
        <v>9.7177419354838719</v>
      </c>
      <c r="G298" s="26">
        <f t="shared" si="145"/>
        <v>22.177419354838708</v>
      </c>
      <c r="H298" s="26">
        <f t="shared" si="145"/>
        <v>7.419354838709677</v>
      </c>
      <c r="I298" s="26">
        <f t="shared" si="145"/>
        <v>9.7983870967741922</v>
      </c>
      <c r="J298" s="26">
        <f t="shared" si="145"/>
        <v>23.951612903225804</v>
      </c>
      <c r="K298" s="26">
        <f t="shared" si="145"/>
        <v>9.2741935483870961</v>
      </c>
      <c r="L298" s="7"/>
    </row>
    <row r="299" spans="1:12">
      <c r="A299" s="27" t="s">
        <v>566</v>
      </c>
      <c r="B299" s="26">
        <f>B139/$F219*100</f>
        <v>3.2658123191401405</v>
      </c>
      <c r="C299" s="26">
        <f t="shared" ref="C299:K299" si="146">C139/$F219*100</f>
        <v>0.33071517155849522</v>
      </c>
      <c r="D299" s="26">
        <f t="shared" si="146"/>
        <v>14.179412980570483</v>
      </c>
      <c r="E299" s="26">
        <f t="shared" si="146"/>
        <v>0.82678792889623809</v>
      </c>
      <c r="F299" s="26">
        <f t="shared" si="146"/>
        <v>9.962794543199669</v>
      </c>
      <c r="G299" s="26">
        <f t="shared" si="146"/>
        <v>21.124431583298882</v>
      </c>
      <c r="H299" s="26">
        <f t="shared" si="146"/>
        <v>7.1517155849524601</v>
      </c>
      <c r="I299" s="26">
        <f t="shared" si="146"/>
        <v>9.7974369574204214</v>
      </c>
      <c r="J299" s="26">
        <f t="shared" si="146"/>
        <v>24.762298470442332</v>
      </c>
      <c r="K299" s="26">
        <f t="shared" si="146"/>
        <v>8.6812732534105006</v>
      </c>
      <c r="L299" s="7"/>
    </row>
    <row r="300" spans="1:12">
      <c r="A300" s="27" t="s">
        <v>68</v>
      </c>
      <c r="B300" s="26">
        <f>AVERAGE(B273:B299)</f>
        <v>4.4258958667922492</v>
      </c>
      <c r="C300" s="26">
        <f t="shared" ref="C300:I300" si="147">AVERAGE(C273:C299)</f>
        <v>0.49956624010523903</v>
      </c>
      <c r="D300" s="26">
        <f t="shared" si="147"/>
        <v>15.347339062422312</v>
      </c>
      <c r="E300" s="26">
        <f t="shared" si="147"/>
        <v>0.4809992881198098</v>
      </c>
      <c r="F300" s="26">
        <f t="shared" si="147"/>
        <v>9.1789494512807401</v>
      </c>
      <c r="G300" s="26">
        <f t="shared" si="147"/>
        <v>21.61019352206376</v>
      </c>
      <c r="H300" s="26">
        <f t="shared" si="147"/>
        <v>7.1561449607948129</v>
      </c>
      <c r="I300" s="26">
        <f t="shared" si="147"/>
        <v>11.149554388449875</v>
      </c>
      <c r="J300" s="26">
        <f>AVERAGE(J273:J299)</f>
        <v>20.918887590991805</v>
      </c>
      <c r="K300" s="26">
        <f>AVERAGE(K273:K299)</f>
        <v>9.238381419973912</v>
      </c>
      <c r="L300" s="7"/>
    </row>
    <row r="301" spans="1:12">
      <c r="A301" s="17"/>
      <c r="B301" s="26"/>
      <c r="C301" s="26"/>
      <c r="D301" s="26"/>
      <c r="E301" s="26"/>
      <c r="F301" s="26"/>
      <c r="G301" s="26"/>
      <c r="H301" s="26"/>
      <c r="I301" s="21"/>
      <c r="J301" s="21"/>
      <c r="K301" s="21"/>
    </row>
    <row r="302" spans="1:12">
      <c r="A302" s="17"/>
      <c r="B302" s="7"/>
      <c r="C302" s="7"/>
      <c r="D302" s="7"/>
      <c r="E302" s="7"/>
      <c r="F302" s="7"/>
      <c r="G302" s="7"/>
      <c r="H302" s="7"/>
    </row>
    <row r="303" spans="1:12">
      <c r="A303" s="17"/>
      <c r="B303" s="7"/>
      <c r="C303" s="7"/>
      <c r="D303" s="7"/>
      <c r="E303" s="7"/>
      <c r="F303" s="7"/>
      <c r="G303" s="7"/>
      <c r="H303" s="7"/>
    </row>
    <row r="305" spans="2:11">
      <c r="B305" s="7"/>
      <c r="C305" s="7"/>
      <c r="D305" s="7"/>
      <c r="E305" s="7"/>
    </row>
    <row r="306" spans="2:11">
      <c r="B306" s="7"/>
      <c r="C306" s="7"/>
      <c r="D306" s="7"/>
      <c r="E306" s="7"/>
      <c r="F306" s="7"/>
      <c r="G306" s="7"/>
      <c r="H306" s="7"/>
      <c r="I306" s="7"/>
      <c r="J306" s="7"/>
      <c r="K306" s="7"/>
    </row>
  </sheetData>
  <mergeCells count="2">
    <mergeCell ref="A1:K1"/>
    <mergeCell ref="A111:K111"/>
  </mergeCells>
  <phoneticPr fontId="15" type="noConversion"/>
  <pageMargins left="0.75" right="0.75" top="1" bottom="1" header="0.5" footer="0.5"/>
  <pageSetup paperSize="9" orientation="portrait" r:id="rId1"/>
  <headerFooter alignWithMargins="0"/>
  <ignoredErrors>
    <ignoredError sqref="C96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06"/>
  <sheetViews>
    <sheetView zoomScale="90" zoomScaleNormal="90" workbookViewId="0">
      <selection activeCell="B1" sqref="B1:H2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434" t="s">
        <v>99</v>
      </c>
      <c r="B1" s="437" t="s">
        <v>29</v>
      </c>
      <c r="C1" s="438"/>
      <c r="D1" s="438"/>
      <c r="E1" s="438"/>
      <c r="F1" s="438"/>
      <c r="G1" s="438"/>
      <c r="H1" s="438"/>
    </row>
    <row r="2" spans="1:9" ht="23.25" customHeight="1" thickBot="1">
      <c r="A2" s="435"/>
      <c r="B2" s="439"/>
      <c r="C2" s="440"/>
      <c r="D2" s="440"/>
      <c r="E2" s="440"/>
      <c r="F2" s="440"/>
      <c r="G2" s="440"/>
      <c r="H2" s="440"/>
    </row>
    <row r="3" spans="1:9" ht="13.5" thickBot="1">
      <c r="A3" s="435"/>
    </row>
    <row r="4" spans="1:9" ht="27" customHeight="1" thickBot="1">
      <c r="A4" s="436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 hidden="1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 hidden="1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 hidden="1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 hidden="1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 hidden="1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46"/>
      <c r="J242" s="146"/>
      <c r="K242" s="146"/>
      <c r="L242" s="146"/>
    </row>
    <row r="243" spans="1:12" hidden="1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 hidden="1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 hidden="1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 hidden="1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 hidden="1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 hidden="1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 hidden="1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 hidden="1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 hidden="1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 hidden="1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 hidden="1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 hidden="1">
      <c r="A254" s="5">
        <v>40452</v>
      </c>
      <c r="B254" s="170">
        <v>133272</v>
      </c>
      <c r="C254" s="170">
        <v>5846</v>
      </c>
      <c r="D254" s="6">
        <v>1935498</v>
      </c>
      <c r="E254" s="170">
        <v>210980</v>
      </c>
      <c r="F254" s="170">
        <v>29103</v>
      </c>
      <c r="G254" s="170">
        <v>1043530</v>
      </c>
      <c r="H254" s="170">
        <v>651866</v>
      </c>
    </row>
    <row r="255" spans="1:12" hidden="1">
      <c r="A255" s="5">
        <v>40483</v>
      </c>
      <c r="B255" s="170">
        <v>122087</v>
      </c>
      <c r="C255" s="170">
        <v>5005</v>
      </c>
      <c r="D255" s="6">
        <v>1943218</v>
      </c>
      <c r="E255" s="170">
        <v>212231</v>
      </c>
      <c r="F255" s="170">
        <v>28621</v>
      </c>
      <c r="G255" s="170">
        <v>1046835</v>
      </c>
      <c r="H255" s="170">
        <v>655532</v>
      </c>
    </row>
    <row r="256" spans="1:12" hidden="1">
      <c r="A256" s="5">
        <v>40513</v>
      </c>
      <c r="B256" s="170">
        <v>140270</v>
      </c>
      <c r="C256" s="170">
        <v>2929</v>
      </c>
      <c r="D256" s="6">
        <v>1941730</v>
      </c>
      <c r="E256" s="170">
        <v>213646</v>
      </c>
      <c r="F256" s="170">
        <v>28150</v>
      </c>
      <c r="G256" s="170">
        <v>1042107</v>
      </c>
      <c r="H256" s="170">
        <v>657827</v>
      </c>
    </row>
    <row r="257" spans="1:8">
      <c r="A257" s="5">
        <v>40544</v>
      </c>
      <c r="B257" s="170">
        <v>118246</v>
      </c>
      <c r="C257" s="170">
        <v>5722</v>
      </c>
      <c r="D257" s="6">
        <v>1955015</v>
      </c>
      <c r="E257" s="170">
        <v>215096</v>
      </c>
      <c r="F257" s="170">
        <v>27531</v>
      </c>
      <c r="G257" s="170">
        <v>1043875</v>
      </c>
      <c r="H257" s="170">
        <v>668513</v>
      </c>
    </row>
    <row r="258" spans="1:8">
      <c r="A258" s="5">
        <v>40575</v>
      </c>
      <c r="B258" s="170">
        <v>121956</v>
      </c>
      <c r="C258" s="170">
        <v>5174</v>
      </c>
      <c r="D258" s="6">
        <v>1971557</v>
      </c>
      <c r="E258" s="170">
        <v>216899</v>
      </c>
      <c r="F258" s="170">
        <v>27051</v>
      </c>
      <c r="G258" s="170">
        <v>1047603</v>
      </c>
      <c r="H258" s="170">
        <v>680003</v>
      </c>
    </row>
    <row r="259" spans="1:8">
      <c r="A259" s="5">
        <v>40603</v>
      </c>
      <c r="B259" s="170">
        <v>117228</v>
      </c>
      <c r="C259" s="170">
        <v>4570</v>
      </c>
      <c r="D259" s="6">
        <v>1975168</v>
      </c>
      <c r="E259" s="170">
        <v>219190</v>
      </c>
      <c r="F259" s="170">
        <v>26540</v>
      </c>
      <c r="G259" s="170">
        <v>1045995</v>
      </c>
      <c r="H259" s="170">
        <v>683443</v>
      </c>
    </row>
    <row r="260" spans="1:8">
      <c r="A260" s="5">
        <v>40634</v>
      </c>
      <c r="B260" s="170">
        <v>124811</v>
      </c>
      <c r="C260" s="170">
        <v>3217</v>
      </c>
      <c r="D260" s="6">
        <v>1986284</v>
      </c>
      <c r="E260" s="170">
        <v>220333</v>
      </c>
      <c r="F260" s="170">
        <v>25927</v>
      </c>
      <c r="G260" s="170">
        <v>1048056</v>
      </c>
      <c r="H260" s="170">
        <v>691968</v>
      </c>
    </row>
    <row r="261" spans="1:8">
      <c r="A261" s="5">
        <v>40664</v>
      </c>
      <c r="B261" s="170">
        <v>117250</v>
      </c>
      <c r="C261" s="170">
        <v>3498</v>
      </c>
      <c r="D261" s="6">
        <v>1984829</v>
      </c>
      <c r="E261" s="170">
        <v>221624</v>
      </c>
      <c r="F261" s="170">
        <v>25501</v>
      </c>
      <c r="G261" s="170">
        <v>1053488</v>
      </c>
      <c r="H261" s="170">
        <v>684216</v>
      </c>
    </row>
    <row r="262" spans="1:8">
      <c r="A262" s="5">
        <v>40695</v>
      </c>
      <c r="B262" s="170">
        <v>118979</v>
      </c>
      <c r="C262" s="170">
        <v>3450</v>
      </c>
      <c r="D262" s="6">
        <v>1994629</v>
      </c>
      <c r="E262" s="170">
        <v>223522</v>
      </c>
      <c r="F262" s="170">
        <v>25272</v>
      </c>
      <c r="G262" s="170">
        <v>1057279</v>
      </c>
      <c r="H262" s="170">
        <v>688556</v>
      </c>
    </row>
    <row r="263" spans="1:8">
      <c r="A263" s="5">
        <v>40725</v>
      </c>
      <c r="B263" s="170">
        <v>123592</v>
      </c>
      <c r="C263" s="170">
        <v>3657</v>
      </c>
      <c r="D263" s="6">
        <v>2019970</v>
      </c>
      <c r="E263" s="170">
        <v>225628</v>
      </c>
      <c r="F263" s="170">
        <v>24694</v>
      </c>
      <c r="G263" s="170">
        <v>1058371</v>
      </c>
      <c r="H263" s="170">
        <v>711277</v>
      </c>
    </row>
    <row r="264" spans="1:8">
      <c r="A264" s="5">
        <v>40756</v>
      </c>
      <c r="B264" s="170">
        <v>137132</v>
      </c>
      <c r="C264" s="170">
        <v>4469</v>
      </c>
      <c r="D264" s="6">
        <v>2033242</v>
      </c>
      <c r="E264" s="170">
        <v>224231</v>
      </c>
      <c r="F264" s="170">
        <v>24089</v>
      </c>
      <c r="G264" s="170">
        <v>1059656</v>
      </c>
      <c r="H264" s="170">
        <v>725266</v>
      </c>
    </row>
    <row r="265" spans="1:8">
      <c r="A265" s="5">
        <v>40787</v>
      </c>
      <c r="B265" s="170">
        <v>134422</v>
      </c>
      <c r="C265" s="170">
        <v>4491</v>
      </c>
      <c r="D265" s="6">
        <v>2039996</v>
      </c>
      <c r="E265" s="170">
        <v>227294</v>
      </c>
      <c r="F265" s="170">
        <v>23434</v>
      </c>
      <c r="G265" s="170">
        <v>1064540</v>
      </c>
      <c r="H265" s="170">
        <v>724729</v>
      </c>
    </row>
    <row r="266" spans="1:8">
      <c r="A266" s="5">
        <v>40817</v>
      </c>
      <c r="B266" s="170">
        <v>132513</v>
      </c>
      <c r="C266" s="170">
        <v>4376</v>
      </c>
      <c r="D266" s="6">
        <v>2052317</v>
      </c>
      <c r="E266" s="170">
        <v>229909</v>
      </c>
      <c r="F266" s="170">
        <v>22864</v>
      </c>
      <c r="G266" s="170">
        <v>1065210</v>
      </c>
      <c r="H266" s="170">
        <v>734334</v>
      </c>
    </row>
    <row r="267" spans="1:8">
      <c r="A267" s="5">
        <v>40848</v>
      </c>
      <c r="B267" s="170">
        <v>133936</v>
      </c>
      <c r="C267" s="170">
        <v>4996</v>
      </c>
      <c r="D267" s="6">
        <v>2060174</v>
      </c>
      <c r="E267" s="170">
        <v>232878</v>
      </c>
      <c r="F267" s="170">
        <v>22451</v>
      </c>
      <c r="G267" s="170">
        <v>1066978</v>
      </c>
      <c r="H267" s="170">
        <v>737867</v>
      </c>
    </row>
    <row r="268" spans="1:8">
      <c r="A268" s="5">
        <v>40878</v>
      </c>
      <c r="B268" s="170">
        <v>127236</v>
      </c>
      <c r="C268" s="170">
        <v>4741</v>
      </c>
      <c r="D268" s="6">
        <v>2084477</v>
      </c>
      <c r="E268" s="170">
        <v>236424</v>
      </c>
      <c r="F268" s="170">
        <v>22384</v>
      </c>
      <c r="G268" s="170">
        <v>1068557</v>
      </c>
      <c r="H268" s="170">
        <v>757112</v>
      </c>
    </row>
    <row r="269" spans="1:8">
      <c r="A269" s="5">
        <v>40909</v>
      </c>
      <c r="B269" s="170">
        <v>129863</v>
      </c>
      <c r="C269" s="170">
        <v>4607</v>
      </c>
      <c r="D269" s="6">
        <v>2096914</v>
      </c>
      <c r="E269" s="170">
        <v>239651</v>
      </c>
      <c r="F269" s="170">
        <v>20394</v>
      </c>
      <c r="G269" s="170">
        <v>1068585</v>
      </c>
      <c r="H269" s="170">
        <v>768283</v>
      </c>
    </row>
    <row r="270" spans="1:8">
      <c r="A270" s="5">
        <v>40940</v>
      </c>
      <c r="B270" s="170">
        <v>128476</v>
      </c>
      <c r="C270" s="170">
        <v>4401</v>
      </c>
      <c r="D270" s="6">
        <v>2131911</v>
      </c>
      <c r="E270" s="170">
        <v>242662</v>
      </c>
      <c r="F270" s="170">
        <v>19645</v>
      </c>
      <c r="G270" s="170">
        <v>1072173</v>
      </c>
      <c r="H270" s="170">
        <v>797431</v>
      </c>
    </row>
    <row r="271" spans="1:8">
      <c r="A271" s="5">
        <v>40969</v>
      </c>
      <c r="B271" s="228">
        <v>128302</v>
      </c>
      <c r="C271" s="228">
        <v>4703</v>
      </c>
      <c r="D271" s="6">
        <v>2156036</v>
      </c>
      <c r="E271" s="228">
        <v>245884</v>
      </c>
      <c r="F271" s="228">
        <v>19522</v>
      </c>
      <c r="G271" s="228">
        <v>1073177</v>
      </c>
      <c r="H271" s="228">
        <v>817453</v>
      </c>
    </row>
    <row r="272" spans="1:8">
      <c r="A272" s="5">
        <v>41000</v>
      </c>
      <c r="B272" s="228">
        <v>126112</v>
      </c>
      <c r="C272" s="228">
        <v>5137</v>
      </c>
      <c r="D272" s="6">
        <v>2138557</v>
      </c>
      <c r="E272" s="228">
        <v>247775</v>
      </c>
      <c r="F272" s="228">
        <v>19067</v>
      </c>
      <c r="G272" s="228">
        <v>1073246</v>
      </c>
      <c r="H272" s="228">
        <v>798469</v>
      </c>
    </row>
    <row r="273" spans="1:11">
      <c r="A273" s="5">
        <v>41030</v>
      </c>
      <c r="B273" s="228">
        <v>130444</v>
      </c>
      <c r="C273" s="228">
        <v>5608</v>
      </c>
      <c r="D273" s="6">
        <v>2144453</v>
      </c>
      <c r="E273" s="228">
        <v>251479</v>
      </c>
      <c r="F273" s="228">
        <v>18744</v>
      </c>
      <c r="G273" s="228">
        <v>1076531</v>
      </c>
      <c r="H273" s="228">
        <v>797699</v>
      </c>
    </row>
    <row r="274" spans="1:11">
      <c r="A274" s="5">
        <v>41061</v>
      </c>
      <c r="B274" s="228">
        <v>138980</v>
      </c>
      <c r="C274" s="228">
        <v>5784</v>
      </c>
      <c r="D274" s="6">
        <v>2156230</v>
      </c>
      <c r="E274" s="228">
        <v>255629</v>
      </c>
      <c r="F274" s="228">
        <v>18297</v>
      </c>
      <c r="G274" s="228">
        <v>1080186</v>
      </c>
      <c r="H274" s="228">
        <v>802118</v>
      </c>
    </row>
    <row r="275" spans="1:11">
      <c r="A275" s="5">
        <v>41091</v>
      </c>
      <c r="B275" s="228">
        <v>154153</v>
      </c>
      <c r="C275" s="228">
        <v>5895</v>
      </c>
      <c r="D275" s="6">
        <v>2166543</v>
      </c>
      <c r="E275" s="228">
        <v>258308</v>
      </c>
      <c r="F275" s="228">
        <v>17803</v>
      </c>
      <c r="G275" s="228">
        <v>1078275</v>
      </c>
      <c r="H275" s="228">
        <v>812158</v>
      </c>
    </row>
    <row r="276" spans="1:11">
      <c r="A276" s="5">
        <v>41122</v>
      </c>
      <c r="B276" s="228">
        <v>146974</v>
      </c>
      <c r="C276" s="228">
        <v>8868</v>
      </c>
      <c r="D276" s="6">
        <v>2191650</v>
      </c>
      <c r="E276" s="228">
        <v>261304</v>
      </c>
      <c r="F276" s="228">
        <v>17646</v>
      </c>
      <c r="G276" s="228">
        <v>1081912</v>
      </c>
      <c r="H276" s="228">
        <v>830789</v>
      </c>
    </row>
    <row r="277" spans="1:11">
      <c r="A277" s="5">
        <v>41153</v>
      </c>
      <c r="B277" s="228">
        <v>145971</v>
      </c>
      <c r="C277" s="228">
        <v>10578</v>
      </c>
      <c r="D277" s="6">
        <v>2218985</v>
      </c>
      <c r="E277" s="228">
        <v>264455</v>
      </c>
      <c r="F277" s="228">
        <v>17365</v>
      </c>
      <c r="G277" s="228">
        <v>1082540</v>
      </c>
      <c r="H277" s="228">
        <v>854625</v>
      </c>
    </row>
    <row r="278" spans="1:11">
      <c r="A278" s="5">
        <v>41183</v>
      </c>
      <c r="B278" s="228">
        <v>136596</v>
      </c>
      <c r="C278" s="228">
        <v>8703</v>
      </c>
      <c r="D278" s="6">
        <v>2226668</v>
      </c>
      <c r="E278" s="228">
        <v>268277</v>
      </c>
      <c r="F278" s="228">
        <v>16927</v>
      </c>
      <c r="G278" s="228">
        <v>1085837</v>
      </c>
      <c r="H278" s="228">
        <v>855627</v>
      </c>
    </row>
    <row r="279" spans="1:11">
      <c r="A279" s="5">
        <v>41214</v>
      </c>
      <c r="B279" s="228">
        <v>137937</v>
      </c>
      <c r="C279" s="228">
        <v>8855</v>
      </c>
      <c r="D279" s="6">
        <v>2263277</v>
      </c>
      <c r="E279" s="228">
        <v>272394</v>
      </c>
      <c r="F279" s="228">
        <v>16591</v>
      </c>
      <c r="G279" s="228">
        <v>1088617</v>
      </c>
      <c r="H279" s="228">
        <v>885675</v>
      </c>
    </row>
    <row r="280" spans="1:11">
      <c r="A280" s="5">
        <v>41244</v>
      </c>
      <c r="B280" s="228">
        <v>135650</v>
      </c>
      <c r="C280" s="228">
        <v>9533</v>
      </c>
      <c r="D280" s="228">
        <v>2293047</v>
      </c>
      <c r="E280" s="228">
        <v>275563</v>
      </c>
      <c r="F280" s="228">
        <v>16235</v>
      </c>
      <c r="G280" s="228">
        <v>1089016</v>
      </c>
      <c r="H280" s="228">
        <v>912234</v>
      </c>
    </row>
    <row r="281" spans="1:11">
      <c r="A281" s="5">
        <v>41275</v>
      </c>
      <c r="B281" s="228">
        <v>133396</v>
      </c>
      <c r="C281" s="228">
        <v>8192</v>
      </c>
      <c r="D281" s="6">
        <v>2282495</v>
      </c>
      <c r="E281" s="228">
        <v>278565</v>
      </c>
      <c r="F281" s="228">
        <v>15728</v>
      </c>
      <c r="G281" s="228">
        <v>1088102</v>
      </c>
      <c r="H281" s="228">
        <v>900100</v>
      </c>
    </row>
    <row r="282" spans="1:11">
      <c r="A282" s="5">
        <v>41306</v>
      </c>
      <c r="B282" s="228">
        <v>134029</v>
      </c>
      <c r="C282" s="228">
        <v>8009</v>
      </c>
      <c r="D282" s="228">
        <v>2301270</v>
      </c>
      <c r="E282" s="228">
        <v>281917</v>
      </c>
      <c r="F282" s="228">
        <v>15535</v>
      </c>
      <c r="G282" s="228">
        <v>1089610</v>
      </c>
      <c r="H282" s="228">
        <v>914208</v>
      </c>
    </row>
    <row r="283" spans="1:11">
      <c r="A283" s="5">
        <v>41334</v>
      </c>
      <c r="B283" s="228">
        <v>129522</v>
      </c>
      <c r="C283" s="228">
        <v>7228</v>
      </c>
      <c r="D283" s="228">
        <v>2331883</v>
      </c>
      <c r="E283" s="228">
        <v>285286</v>
      </c>
      <c r="F283" s="228">
        <v>15780</v>
      </c>
      <c r="G283" s="228">
        <v>1090530</v>
      </c>
      <c r="H283" s="228">
        <v>940287</v>
      </c>
    </row>
    <row r="284" spans="1:11">
      <c r="A284" s="5">
        <v>41365</v>
      </c>
      <c r="B284" s="228">
        <v>143536</v>
      </c>
      <c r="C284" s="228">
        <v>7769</v>
      </c>
      <c r="D284" s="228">
        <v>2325690</v>
      </c>
      <c r="E284" s="228">
        <v>288622</v>
      </c>
      <c r="F284" s="228">
        <v>15495</v>
      </c>
      <c r="G284" s="228">
        <v>1092104</v>
      </c>
      <c r="H284" s="228">
        <v>929469</v>
      </c>
    </row>
    <row r="285" spans="1:11">
      <c r="A285" s="5">
        <v>41395</v>
      </c>
      <c r="B285" s="228">
        <v>136018</v>
      </c>
      <c r="C285" s="228">
        <v>7474</v>
      </c>
      <c r="D285" s="228">
        <v>2343436</v>
      </c>
      <c r="E285" s="228">
        <v>292310</v>
      </c>
      <c r="F285" s="228">
        <v>15253</v>
      </c>
      <c r="G285" s="228">
        <v>1095670</v>
      </c>
      <c r="H285" s="228">
        <v>940203</v>
      </c>
    </row>
    <row r="286" spans="1:11">
      <c r="A286" s="5">
        <v>41426</v>
      </c>
      <c r="B286" s="228">
        <v>135371</v>
      </c>
      <c r="C286" s="228">
        <v>9239</v>
      </c>
      <c r="D286" s="228">
        <v>2361482</v>
      </c>
      <c r="E286" s="228">
        <v>295936</v>
      </c>
      <c r="F286" s="228">
        <v>15162</v>
      </c>
      <c r="G286" s="228">
        <v>1097482</v>
      </c>
      <c r="H286" s="228">
        <v>952903</v>
      </c>
      <c r="K286" s="343"/>
    </row>
    <row r="287" spans="1:11">
      <c r="A287" s="5">
        <v>41456</v>
      </c>
      <c r="B287" s="228">
        <v>137158</v>
      </c>
      <c r="C287" s="228">
        <v>7814</v>
      </c>
      <c r="D287" s="228">
        <v>2354130</v>
      </c>
      <c r="E287" s="228">
        <v>300191</v>
      </c>
      <c r="F287" s="228">
        <v>14822</v>
      </c>
      <c r="G287" s="228">
        <v>1097504</v>
      </c>
      <c r="H287" s="228">
        <v>941614</v>
      </c>
      <c r="I287" s="343"/>
      <c r="K287" s="343"/>
    </row>
    <row r="288" spans="1:11">
      <c r="A288" s="5">
        <v>41487</v>
      </c>
      <c r="B288" s="228">
        <v>140132</v>
      </c>
      <c r="C288" s="228">
        <v>9250</v>
      </c>
      <c r="D288" s="228">
        <v>2389625</v>
      </c>
      <c r="E288" s="228">
        <v>303410</v>
      </c>
      <c r="F288" s="228">
        <v>14822</v>
      </c>
      <c r="G288" s="228">
        <v>1104587</v>
      </c>
      <c r="H288" s="228">
        <v>966746</v>
      </c>
      <c r="K288" s="343"/>
    </row>
    <row r="289" spans="1:11">
      <c r="A289" s="5">
        <v>41518</v>
      </c>
      <c r="B289" s="228">
        <v>140520</v>
      </c>
      <c r="C289" s="228">
        <v>9336</v>
      </c>
      <c r="D289" s="228">
        <v>2405048</v>
      </c>
      <c r="E289" s="228">
        <v>306777</v>
      </c>
      <c r="F289" s="228">
        <v>15201</v>
      </c>
      <c r="G289" s="228">
        <v>1108388</v>
      </c>
      <c r="H289" s="228">
        <v>974681</v>
      </c>
      <c r="K289" s="343"/>
    </row>
    <row r="290" spans="1:11">
      <c r="A290" s="5">
        <v>41548</v>
      </c>
      <c r="B290" s="228">
        <v>143132</v>
      </c>
      <c r="C290" s="228">
        <v>9749</v>
      </c>
      <c r="D290" s="228">
        <v>2399816</v>
      </c>
      <c r="E290" s="228">
        <v>310734</v>
      </c>
      <c r="F290" s="228">
        <v>15092</v>
      </c>
      <c r="G290" s="228">
        <v>1111998</v>
      </c>
      <c r="H290" s="228">
        <v>961991</v>
      </c>
      <c r="K290" s="343"/>
    </row>
    <row r="291" spans="1:11">
      <c r="A291" s="5">
        <v>41579</v>
      </c>
      <c r="B291" s="228">
        <v>138201</v>
      </c>
      <c r="C291" s="228">
        <v>10245</v>
      </c>
      <c r="D291" s="228">
        <v>2429752</v>
      </c>
      <c r="E291" s="228">
        <v>313481</v>
      </c>
      <c r="F291" s="228">
        <v>14811</v>
      </c>
      <c r="G291" s="228">
        <v>1111648</v>
      </c>
      <c r="H291" s="228">
        <v>989812</v>
      </c>
      <c r="K291" s="343"/>
    </row>
    <row r="292" spans="1:11">
      <c r="A292" s="5">
        <v>41609</v>
      </c>
      <c r="B292" s="228">
        <v>137352</v>
      </c>
      <c r="C292" s="228">
        <v>10362</v>
      </c>
      <c r="D292" s="228">
        <v>2441069</v>
      </c>
      <c r="E292" s="228">
        <v>315966</v>
      </c>
      <c r="F292" s="228">
        <v>14608</v>
      </c>
      <c r="G292" s="228">
        <v>1109659</v>
      </c>
      <c r="H292" s="228">
        <v>1000836</v>
      </c>
    </row>
    <row r="293" spans="1:11">
      <c r="A293" s="5">
        <v>41640</v>
      </c>
      <c r="B293" s="228">
        <v>155678</v>
      </c>
      <c r="C293" s="228">
        <v>10244</v>
      </c>
      <c r="D293" s="228">
        <v>2455950</v>
      </c>
      <c r="E293" s="295">
        <v>318778</v>
      </c>
      <c r="F293" s="228">
        <v>14202</v>
      </c>
      <c r="G293" s="228">
        <v>1110614</v>
      </c>
      <c r="H293" s="228">
        <v>1012355</v>
      </c>
    </row>
    <row r="294" spans="1:11">
      <c r="A294" s="5">
        <v>41671</v>
      </c>
      <c r="B294" s="228">
        <v>149345</v>
      </c>
      <c r="C294" s="228">
        <v>9807</v>
      </c>
      <c r="D294" s="228">
        <v>2496031</v>
      </c>
      <c r="E294" s="228">
        <v>321453</v>
      </c>
      <c r="F294" s="228">
        <v>13799</v>
      </c>
      <c r="G294" s="228">
        <v>1118095</v>
      </c>
      <c r="H294" s="228">
        <v>1042684</v>
      </c>
    </row>
    <row r="295" spans="1:11">
      <c r="A295" s="5">
        <v>41699</v>
      </c>
      <c r="B295" s="317">
        <v>154025</v>
      </c>
      <c r="C295" s="317">
        <v>8550</v>
      </c>
      <c r="D295" s="317">
        <v>2522866</v>
      </c>
      <c r="E295" s="317">
        <v>322920</v>
      </c>
      <c r="F295" s="317">
        <v>13978</v>
      </c>
      <c r="G295" s="317">
        <v>1121774</v>
      </c>
      <c r="H295" s="317">
        <v>1064194</v>
      </c>
    </row>
    <row r="296" spans="1:11">
      <c r="A296" s="5">
        <v>41730</v>
      </c>
      <c r="B296" s="317">
        <v>153401</v>
      </c>
      <c r="C296" s="317">
        <v>7709</v>
      </c>
      <c r="D296" s="317">
        <v>2522110</v>
      </c>
      <c r="E296" s="317">
        <v>324304</v>
      </c>
      <c r="F296" s="317">
        <v>13841</v>
      </c>
      <c r="G296" s="317">
        <v>1124551</v>
      </c>
      <c r="H296" s="317">
        <v>1059414</v>
      </c>
    </row>
    <row r="297" spans="1:11">
      <c r="A297" s="5">
        <v>41760</v>
      </c>
      <c r="B297" s="317">
        <v>150939</v>
      </c>
      <c r="C297" s="317">
        <v>7811</v>
      </c>
      <c r="D297" s="317">
        <v>2537089</v>
      </c>
      <c r="E297" s="317">
        <v>326715</v>
      </c>
      <c r="F297" s="317">
        <v>13784</v>
      </c>
      <c r="G297" s="317">
        <v>1129627</v>
      </c>
      <c r="H297" s="317">
        <v>1066963</v>
      </c>
    </row>
    <row r="298" spans="1:11">
      <c r="A298" s="5">
        <v>41791</v>
      </c>
      <c r="B298" s="2">
        <v>152194</v>
      </c>
      <c r="C298" s="317">
        <v>9657</v>
      </c>
      <c r="D298" s="317">
        <v>2562749</v>
      </c>
      <c r="E298" s="317">
        <v>328557</v>
      </c>
      <c r="F298" s="317">
        <v>13726</v>
      </c>
      <c r="G298" s="317">
        <v>1134496</v>
      </c>
      <c r="H298" s="317">
        <v>1085970</v>
      </c>
    </row>
    <row r="299" spans="1:11">
      <c r="A299" s="5">
        <v>41821</v>
      </c>
      <c r="B299" s="317">
        <v>150715</v>
      </c>
      <c r="C299" s="317">
        <v>10775</v>
      </c>
      <c r="D299" s="317">
        <v>2583386</v>
      </c>
      <c r="E299" s="317">
        <v>330620</v>
      </c>
      <c r="F299" s="317">
        <v>13650</v>
      </c>
      <c r="G299" s="317">
        <v>1138193</v>
      </c>
      <c r="H299" s="317">
        <v>1100924</v>
      </c>
    </row>
    <row r="300" spans="1:11">
      <c r="A300" s="5">
        <v>41852</v>
      </c>
      <c r="B300" s="317">
        <v>154386</v>
      </c>
      <c r="C300" s="317">
        <v>11287</v>
      </c>
      <c r="D300" s="317">
        <v>2594325</v>
      </c>
      <c r="E300" s="317">
        <v>331948</v>
      </c>
      <c r="F300" s="317">
        <v>13631</v>
      </c>
      <c r="G300" s="317">
        <v>1141769</v>
      </c>
      <c r="H300" s="317">
        <v>1106977</v>
      </c>
    </row>
    <row r="301" spans="1:11">
      <c r="A301" s="5"/>
      <c r="B301" s="3"/>
      <c r="C301" s="3"/>
      <c r="D301" s="3"/>
      <c r="E301" s="3"/>
      <c r="F301" s="3"/>
      <c r="G301" s="3"/>
      <c r="H301" s="3"/>
    </row>
    <row r="302" spans="1:11">
      <c r="A302" s="140" t="s">
        <v>30</v>
      </c>
    </row>
    <row r="303" spans="1:11">
      <c r="A303" s="2" t="s">
        <v>26</v>
      </c>
      <c r="B303" s="6">
        <f>AVERAGE(B5:B16)</f>
        <v>3449</v>
      </c>
      <c r="C303" s="6">
        <f t="shared" ref="C303:H303" si="4">AVERAGE(C5:C16)</f>
        <v>9655.8333333333339</v>
      </c>
      <c r="D303" s="6">
        <f t="shared" si="4"/>
        <v>142836.91666666666</v>
      </c>
      <c r="E303" s="6">
        <f t="shared" si="4"/>
        <v>16662.083333333332</v>
      </c>
      <c r="F303" s="6">
        <f t="shared" si="4"/>
        <v>10041.25</v>
      </c>
      <c r="G303" s="6">
        <f t="shared" si="4"/>
        <v>55774.333333333336</v>
      </c>
      <c r="H303" s="6">
        <f t="shared" si="4"/>
        <v>60359.25</v>
      </c>
    </row>
    <row r="304" spans="1:11">
      <c r="A304" s="2" t="s">
        <v>7</v>
      </c>
      <c r="B304" s="6">
        <f>AVERAGE(B17:B28)</f>
        <v>4402.416666666667</v>
      </c>
      <c r="C304" s="6">
        <f t="shared" ref="C304:H304" si="5">AVERAGE(C17:C28)</f>
        <v>10577.833333333334</v>
      </c>
      <c r="D304" s="6">
        <f t="shared" si="5"/>
        <v>167269</v>
      </c>
      <c r="E304" s="6">
        <f t="shared" si="5"/>
        <v>18433.083333333332</v>
      </c>
      <c r="F304" s="6">
        <f t="shared" si="5"/>
        <v>11864.166666666666</v>
      </c>
      <c r="G304" s="6">
        <f t="shared" si="5"/>
        <v>65278.083333333336</v>
      </c>
      <c r="H304" s="6">
        <f t="shared" si="5"/>
        <v>71693.666666666672</v>
      </c>
    </row>
    <row r="305" spans="1:8">
      <c r="A305" s="2" t="s">
        <v>8</v>
      </c>
      <c r="B305" s="6">
        <f>AVERAGE(B29:B40)</f>
        <v>4667</v>
      </c>
      <c r="C305" s="6">
        <f t="shared" ref="C305:H305" si="6">AVERAGE(C29:C40)</f>
        <v>12245.5</v>
      </c>
      <c r="D305" s="6">
        <f t="shared" si="6"/>
        <v>183192.66666666666</v>
      </c>
      <c r="E305" s="6">
        <f t="shared" si="6"/>
        <v>18768.5</v>
      </c>
      <c r="F305" s="6">
        <f t="shared" si="6"/>
        <v>14102.916666666666</v>
      </c>
      <c r="G305" s="6">
        <f t="shared" si="6"/>
        <v>76558.166666666672</v>
      </c>
      <c r="H305" s="6">
        <f t="shared" si="6"/>
        <v>73763.083333333328</v>
      </c>
    </row>
    <row r="306" spans="1:8">
      <c r="A306" s="2" t="s">
        <v>9</v>
      </c>
      <c r="B306" s="6">
        <f>AVERAGE(B41:B52)</f>
        <v>6212.416666666667</v>
      </c>
      <c r="C306" s="6">
        <f t="shared" ref="C306:H306" si="7">AVERAGE(C41:C52)</f>
        <v>9091.4166666666661</v>
      </c>
      <c r="D306" s="6">
        <f t="shared" si="7"/>
        <v>201169.41666666666</v>
      </c>
      <c r="E306" s="6">
        <f t="shared" si="7"/>
        <v>20959.083333333332</v>
      </c>
      <c r="F306" s="6">
        <f t="shared" si="7"/>
        <v>14963.416666666666</v>
      </c>
      <c r="G306" s="6">
        <f t="shared" si="7"/>
        <v>90123.416666666672</v>
      </c>
      <c r="H306" s="6">
        <f t="shared" si="7"/>
        <v>75123.5</v>
      </c>
    </row>
    <row r="307" spans="1:8">
      <c r="A307" s="2" t="s">
        <v>10</v>
      </c>
      <c r="B307" s="6">
        <f>AVERAGE(B53:B64)</f>
        <v>9064.8333333333339</v>
      </c>
      <c r="C307" s="6">
        <f t="shared" ref="C307:H307" si="8">AVERAGE(C53:C64)</f>
        <v>6421.416666666667</v>
      </c>
      <c r="D307" s="6">
        <f t="shared" si="8"/>
        <v>230859.25</v>
      </c>
      <c r="E307" s="6">
        <f t="shared" si="8"/>
        <v>25954</v>
      </c>
      <c r="F307" s="6">
        <f t="shared" si="8"/>
        <v>15962.75</v>
      </c>
      <c r="G307" s="6">
        <f t="shared" si="8"/>
        <v>105359.33333333333</v>
      </c>
      <c r="H307" s="6">
        <f t="shared" si="8"/>
        <v>83583.166666666672</v>
      </c>
    </row>
    <row r="308" spans="1:8">
      <c r="A308" s="2" t="s">
        <v>11</v>
      </c>
      <c r="B308" s="6">
        <f>AVERAGE(B65:B76)</f>
        <v>11866</v>
      </c>
      <c r="C308" s="6">
        <f t="shared" ref="C308:H308" si="9">AVERAGE(C65:C76)</f>
        <v>6692.5</v>
      </c>
      <c r="D308" s="6">
        <f t="shared" si="9"/>
        <v>272838.33333333331</v>
      </c>
      <c r="E308" s="6">
        <f t="shared" si="9"/>
        <v>33013.416666666664</v>
      </c>
      <c r="F308" s="6">
        <f t="shared" si="9"/>
        <v>18006.5</v>
      </c>
      <c r="G308" s="6">
        <f t="shared" si="9"/>
        <v>125662.16666666667</v>
      </c>
      <c r="H308" s="6">
        <f t="shared" si="9"/>
        <v>96156.25</v>
      </c>
    </row>
    <row r="309" spans="1:8">
      <c r="A309" s="2" t="s">
        <v>12</v>
      </c>
      <c r="B309" s="6">
        <f>AVERAGE(B77:B88)</f>
        <v>13343.166666666666</v>
      </c>
      <c r="C309" s="6">
        <f t="shared" ref="C309:H309" si="10">AVERAGE(C77:C88)</f>
        <v>6175.25</v>
      </c>
      <c r="D309" s="6">
        <f t="shared" si="10"/>
        <v>323967.41666666669</v>
      </c>
      <c r="E309" s="6">
        <f t="shared" si="10"/>
        <v>41532.333333333336</v>
      </c>
      <c r="F309" s="6">
        <f t="shared" si="10"/>
        <v>21168.583333333332</v>
      </c>
      <c r="G309" s="6">
        <f t="shared" si="10"/>
        <v>148595</v>
      </c>
      <c r="H309" s="6">
        <f t="shared" si="10"/>
        <v>112671.5</v>
      </c>
    </row>
    <row r="310" spans="1:8">
      <c r="A310" s="2" t="s">
        <v>13</v>
      </c>
      <c r="B310" s="6">
        <f>AVERAGE(B89:B100)</f>
        <v>14494.166666666666</v>
      </c>
      <c r="C310" s="6">
        <f t="shared" ref="C310:H310" si="11">AVERAGE(C89:C100)</f>
        <v>5996.166666666667</v>
      </c>
      <c r="D310" s="6">
        <f t="shared" si="11"/>
        <v>376592</v>
      </c>
      <c r="E310" s="6">
        <f t="shared" si="11"/>
        <v>47453.833333333336</v>
      </c>
      <c r="F310" s="6">
        <f t="shared" si="11"/>
        <v>22602</v>
      </c>
      <c r="G310" s="6">
        <f t="shared" si="11"/>
        <v>169484.83333333334</v>
      </c>
      <c r="H310" s="6">
        <f t="shared" si="11"/>
        <v>137051.33333333334</v>
      </c>
    </row>
    <row r="311" spans="1:8">
      <c r="A311" s="2" t="s">
        <v>14</v>
      </c>
      <c r="B311" s="6">
        <f>AVERAGE(B101:B112)</f>
        <v>17505.5</v>
      </c>
      <c r="C311" s="6">
        <f t="shared" ref="C311:H311" si="12">AVERAGE(C101:C112)</f>
        <v>6938.166666666667</v>
      </c>
      <c r="D311" s="6">
        <f t="shared" si="12"/>
        <v>435516.5</v>
      </c>
      <c r="E311" s="6">
        <f t="shared" si="12"/>
        <v>51143.5</v>
      </c>
      <c r="F311" s="6">
        <f t="shared" si="12"/>
        <v>21876.916666666668</v>
      </c>
      <c r="G311" s="6">
        <f t="shared" si="12"/>
        <v>188294.75</v>
      </c>
      <c r="H311" s="6">
        <f t="shared" si="12"/>
        <v>174201.33333333334</v>
      </c>
    </row>
    <row r="312" spans="1:8">
      <c r="A312" s="2" t="s">
        <v>15</v>
      </c>
      <c r="B312" s="6">
        <f>AVERAGE(B114:B124)</f>
        <v>22564.454545454544</v>
      </c>
      <c r="C312" s="6">
        <f t="shared" ref="C312:H312" si="13">AVERAGE(C114:C124)</f>
        <v>6530.909090909091</v>
      </c>
      <c r="D312" s="6">
        <f t="shared" si="13"/>
        <v>482961</v>
      </c>
      <c r="E312" s="6">
        <f t="shared" si="13"/>
        <v>51879.090909090912</v>
      </c>
      <c r="F312" s="6">
        <f t="shared" si="13"/>
        <v>21836.18181818182</v>
      </c>
      <c r="G312" s="6">
        <f t="shared" si="13"/>
        <v>198923.81818181818</v>
      </c>
      <c r="H312" s="6">
        <f t="shared" si="13"/>
        <v>210321.90909090909</v>
      </c>
    </row>
    <row r="313" spans="1:8">
      <c r="A313" s="2" t="s">
        <v>16</v>
      </c>
      <c r="B313" s="6">
        <f>AVERAGE(B125:B136)</f>
        <v>30017.583333333332</v>
      </c>
      <c r="C313" s="6">
        <f t="shared" ref="C313:H313" si="14">AVERAGE(C125:C136)</f>
        <v>5530.583333333333</v>
      </c>
      <c r="D313" s="6">
        <f t="shared" si="14"/>
        <v>522371.58333333331</v>
      </c>
      <c r="E313" s="6">
        <f t="shared" si="14"/>
        <v>54488.666666666664</v>
      </c>
      <c r="F313" s="6">
        <f t="shared" si="14"/>
        <v>22905</v>
      </c>
      <c r="G313" s="6">
        <f t="shared" si="14"/>
        <v>213769.58333333334</v>
      </c>
      <c r="H313" s="6">
        <f t="shared" si="14"/>
        <v>231208.33333333334</v>
      </c>
    </row>
    <row r="314" spans="1:8">
      <c r="A314" s="2" t="s">
        <v>17</v>
      </c>
      <c r="B314" s="6">
        <f>AVERAGE(B137:B147)</f>
        <v>29285.81818181818</v>
      </c>
      <c r="C314" s="6">
        <f t="shared" ref="C314:H314" si="15">AVERAGE(C137:C147)</f>
        <v>8177</v>
      </c>
      <c r="D314" s="6">
        <f t="shared" si="15"/>
        <v>571103.81818181823</v>
      </c>
      <c r="E314" s="6">
        <f t="shared" si="15"/>
        <v>61161.36363636364</v>
      </c>
      <c r="F314" s="6">
        <f t="shared" si="15"/>
        <v>26862.363636363636</v>
      </c>
      <c r="G314" s="6">
        <f t="shared" si="15"/>
        <v>244476.63636363635</v>
      </c>
      <c r="H314" s="6">
        <f t="shared" si="15"/>
        <v>238603.45454545456</v>
      </c>
    </row>
    <row r="315" spans="1:8">
      <c r="A315" s="2" t="s">
        <v>18</v>
      </c>
      <c r="B315" s="6">
        <f>AVERAGE(B149:B160)</f>
        <v>35636.25</v>
      </c>
      <c r="C315" s="6">
        <f t="shared" ref="C315:H315" si="16">AVERAGE(C149:C160)</f>
        <v>8501.3333333333339</v>
      </c>
      <c r="D315" s="6">
        <f t="shared" si="16"/>
        <v>637028.08333333337</v>
      </c>
      <c r="E315" s="6">
        <f t="shared" si="16"/>
        <v>70966.333333333328</v>
      </c>
      <c r="F315" s="6">
        <f t="shared" si="16"/>
        <v>31100.833333333332</v>
      </c>
      <c r="G315" s="6">
        <f t="shared" si="16"/>
        <v>274873.33333333331</v>
      </c>
      <c r="H315" s="6">
        <f t="shared" si="16"/>
        <v>260087.58333333334</v>
      </c>
    </row>
    <row r="316" spans="1:8">
      <c r="A316" s="2" t="s">
        <v>19</v>
      </c>
      <c r="B316" s="6">
        <f>AVERAGE(B161:B172)</f>
        <v>83536.75</v>
      </c>
      <c r="C316" s="6">
        <f t="shared" ref="C316:H316" si="17">AVERAGE(C161:C172)</f>
        <v>6526.416666666667</v>
      </c>
      <c r="D316" s="6">
        <f t="shared" si="17"/>
        <v>710867.08333333337</v>
      </c>
      <c r="E316" s="6">
        <f t="shared" si="17"/>
        <v>84007.166666666672</v>
      </c>
      <c r="F316" s="6">
        <f t="shared" si="17"/>
        <v>33815.25</v>
      </c>
      <c r="G316" s="6">
        <f t="shared" si="17"/>
        <v>309819.33333333331</v>
      </c>
      <c r="H316" s="6">
        <f t="shared" si="17"/>
        <v>283225.33333333331</v>
      </c>
    </row>
    <row r="317" spans="1:8">
      <c r="A317" s="2" t="s">
        <v>20</v>
      </c>
      <c r="B317" s="6">
        <f>AVERAGE(B173:B184)</f>
        <v>61041.666666666664</v>
      </c>
      <c r="C317" s="6">
        <f t="shared" ref="C317:H317" si="18">AVERAGE(C173:C184)</f>
        <v>5747</v>
      </c>
      <c r="D317" s="6">
        <f t="shared" si="18"/>
        <v>798733.25</v>
      </c>
      <c r="E317" s="6">
        <f t="shared" si="18"/>
        <v>99388</v>
      </c>
      <c r="F317" s="6">
        <f t="shared" si="18"/>
        <v>40236.666666666664</v>
      </c>
      <c r="G317" s="6">
        <f t="shared" si="18"/>
        <v>368591.91666666669</v>
      </c>
      <c r="H317" s="6">
        <f t="shared" si="18"/>
        <v>290516.66666666669</v>
      </c>
    </row>
    <row r="318" spans="1:8">
      <c r="A318" s="2" t="s">
        <v>21</v>
      </c>
      <c r="B318" s="6">
        <f>AVERAGE(B185:B196)</f>
        <v>72545.916666666672</v>
      </c>
      <c r="C318" s="6">
        <f t="shared" ref="C318:H318" si="19">AVERAGE(C185:C196)</f>
        <v>4985.583333333333</v>
      </c>
      <c r="D318" s="6">
        <f t="shared" si="19"/>
        <v>964176.66666666663</v>
      </c>
      <c r="E318" s="6">
        <f t="shared" si="19"/>
        <v>119700.66666666667</v>
      </c>
      <c r="F318" s="6">
        <f t="shared" si="19"/>
        <v>45549.583333333336</v>
      </c>
      <c r="G318" s="6">
        <f t="shared" si="19"/>
        <v>467276.58333333331</v>
      </c>
      <c r="H318" s="6">
        <f t="shared" si="19"/>
        <v>331649.83333333331</v>
      </c>
    </row>
    <row r="319" spans="1:8">
      <c r="A319" s="2" t="s">
        <v>22</v>
      </c>
      <c r="B319" s="6">
        <f>AVERAGE(B197:B208)</f>
        <v>88683</v>
      </c>
      <c r="C319" s="6">
        <f t="shared" ref="C319:H319" si="20">AVERAGE(C197:C208)</f>
        <v>4617.083333333333</v>
      </c>
      <c r="D319" s="6">
        <f t="shared" si="20"/>
        <v>1201030.9166666667</v>
      </c>
      <c r="E319" s="6">
        <f t="shared" si="20"/>
        <v>139721.66666666666</v>
      </c>
      <c r="F319" s="6">
        <f t="shared" si="20"/>
        <v>54815.083333333336</v>
      </c>
      <c r="G319" s="6">
        <f t="shared" si="20"/>
        <v>606976.58333333337</v>
      </c>
      <c r="H319" s="6">
        <f t="shared" si="20"/>
        <v>399517.58333333331</v>
      </c>
    </row>
    <row r="320" spans="1:8">
      <c r="A320" s="2" t="s">
        <v>23</v>
      </c>
      <c r="B320" s="6">
        <f>AVERAGE(B209:B220)</f>
        <v>86156.5</v>
      </c>
      <c r="C320" s="6">
        <f t="shared" ref="C320:H320" si="21">AVERAGE(C209:C220)</f>
        <v>4884.833333333333</v>
      </c>
      <c r="D320" s="6">
        <f t="shared" si="21"/>
        <v>1509941.1666666667</v>
      </c>
      <c r="E320" s="6">
        <f t="shared" si="21"/>
        <v>160597.83333333334</v>
      </c>
      <c r="F320" s="6">
        <f t="shared" si="21"/>
        <v>61720.916666666664</v>
      </c>
      <c r="G320" s="6">
        <f t="shared" si="21"/>
        <v>769995.91666666663</v>
      </c>
      <c r="H320" s="6">
        <f t="shared" si="21"/>
        <v>517626.5</v>
      </c>
    </row>
    <row r="321" spans="1:8">
      <c r="A321" s="2" t="s">
        <v>24</v>
      </c>
      <c r="B321" s="6">
        <f>AVERAGE(B221:B232)</f>
        <v>89977.5</v>
      </c>
      <c r="C321" s="6">
        <f t="shared" ref="C321:H321" si="22">AVERAGE(C221:C232)</f>
        <v>5474.916666666667</v>
      </c>
      <c r="D321" s="6">
        <f t="shared" si="22"/>
        <v>1807369.5</v>
      </c>
      <c r="E321" s="6">
        <f t="shared" si="22"/>
        <v>195741.08333333334</v>
      </c>
      <c r="F321" s="6">
        <f t="shared" si="22"/>
        <v>52315</v>
      </c>
      <c r="G321" s="6">
        <f t="shared" si="22"/>
        <v>916337.33333333337</v>
      </c>
      <c r="H321" s="6">
        <f t="shared" si="22"/>
        <v>642976.08333333337</v>
      </c>
    </row>
    <row r="322" spans="1:8">
      <c r="A322" s="2" t="s">
        <v>25</v>
      </c>
      <c r="B322" s="6">
        <f>AVERAGE(B233:B244)</f>
        <v>116160</v>
      </c>
      <c r="C322" s="6">
        <f t="shared" ref="C322:H322" si="23">AVERAGE(C233:C244)</f>
        <v>5040.416666666667</v>
      </c>
      <c r="D322" s="6">
        <f t="shared" si="23"/>
        <v>1867082.6666666667</v>
      </c>
      <c r="E322" s="6">
        <f t="shared" si="23"/>
        <v>202099.83333333334</v>
      </c>
      <c r="F322" s="6">
        <f t="shared" si="23"/>
        <v>40846.666666666664</v>
      </c>
      <c r="G322" s="6">
        <f t="shared" si="23"/>
        <v>985921.25</v>
      </c>
      <c r="H322" s="6">
        <f t="shared" si="23"/>
        <v>638214</v>
      </c>
    </row>
    <row r="323" spans="1:8">
      <c r="A323" s="2" t="s">
        <v>408</v>
      </c>
      <c r="B323" s="6">
        <f t="shared" ref="B323:H323" si="24">AVERAGE(B245:B256)</f>
        <v>120742.41666666667</v>
      </c>
      <c r="C323" s="6">
        <f t="shared" si="24"/>
        <v>4750.666666666667</v>
      </c>
      <c r="D323" s="6">
        <f t="shared" si="24"/>
        <v>1903290.3333333333</v>
      </c>
      <c r="E323" s="6">
        <f t="shared" si="24"/>
        <v>206870.75</v>
      </c>
      <c r="F323" s="6">
        <f t="shared" si="24"/>
        <v>31013</v>
      </c>
      <c r="G323" s="6">
        <f t="shared" si="24"/>
        <v>1028340.75</v>
      </c>
      <c r="H323" s="6">
        <f t="shared" si="24"/>
        <v>637064.08333333337</v>
      </c>
    </row>
    <row r="324" spans="1:8">
      <c r="A324" s="2" t="s">
        <v>441</v>
      </c>
      <c r="B324" s="6">
        <f>AVERAGE(B257:B268)</f>
        <v>125608.41666666667</v>
      </c>
      <c r="C324" s="6">
        <f t="shared" ref="C324:H324" si="25">AVERAGE(C257:C268)</f>
        <v>4363.416666666667</v>
      </c>
      <c r="D324" s="6">
        <f t="shared" si="25"/>
        <v>2013138.1666666667</v>
      </c>
      <c r="E324" s="6">
        <f t="shared" si="25"/>
        <v>224419</v>
      </c>
      <c r="F324" s="6">
        <f t="shared" si="25"/>
        <v>24811.5</v>
      </c>
      <c r="G324" s="6">
        <f t="shared" si="25"/>
        <v>1056634</v>
      </c>
      <c r="H324" s="6">
        <f t="shared" si="25"/>
        <v>707273.66666666663</v>
      </c>
    </row>
    <row r="325" spans="1:8">
      <c r="A325" s="2" t="s">
        <v>484</v>
      </c>
      <c r="B325" s="6">
        <f>AVERAGE(B269:B280)</f>
        <v>136621.5</v>
      </c>
      <c r="C325" s="6">
        <f t="shared" ref="C325:H325" si="26">AVERAGE(C269:C280)</f>
        <v>6889.333333333333</v>
      </c>
      <c r="D325" s="6">
        <f t="shared" si="26"/>
        <v>2182022.5833333335</v>
      </c>
      <c r="E325" s="6">
        <f t="shared" si="26"/>
        <v>256948.41666666666</v>
      </c>
      <c r="F325" s="6">
        <f t="shared" si="26"/>
        <v>18186.333333333332</v>
      </c>
      <c r="G325" s="6">
        <f t="shared" si="26"/>
        <v>1079174.5833333333</v>
      </c>
      <c r="H325" s="6">
        <f t="shared" si="26"/>
        <v>827713.41666666663</v>
      </c>
    </row>
    <row r="326" spans="1:8">
      <c r="A326" s="2" t="s">
        <v>509</v>
      </c>
      <c r="B326" s="6">
        <f t="shared" ref="B326:H326" si="27">AVERAGE(B281:B292)</f>
        <v>137363.91666666666</v>
      </c>
      <c r="C326" s="6">
        <f t="shared" si="27"/>
        <v>8722.25</v>
      </c>
      <c r="D326" s="6">
        <f t="shared" si="27"/>
        <v>2363808</v>
      </c>
      <c r="E326" s="6">
        <f t="shared" si="27"/>
        <v>297766.25</v>
      </c>
      <c r="F326" s="6">
        <f t="shared" si="27"/>
        <v>15192.416666666666</v>
      </c>
      <c r="G326" s="6">
        <f t="shared" si="27"/>
        <v>1099773.5</v>
      </c>
      <c r="H326" s="6">
        <f t="shared" si="27"/>
        <v>951070.83333333337</v>
      </c>
    </row>
    <row r="327" spans="1:8">
      <c r="A327" s="219" t="s">
        <v>539</v>
      </c>
      <c r="B327" s="6">
        <f>AVERAGE(B293:B300)</f>
        <v>152585.375</v>
      </c>
      <c r="C327" s="6">
        <f t="shared" ref="C327:H327" si="28">AVERAGE(C293:C300)</f>
        <v>9480</v>
      </c>
      <c r="D327" s="6">
        <f t="shared" si="28"/>
        <v>2534313.25</v>
      </c>
      <c r="E327" s="6">
        <f t="shared" si="28"/>
        <v>325661.875</v>
      </c>
      <c r="F327" s="6">
        <f t="shared" si="28"/>
        <v>13826.375</v>
      </c>
      <c r="G327" s="6">
        <f t="shared" si="28"/>
        <v>1127389.875</v>
      </c>
      <c r="H327" s="6">
        <f t="shared" si="28"/>
        <v>1067435.125</v>
      </c>
    </row>
    <row r="506" spans="2:8">
      <c r="B506" s="3"/>
      <c r="C506" s="3"/>
      <c r="D506" s="3"/>
      <c r="E506" s="3"/>
      <c r="F506" s="3"/>
      <c r="G506" s="3"/>
      <c r="H506" s="3"/>
    </row>
  </sheetData>
  <mergeCells count="2">
    <mergeCell ref="A1:A4"/>
    <mergeCell ref="B1:H2"/>
  </mergeCells>
  <phoneticPr fontId="15" type="noConversion"/>
  <conditionalFormatting sqref="D233:D258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71:D300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D28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82:D300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80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58"/>
  <sheetViews>
    <sheetView zoomScale="90" zoomScaleNormal="90" workbookViewId="0">
      <selection activeCell="B282" sqref="B282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434" t="s">
        <v>99</v>
      </c>
      <c r="B1" s="441" t="s">
        <v>28</v>
      </c>
      <c r="C1" s="442"/>
      <c r="D1" s="442"/>
      <c r="E1" s="442"/>
      <c r="F1" s="442"/>
      <c r="G1" s="442"/>
      <c r="H1" s="443"/>
    </row>
    <row r="2" spans="1:8" ht="13.5" thickBot="1">
      <c r="A2" s="435"/>
      <c r="B2" s="439"/>
      <c r="C2" s="440"/>
      <c r="D2" s="440"/>
      <c r="E2" s="440"/>
      <c r="F2" s="440"/>
      <c r="G2" s="440"/>
      <c r="H2" s="444"/>
    </row>
    <row r="3" spans="1:8" ht="13.5" thickBot="1">
      <c r="A3" s="435"/>
    </row>
    <row r="4" spans="1:8" ht="26.25" thickBot="1">
      <c r="A4" s="436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 hidden="1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 hidden="1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 hidden="1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 hidden="1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 hidden="1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 hidden="1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 hidden="1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 hidden="1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 hidden="1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 hidden="1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 hidden="1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 hidden="1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 hidden="1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 hidden="1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 hidden="1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 hidden="1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 hidden="1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A265" s="5">
        <v>41153</v>
      </c>
      <c r="B265" s="7">
        <f>(PSCE!B277-PSCE!B265)/PSCE!B265*100</f>
        <v>8.5915995893529331</v>
      </c>
      <c r="C265" s="7">
        <f>(PSCE!C277-PSCE!C265)/PSCE!C265*100</f>
        <v>135.5377421509686</v>
      </c>
      <c r="D265" s="7">
        <f>(PSCE!D277-PSCE!D265)/PSCE!D265*100</f>
        <v>8.7739877921329263</v>
      </c>
      <c r="E265" s="7">
        <f>(PSCE!E277-PSCE!E265)/PSCE!E265*100</f>
        <v>16.349309704611649</v>
      </c>
      <c r="F265" s="7">
        <f>(PSCE!F277-PSCE!F265)/PSCE!F265*100</f>
        <v>-25.898267474609543</v>
      </c>
      <c r="G265" s="7">
        <f>(PSCE!G277-PSCE!G265)/PSCE!G265*100</f>
        <v>1.6908711744039679</v>
      </c>
      <c r="H265" s="7">
        <f>(PSCE!H277-PSCE!H265)/PSCE!H265*100</f>
        <v>17.923389294481108</v>
      </c>
    </row>
    <row r="266" spans="1:8">
      <c r="A266" s="5">
        <v>41183</v>
      </c>
      <c r="B266" s="7">
        <f>(PSCE!B278-PSCE!B266)/PSCE!B266*100</f>
        <v>3.0812071268479317</v>
      </c>
      <c r="C266" s="7">
        <f>(PSCE!C278-PSCE!C266)/PSCE!C266*100</f>
        <v>98.880255941499087</v>
      </c>
      <c r="D266" s="7">
        <f>(PSCE!D278-PSCE!D266)/PSCE!D266*100</f>
        <v>8.4953250399426601</v>
      </c>
      <c r="E266" s="7">
        <f>(PSCE!E278-PSCE!E266)/PSCE!E266*100</f>
        <v>16.688341909190157</v>
      </c>
      <c r="F266" s="7">
        <f>(PSCE!F278-PSCE!F266)/PSCE!F266*100</f>
        <v>-25.966585024492652</v>
      </c>
      <c r="G266" s="7">
        <f>(PSCE!G278-PSCE!G266)/PSCE!G266*100</f>
        <v>1.9364256813210541</v>
      </c>
      <c r="H266" s="7">
        <f>(PSCE!H278-PSCE!H266)/PSCE!H266*100</f>
        <v>16.517415780829978</v>
      </c>
    </row>
    <row r="267" spans="1:8">
      <c r="A267" s="5">
        <v>41214</v>
      </c>
      <c r="B267" s="7">
        <f>(PSCE!B279-PSCE!B267)/PSCE!B267*100</f>
        <v>2.9872476406641981</v>
      </c>
      <c r="C267" s="7">
        <f>(PSCE!C279-PSCE!C267)/PSCE!C267*100</f>
        <v>77.241793434747791</v>
      </c>
      <c r="D267" s="7">
        <f>(PSCE!D279-PSCE!D267)/PSCE!D267*100</f>
        <v>9.8585362207269878</v>
      </c>
      <c r="E267" s="7">
        <f>(PSCE!E279-PSCE!E267)/PSCE!E267*100</f>
        <v>16.968541468064824</v>
      </c>
      <c r="F267" s="7">
        <f>(PSCE!F279-PSCE!F267)/PSCE!F267*100</f>
        <v>-26.101287247784061</v>
      </c>
      <c r="G267" s="7">
        <f>(PSCE!G279-PSCE!G267)/PSCE!G267*100</f>
        <v>2.0280643087298893</v>
      </c>
      <c r="H267" s="7">
        <f>(PSCE!H279-PSCE!H267)/PSCE!H267*100</f>
        <v>20.03179434776186</v>
      </c>
    </row>
    <row r="268" spans="1:8">
      <c r="A268" s="5">
        <v>41244</v>
      </c>
      <c r="B268" s="7">
        <f>(PSCE!B280-PSCE!B268)/PSCE!B268*100</f>
        <v>6.612908296394103</v>
      </c>
      <c r="C268" s="7">
        <f>(PSCE!C280-PSCE!C268)/PSCE!C268*100</f>
        <v>101.07572242143009</v>
      </c>
      <c r="D268" s="7">
        <f>(PSCE!D280-PSCE!D268)/PSCE!D268*100</f>
        <v>10.005867179153332</v>
      </c>
      <c r="E268" s="7">
        <f>(PSCE!E280-PSCE!E268)/PSCE!E268*100</f>
        <v>16.554579907285216</v>
      </c>
      <c r="F268" s="7">
        <f>(PSCE!F280-PSCE!F268)/PSCE!F268*100</f>
        <v>-27.470514653323804</v>
      </c>
      <c r="G268" s="7">
        <f>(PSCE!G280-PSCE!G268)/PSCE!G268*100</f>
        <v>1.9146381521996487</v>
      </c>
      <c r="H268" s="7">
        <f>(PSCE!H280-PSCE!H268)/PSCE!H268*100</f>
        <v>20.488646329737211</v>
      </c>
    </row>
    <row r="269" spans="1:8">
      <c r="A269" s="5">
        <v>41275</v>
      </c>
      <c r="B269" s="7">
        <f>(PSCE!B281-PSCE!B269)/PSCE!B269*100</f>
        <v>2.7205593587087931</v>
      </c>
      <c r="C269" s="7">
        <f>(PSCE!C281-PSCE!C269)/PSCE!C269*100</f>
        <v>77.81636639895811</v>
      </c>
      <c r="D269" s="7">
        <f>(PSCE!D281-PSCE!D269)/PSCE!D269*100</f>
        <v>8.8501960500049126</v>
      </c>
      <c r="E269" s="7">
        <f>(PSCE!E281-PSCE!E269)/PSCE!E269*100</f>
        <v>16.237779103780081</v>
      </c>
      <c r="F269" s="7">
        <f>(PSCE!F281-PSCE!F269)/PSCE!F269*100</f>
        <v>-22.879278219084046</v>
      </c>
      <c r="G269" s="7">
        <f>(PSCE!G281-PSCE!G269)/PSCE!G269*100</f>
        <v>1.8264340225625477</v>
      </c>
      <c r="H269" s="7">
        <f>(PSCE!H281-PSCE!H269)/PSCE!H269*100</f>
        <v>17.157349570405696</v>
      </c>
    </row>
    <row r="270" spans="1:8">
      <c r="A270" s="5">
        <v>41306</v>
      </c>
      <c r="B270" s="7">
        <f>(PSCE!B282-PSCE!B270)/PSCE!B270*100</f>
        <v>4.3222080388555062</v>
      </c>
      <c r="C270" s="7">
        <f>(PSCE!C282-PSCE!C270)/PSCE!C270*100</f>
        <v>81.981367870938428</v>
      </c>
      <c r="D270" s="7">
        <f>(PSCE!D282-PSCE!D270)/PSCE!D270*100</f>
        <v>7.9439995384422701</v>
      </c>
      <c r="E270" s="7">
        <f>(PSCE!E282-PSCE!E270)/PSCE!E270*100</f>
        <v>16.176822081743332</v>
      </c>
      <c r="F270" s="7">
        <f>(PSCE!F282-PSCE!F270)/PSCE!F270*100</f>
        <v>-20.92135403410537</v>
      </c>
      <c r="G270" s="7">
        <f>(PSCE!G282-PSCE!G270)/PSCE!G270*100</f>
        <v>1.6263233638601233</v>
      </c>
      <c r="H270" s="7">
        <f>(PSCE!H282-PSCE!H270)/PSCE!H270*100</f>
        <v>14.644151029995072</v>
      </c>
    </row>
    <row r="271" spans="1:8">
      <c r="A271" s="5">
        <v>41334</v>
      </c>
      <c r="B271" s="7">
        <f>(PSCE!B283-PSCE!B271)/PSCE!B271*100</f>
        <v>0.95088151392807596</v>
      </c>
      <c r="C271" s="7">
        <f>(PSCE!C283-PSCE!C271)/PSCE!C271*100</f>
        <v>53.689134594939404</v>
      </c>
      <c r="D271" s="7">
        <f>(PSCE!D283-PSCE!D271)/PSCE!D271*100</f>
        <v>8.1560326450949798</v>
      </c>
      <c r="E271" s="7">
        <f>(PSCE!E283-PSCE!E271)/PSCE!E271*100</f>
        <v>16.024629500089475</v>
      </c>
      <c r="F271" s="7">
        <f>(PSCE!F283-PSCE!F271)/PSCE!F271*100</f>
        <v>-19.168118020694603</v>
      </c>
      <c r="G271" s="7">
        <f>(PSCE!G283-PSCE!G271)/PSCE!G271*100</f>
        <v>1.6169746463071795</v>
      </c>
      <c r="H271" s="7">
        <f>(PSCE!H283-PSCE!H271)/PSCE!H271*100</f>
        <v>15.026429654059623</v>
      </c>
    </row>
    <row r="272" spans="1:8">
      <c r="A272" s="5">
        <v>41365</v>
      </c>
      <c r="B272" s="7">
        <f>(PSCE!B284-PSCE!B272)/PSCE!B272*100</f>
        <v>13.816290281654403</v>
      </c>
      <c r="C272" s="7">
        <f>(PSCE!C284-PSCE!C272)/PSCE!C272*100</f>
        <v>51.236130036986573</v>
      </c>
      <c r="D272" s="7">
        <f>(PSCE!D284-PSCE!D272)/PSCE!D272*100</f>
        <v>8.7504331191546445</v>
      </c>
      <c r="E272" s="7">
        <f>(PSCE!E284-PSCE!E272)/PSCE!E272*100</f>
        <v>16.485521138129354</v>
      </c>
      <c r="F272" s="7">
        <f>(PSCE!F284-PSCE!F272)/PSCE!F272*100</f>
        <v>-18.733938217863326</v>
      </c>
      <c r="G272" s="7">
        <f>(PSCE!G284-PSCE!G272)/PSCE!G272*100</f>
        <v>1.7570994907039019</v>
      </c>
      <c r="H272" s="7">
        <f>(PSCE!H284-PSCE!H272)/PSCE!H272*100</f>
        <v>16.406397743681971</v>
      </c>
    </row>
    <row r="273" spans="1:8">
      <c r="A273" s="5">
        <v>41395</v>
      </c>
      <c r="B273" s="7">
        <f>(PSCE!B285-PSCE!B273)/PSCE!B273*100</f>
        <v>4.2730980344055691</v>
      </c>
      <c r="C273" s="7">
        <f>(PSCE!C285-PSCE!C273)/PSCE!C273*100</f>
        <v>33.273894436519257</v>
      </c>
      <c r="D273" s="7">
        <f>(PSCE!D285-PSCE!D273)/PSCE!D273*100</f>
        <v>9.2789629803031364</v>
      </c>
      <c r="E273" s="7">
        <f>(PSCE!E285-PSCE!E273)/PSCE!E273*100</f>
        <v>16.236345778375131</v>
      </c>
      <c r="F273" s="7">
        <f>(PSCE!F285-PSCE!F273)/PSCE!F273*100</f>
        <v>-18.624626547161757</v>
      </c>
      <c r="G273" s="7">
        <f>(PSCE!G285-PSCE!G273)/PSCE!G273*100</f>
        <v>1.777840117934365</v>
      </c>
      <c r="H273" s="7">
        <f>(PSCE!H285-PSCE!H273)/PSCE!H273*100</f>
        <v>17.864382429964184</v>
      </c>
    </row>
    <row r="274" spans="1:8">
      <c r="A274" s="5">
        <v>41426</v>
      </c>
      <c r="B274" s="7">
        <f>(PSCE!B286-PSCE!B274)/PSCE!B274*100</f>
        <v>-2.5967765146064181</v>
      </c>
      <c r="C274" s="7">
        <f>(PSCE!C286-PSCE!C274)/PSCE!C274*100</f>
        <v>59.733748271092665</v>
      </c>
      <c r="D274" s="7">
        <f>(PSCE!D286-PSCE!D274)/PSCE!D274*100</f>
        <v>9.5190216257078326</v>
      </c>
      <c r="E274" s="7">
        <f>(PSCE!E286-PSCE!E274)/PSCE!E274*100</f>
        <v>15.767772827026668</v>
      </c>
      <c r="F274" s="7">
        <f>(PSCE!F286-PSCE!F274)/PSCE!F274*100</f>
        <v>-17.133956386292834</v>
      </c>
      <c r="G274" s="7">
        <f>(PSCE!G286-PSCE!G274)/PSCE!G274*100</f>
        <v>1.6012057182744455</v>
      </c>
      <c r="H274" s="7">
        <f>(PSCE!H286-PSCE!H274)/PSCE!H274*100</f>
        <v>18.798356351559249</v>
      </c>
    </row>
    <row r="275" spans="1:8">
      <c r="A275" s="5">
        <v>41456</v>
      </c>
      <c r="B275" s="7">
        <f>(PSCE!B287-PSCE!B275)/PSCE!B275*100</f>
        <v>-11.02476111395821</v>
      </c>
      <c r="C275" s="7">
        <f>(PSCE!C287-PSCE!C275)/PSCE!C275*100</f>
        <v>32.553011026293468</v>
      </c>
      <c r="D275" s="7">
        <f>(PSCE!D287-PSCE!D275)/PSCE!D275*100</f>
        <v>8.6583557307655568</v>
      </c>
      <c r="E275" s="7">
        <f>(PSCE!E287-PSCE!E275)/PSCE!E275*100</f>
        <v>16.214364247332639</v>
      </c>
      <c r="F275" s="7">
        <f>(PSCE!F287-PSCE!F275)/PSCE!F275*100</f>
        <v>-16.744368926585405</v>
      </c>
      <c r="G275" s="7">
        <f>(PSCE!G287-PSCE!G275)/PSCE!G275*100</f>
        <v>1.7833113074123021</v>
      </c>
      <c r="H275" s="7">
        <f>(PSCE!H287-PSCE!H275)/PSCE!H275*100</f>
        <v>15.939755564803892</v>
      </c>
    </row>
    <row r="276" spans="1:8">
      <c r="A276" s="5">
        <v>41487</v>
      </c>
      <c r="B276" s="7">
        <f>(PSCE!B288-PSCE!B276)/PSCE!B276*100</f>
        <v>-4.6552451453998671</v>
      </c>
      <c r="C276" s="7">
        <f>(PSCE!C288-PSCE!C276)/PSCE!C276*100</f>
        <v>4.3076229138475419</v>
      </c>
      <c r="D276" s="7">
        <f>(PSCE!D288-PSCE!D276)/PSCE!D276*100</f>
        <v>9.0331485410535439</v>
      </c>
      <c r="E276" s="7">
        <f>(PSCE!E288-PSCE!E276)/PSCE!E276*100</f>
        <v>16.113798487585342</v>
      </c>
      <c r="F276" s="7">
        <f>(PSCE!F288-PSCE!F276)/PSCE!F276*100</f>
        <v>-16.003626884279722</v>
      </c>
      <c r="G276" s="7">
        <f>(PSCE!G288-PSCE!G276)/PSCE!G276*100</f>
        <v>2.0958266476386251</v>
      </c>
      <c r="H276" s="7">
        <f>(PSCE!H288-PSCE!H276)/PSCE!H276*100</f>
        <v>16.364805022695293</v>
      </c>
    </row>
    <row r="277" spans="1:8">
      <c r="A277" s="5">
        <v>41518</v>
      </c>
      <c r="B277" s="7">
        <f>(PSCE!B289-PSCE!B277)/PSCE!B277*100</f>
        <v>-3.7343033890293276</v>
      </c>
      <c r="C277" s="7">
        <f>(PSCE!C289-PSCE!C277)/PSCE!C277*100</f>
        <v>-11.741349971639252</v>
      </c>
      <c r="D277" s="7">
        <f>(PSCE!D289-PSCE!D277)/PSCE!D277*100</f>
        <v>8.3850499214731062</v>
      </c>
      <c r="E277" s="7">
        <f>(PSCE!E289-PSCE!E277)/PSCE!E277*100</f>
        <v>16.003478852734869</v>
      </c>
      <c r="F277" s="7">
        <f>(PSCE!F289-PSCE!F277)/PSCE!F277*100</f>
        <v>-12.461848545925712</v>
      </c>
      <c r="G277" s="7">
        <f>(PSCE!G289-PSCE!G277)/PSCE!G277*100</f>
        <v>2.3877177748628227</v>
      </c>
      <c r="H277" s="7">
        <f>(PSCE!H289-PSCE!H277)/PSCE!H277*100</f>
        <v>14.047798742138365</v>
      </c>
    </row>
    <row r="278" spans="1:8">
      <c r="A278" s="5">
        <v>41548</v>
      </c>
      <c r="B278" s="7">
        <f>(PSCE!B290-PSCE!B278)/PSCE!B278*100</f>
        <v>4.7849131746171194</v>
      </c>
      <c r="C278" s="7">
        <f>(PSCE!C290-PSCE!C278)/PSCE!C278*100</f>
        <v>12.018844076755142</v>
      </c>
      <c r="D278" s="7">
        <f>(PSCE!D290-PSCE!D278)/PSCE!D278*100</f>
        <v>7.7761031280819601</v>
      </c>
      <c r="E278" s="7">
        <f>(PSCE!E290-PSCE!E278)/PSCE!E278*100</f>
        <v>15.825806908531106</v>
      </c>
      <c r="F278" s="7">
        <f>(PSCE!F290-PSCE!F278)/PSCE!F278*100</f>
        <v>-10.840668754061559</v>
      </c>
      <c r="G278" s="7">
        <f>(PSCE!G290-PSCE!G278)/PSCE!G278*100</f>
        <v>2.4092934759084463</v>
      </c>
      <c r="H278" s="7">
        <f>(PSCE!H290-PSCE!H278)/PSCE!H278*100</f>
        <v>12.431117765100915</v>
      </c>
    </row>
    <row r="279" spans="1:8">
      <c r="A279" s="5">
        <v>41579</v>
      </c>
      <c r="B279" s="7">
        <f>(PSCE!B291-PSCE!B279)/PSCE!B279*100</f>
        <v>0.19139172230801016</v>
      </c>
      <c r="C279" s="7">
        <f>(PSCE!C291-PSCE!C279)/PSCE!C279*100</f>
        <v>15.697346132128743</v>
      </c>
      <c r="D279" s="7">
        <f>(PSCE!D291-PSCE!D279)/PSCE!D279*100</f>
        <v>7.3554849892434726</v>
      </c>
      <c r="E279" s="7">
        <f>(PSCE!E291-PSCE!E279)/PSCE!E279*100</f>
        <v>15.083665572663127</v>
      </c>
      <c r="F279" s="7">
        <f>(PSCE!F291-PSCE!F279)/PSCE!F279*100</f>
        <v>-10.728708335844734</v>
      </c>
      <c r="G279" s="7">
        <f>(PSCE!G291-PSCE!G279)/PSCE!G279*100</f>
        <v>2.1156200941194196</v>
      </c>
      <c r="H279" s="7">
        <f>(PSCE!H291-PSCE!H279)/PSCE!H279*100</f>
        <v>11.75792474666215</v>
      </c>
    </row>
    <row r="280" spans="1:8">
      <c r="A280" s="5">
        <v>41621</v>
      </c>
      <c r="B280" s="7">
        <f>(PSCE!B292-PSCE!B280)/PSCE!B280*100</f>
        <v>1.2546995945447843</v>
      </c>
      <c r="C280" s="7">
        <f>(PSCE!C292-PSCE!C280)/PSCE!C280*100</f>
        <v>8.6961082555334102</v>
      </c>
      <c r="D280" s="7">
        <f>(PSCE!D292-PSCE!D280)/PSCE!D280*100</f>
        <v>6.4552536428603506</v>
      </c>
      <c r="E280" s="7">
        <f>(PSCE!E292-PSCE!E280)/PSCE!E280*100</f>
        <v>14.66198292223557</v>
      </c>
      <c r="F280" s="7">
        <f>(PSCE!F292-PSCE!F280)/PSCE!F280*100</f>
        <v>-10.021558361564521</v>
      </c>
      <c r="G280" s="7">
        <f>(PSCE!G292-PSCE!G280)/PSCE!G280*100</f>
        <v>1.8955644361515349</v>
      </c>
      <c r="H280" s="7">
        <f>(PSCE!H292-PSCE!H280)/PSCE!H280*100</f>
        <v>9.7126395201231261</v>
      </c>
    </row>
    <row r="281" spans="1:8">
      <c r="A281" s="5">
        <v>41640</v>
      </c>
      <c r="B281" s="7">
        <f>(PSCE!B293-PSCE!B281)/PSCE!B281*100</f>
        <v>16.703649284836128</v>
      </c>
      <c r="C281" s="7">
        <f>(PSCE!C293-PSCE!C281)/PSCE!C281*100</f>
        <v>25.048828125</v>
      </c>
      <c r="D281" s="7">
        <f>(PSCE!D293-PSCE!D281)/PSCE!D281*100</f>
        <v>7.5993594728575529</v>
      </c>
      <c r="E281" s="7">
        <f>(PSCE!E293-PSCE!E281)/PSCE!E281*100</f>
        <v>14.435769030567371</v>
      </c>
      <c r="F281" s="7">
        <f>(PSCE!F293-PSCE!F281)/PSCE!F281*100</f>
        <v>-9.7024415055951163</v>
      </c>
      <c r="G281" s="7">
        <f>(PSCE!G293-PSCE!G281)/PSCE!G281*100</f>
        <v>2.0689236854633113</v>
      </c>
      <c r="H281" s="7">
        <f>(PSCE!H293-PSCE!H281)/PSCE!H281*100</f>
        <v>12.471392067548051</v>
      </c>
    </row>
    <row r="282" spans="1:8">
      <c r="A282" s="5">
        <v>41671</v>
      </c>
      <c r="B282" s="7">
        <f>(PSCE!B294-PSCE!B282)/PSCE!B282*100</f>
        <v>11.427377657074215</v>
      </c>
      <c r="C282" s="7">
        <f>(PSCE!C294-PSCE!C282)/PSCE!C282*100</f>
        <v>22.449744037957299</v>
      </c>
      <c r="D282" s="7">
        <f>(PSCE!D294-PSCE!D282)/PSCE!D282*100</f>
        <v>8.4631964089394121</v>
      </c>
      <c r="E282" s="7">
        <f>(PSCE!E294-PSCE!E282)/PSCE!E282*100</f>
        <v>14.023985783049623</v>
      </c>
      <c r="F282" s="7">
        <f>(PSCE!F294-PSCE!F282)/PSCE!F282*100</f>
        <v>-11.174766655938203</v>
      </c>
      <c r="G282" s="7">
        <f>(PSCE!G294-PSCE!G282)/PSCE!G282*100</f>
        <v>2.6142381218968258</v>
      </c>
      <c r="H282" s="7">
        <f>(PSCE!H294-PSCE!H282)/PSCE!H282*100</f>
        <v>14.053257026847282</v>
      </c>
    </row>
    <row r="283" spans="1:8">
      <c r="A283" s="5">
        <v>41699</v>
      </c>
      <c r="B283" s="7">
        <f>(PSCE!B295-PSCE!B283)/PSCE!B283*100</f>
        <v>18.918021648831861</v>
      </c>
      <c r="C283" s="7">
        <f>(PSCE!C295-PSCE!C283)/PSCE!C283*100</f>
        <v>18.289983397897068</v>
      </c>
      <c r="D283" s="7">
        <f>(PSCE!D295-PSCE!D283)/PSCE!D283*100</f>
        <v>8.1900764317935337</v>
      </c>
      <c r="E283" s="7">
        <f>(PSCE!E295-PSCE!E283)/PSCE!E283*100</f>
        <v>13.191674319805388</v>
      </c>
      <c r="F283" s="7">
        <f>(PSCE!F295-PSCE!F283)/PSCE!F283*100</f>
        <v>-11.419518377693283</v>
      </c>
      <c r="G283" s="7">
        <f>(PSCE!G295-PSCE!G283)/PSCE!G283*100</f>
        <v>2.8650289308868166</v>
      </c>
      <c r="H283" s="7">
        <f>(PSCE!H295-PSCE!H283)/PSCE!H283*100</f>
        <v>13.177572379496899</v>
      </c>
    </row>
    <row r="284" spans="1:8">
      <c r="A284" s="5">
        <v>41730</v>
      </c>
      <c r="B284" s="7">
        <f>(PSCE!B296-PSCE!B284)/PSCE!B284*100</f>
        <v>6.8728402630698922</v>
      </c>
      <c r="C284" s="7">
        <f>(PSCE!C296-PSCE!C284)/PSCE!C284*100</f>
        <v>-0.77230016733170292</v>
      </c>
      <c r="D284" s="7">
        <f>(PSCE!D296-PSCE!D284)/PSCE!D284*100</f>
        <v>8.4456655874170679</v>
      </c>
      <c r="E284" s="7">
        <f>(PSCE!E296-PSCE!E284)/PSCE!E284*100</f>
        <v>12.3628829403164</v>
      </c>
      <c r="F284" s="7">
        <f>(PSCE!F296-PSCE!F284)/PSCE!F284*100</f>
        <v>-10.674411100354954</v>
      </c>
      <c r="G284" s="7">
        <f>(PSCE!G296-PSCE!G284)/PSCE!G284*100</f>
        <v>2.9710540388094908</v>
      </c>
      <c r="H284" s="7">
        <f>(PSCE!H296-PSCE!H284)/PSCE!H284*100</f>
        <v>13.98056309570303</v>
      </c>
    </row>
    <row r="285" spans="1:8">
      <c r="A285" s="5">
        <v>41760</v>
      </c>
      <c r="B285" s="7">
        <f>(PSCE!B297-PSCE!B285)/PSCE!B285*100</f>
        <v>10.969871634636592</v>
      </c>
      <c r="C285" s="7">
        <f>(PSCE!C297-PSCE!C285)/PSCE!C285*100</f>
        <v>4.5089644099545092</v>
      </c>
      <c r="D285" s="7">
        <f>(PSCE!D297-PSCE!D285)/PSCE!D285*100</f>
        <v>8.2636351067407006</v>
      </c>
      <c r="E285" s="7">
        <f>(PSCE!E297-PSCE!E285)/PSCE!E285*100</f>
        <v>11.770038657589547</v>
      </c>
      <c r="F285" s="7">
        <f>(PSCE!F297-PSCE!F285)/PSCE!F285*100</f>
        <v>-9.6308922834852169</v>
      </c>
      <c r="G285" s="7">
        <f>(PSCE!G297-PSCE!G285)/PSCE!G285*100</f>
        <v>3.0991995765148266</v>
      </c>
      <c r="H285" s="7">
        <f>(PSCE!H297-PSCE!H285)/PSCE!H285*100</f>
        <v>13.482194802611778</v>
      </c>
    </row>
    <row r="286" spans="1:8">
      <c r="A286" s="5">
        <v>41791</v>
      </c>
      <c r="B286" s="7">
        <f>(PSCE!B298-PSCE!B286)/PSCE!B286*100</f>
        <v>12.427329339371061</v>
      </c>
      <c r="C286" s="7">
        <f>(PSCE!C298-PSCE!C286)/PSCE!C286*100</f>
        <v>4.52429916657647</v>
      </c>
      <c r="D286" s="7">
        <f>(PSCE!D298-PSCE!D286)/PSCE!D286*100</f>
        <v>8.5229106129117227</v>
      </c>
      <c r="E286" s="7">
        <f>(PSCE!E298-PSCE!E286)/PSCE!E286*100</f>
        <v>11.022991457612456</v>
      </c>
      <c r="F286" s="7">
        <f>(PSCE!F298-PSCE!F286)/PSCE!F286*100</f>
        <v>-9.4710460361429902</v>
      </c>
      <c r="G286" s="7">
        <f>(PSCE!G298-PSCE!G286)/PSCE!G286*100</f>
        <v>3.3726293460849472</v>
      </c>
      <c r="H286" s="7">
        <f>(PSCE!H298-PSCE!H286)/PSCE!H286*100</f>
        <v>13.964380424870107</v>
      </c>
    </row>
    <row r="287" spans="1:8">
      <c r="A287" s="5">
        <v>41821</v>
      </c>
      <c r="B287" s="7">
        <f>(PSCE!B299-PSCE!B287)/PSCE!B287*100</f>
        <v>9.8842211172516361</v>
      </c>
      <c r="C287" s="7">
        <f>(PSCE!C299-PSCE!C287)/PSCE!C287*100</f>
        <v>37.893524443306887</v>
      </c>
      <c r="D287" s="7">
        <f>(PSCE!D299-PSCE!D287)/PSCE!D287*100</f>
        <v>9.7384596432652408</v>
      </c>
      <c r="E287" s="7">
        <f>(PSCE!E299-PSCE!E287)/PSCE!E287*100</f>
        <v>10.136546398792769</v>
      </c>
      <c r="F287" s="7">
        <f>(PSCE!F299-PSCE!F287)/PSCE!F287*100</f>
        <v>-7.907165024962894</v>
      </c>
      <c r="G287" s="7">
        <f>(PSCE!G299-PSCE!G287)/PSCE!G287*100</f>
        <v>3.7074124558999326</v>
      </c>
      <c r="H287" s="7">
        <f>(PSCE!H299-PSCE!H287)/PSCE!H287*100</f>
        <v>16.918822362454254</v>
      </c>
    </row>
    <row r="288" spans="1:8">
      <c r="A288" s="5">
        <v>41852</v>
      </c>
      <c r="B288" s="7">
        <f>(PSCE!B300-PSCE!B288)/PSCE!B288*100</f>
        <v>10.171837981331887</v>
      </c>
      <c r="C288" s="7">
        <f>(PSCE!C300-PSCE!C288)/PSCE!C288*100</f>
        <v>22.02162162162162</v>
      </c>
      <c r="D288" s="7">
        <f>(PSCE!D300-PSCE!D288)/PSCE!D288*100</f>
        <v>8.5661976251503908</v>
      </c>
      <c r="E288" s="7">
        <f>(PSCE!E300-PSCE!E288)/PSCE!E288*100</f>
        <v>9.4057545894993577</v>
      </c>
      <c r="F288" s="7">
        <f>(PSCE!F300-PSCE!F288)/PSCE!F288*100</f>
        <v>-8.0353528538658754</v>
      </c>
      <c r="G288" s="7">
        <f>(PSCE!G300-PSCE!G288)/PSCE!G288*100</f>
        <v>3.3661449935586782</v>
      </c>
      <c r="H288" s="7">
        <f>(PSCE!H300-PSCE!H288)/PSCE!H288*100</f>
        <v>14.505464723929554</v>
      </c>
    </row>
    <row r="289" spans="1:8">
      <c r="B289" s="7"/>
      <c r="C289" s="7"/>
      <c r="D289" s="7"/>
      <c r="E289" s="7"/>
      <c r="F289" s="7"/>
      <c r="G289" s="7"/>
      <c r="H289" s="7"/>
    </row>
    <row r="290" spans="1:8">
      <c r="A290" s="2" t="s">
        <v>7</v>
      </c>
      <c r="B290" s="11">
        <f>AVERAGE(B5:B16)</f>
        <v>36.682742221491438</v>
      </c>
      <c r="C290" s="11">
        <f t="shared" ref="C290:H290" si="0">AVERAGE(C5:C16)</f>
        <v>10.041891744069295</v>
      </c>
      <c r="D290" s="11">
        <f t="shared" si="0"/>
        <v>17.098828277595185</v>
      </c>
      <c r="E290" s="11">
        <f t="shared" si="0"/>
        <v>10.755051705789683</v>
      </c>
      <c r="F290" s="11">
        <f t="shared" si="0"/>
        <v>18.097187951122468</v>
      </c>
      <c r="G290" s="11">
        <f t="shared" si="0"/>
        <v>17.007951567768703</v>
      </c>
      <c r="H290" s="11">
        <f t="shared" si="0"/>
        <v>18.787678111204198</v>
      </c>
    </row>
    <row r="291" spans="1:8">
      <c r="A291" s="2" t="s">
        <v>8</v>
      </c>
      <c r="B291" s="11">
        <f>AVERAGE(B17:B28)</f>
        <v>12.208689840482778</v>
      </c>
      <c r="C291" s="11">
        <f t="shared" ref="C291:H291" si="1">AVERAGE(C17:C28)</f>
        <v>17.295471095413081</v>
      </c>
      <c r="D291" s="11">
        <f t="shared" si="1"/>
        <v>9.6136334992049584</v>
      </c>
      <c r="E291" s="11">
        <f t="shared" si="1"/>
        <v>1.8334355808412839</v>
      </c>
      <c r="F291" s="11">
        <f t="shared" si="1"/>
        <v>19.266990099182248</v>
      </c>
      <c r="G291" s="11">
        <f t="shared" si="1"/>
        <v>17.288035745780807</v>
      </c>
      <c r="H291" s="11">
        <f t="shared" si="1"/>
        <v>3.058589538779513</v>
      </c>
    </row>
    <row r="292" spans="1:8">
      <c r="A292" s="2" t="s">
        <v>9</v>
      </c>
      <c r="B292" s="11">
        <f>AVERAGE(B29:B40)</f>
        <v>48.776871521606068</v>
      </c>
      <c r="C292" s="11">
        <f t="shared" ref="C292:H292" si="2">AVERAGE(C29:C40)</f>
        <v>-25.925457506407156</v>
      </c>
      <c r="D292" s="11">
        <f t="shared" si="2"/>
        <v>9.7712556853842454</v>
      </c>
      <c r="E292" s="11">
        <f t="shared" si="2"/>
        <v>11.590147049116894</v>
      </c>
      <c r="F292" s="11">
        <f t="shared" si="2"/>
        <v>6.12219400620556</v>
      </c>
      <c r="G292" s="11">
        <f t="shared" si="2"/>
        <v>17.715442059995691</v>
      </c>
      <c r="H292" s="11">
        <f t="shared" si="2"/>
        <v>1.8771306273851316</v>
      </c>
    </row>
    <row r="293" spans="1:8">
      <c r="A293" s="2" t="s">
        <v>10</v>
      </c>
      <c r="B293" s="11">
        <f>AVERAGE(B41:B52)</f>
        <v>46.063497456597446</v>
      </c>
      <c r="C293" s="11">
        <f t="shared" ref="C293:H293" si="3">AVERAGE(C41:C52)</f>
        <v>-25.171897093144754</v>
      </c>
      <c r="D293" s="11">
        <f t="shared" si="3"/>
        <v>14.737452325204416</v>
      </c>
      <c r="E293" s="11">
        <f t="shared" si="3"/>
        <v>23.692025144117611</v>
      </c>
      <c r="F293" s="11">
        <f t="shared" si="3"/>
        <v>6.6909267888629635</v>
      </c>
      <c r="G293" s="11">
        <f t="shared" si="3"/>
        <v>16.88695351934545</v>
      </c>
      <c r="H293" s="11">
        <f t="shared" si="3"/>
        <v>11.257462582406907</v>
      </c>
    </row>
    <row r="294" spans="1:8">
      <c r="A294" s="2" t="s">
        <v>11</v>
      </c>
      <c r="B294" s="11">
        <f>AVERAGE(B53:B64)</f>
        <v>34.735952631937003</v>
      </c>
      <c r="C294" s="11">
        <f t="shared" ref="C294:H294" si="4">AVERAGE(C53:C64)</f>
        <v>4.880150010900282</v>
      </c>
      <c r="D294" s="11">
        <f t="shared" si="4"/>
        <v>18.176481630335903</v>
      </c>
      <c r="E294" s="11">
        <f t="shared" si="4"/>
        <v>27.178108185437424</v>
      </c>
      <c r="F294" s="11">
        <f t="shared" si="4"/>
        <v>12.753719303033046</v>
      </c>
      <c r="G294" s="11">
        <f t="shared" si="4"/>
        <v>19.283370987096934</v>
      </c>
      <c r="H294" s="11">
        <f t="shared" si="4"/>
        <v>15.076742866477931</v>
      </c>
    </row>
    <row r="295" spans="1:8">
      <c r="A295" s="2" t="s">
        <v>12</v>
      </c>
      <c r="B295" s="11">
        <f>AVERAGE(B65:B76)</f>
        <v>13.67200839675216</v>
      </c>
      <c r="C295" s="11">
        <f t="shared" ref="C295:H295" si="5">AVERAGE(C65:C76)</f>
        <v>-6.8360463135073219</v>
      </c>
      <c r="D295" s="11">
        <f t="shared" si="5"/>
        <v>18.729020057258605</v>
      </c>
      <c r="E295" s="11">
        <f t="shared" si="5"/>
        <v>26.022788890450101</v>
      </c>
      <c r="F295" s="11">
        <f t="shared" si="5"/>
        <v>17.569337896054655</v>
      </c>
      <c r="G295" s="11">
        <f t="shared" si="5"/>
        <v>18.263515835858204</v>
      </c>
      <c r="H295" s="11">
        <f t="shared" si="5"/>
        <v>17.130449769187383</v>
      </c>
    </row>
    <row r="296" spans="1:8">
      <c r="A296" s="2" t="s">
        <v>13</v>
      </c>
      <c r="B296" s="11">
        <f>AVERAGE(B77:B88)</f>
        <v>8.8841116182007465</v>
      </c>
      <c r="C296" s="11">
        <f t="shared" ref="C296:H296" si="6">AVERAGE(C77:C88)</f>
        <v>-2.0848997831724518</v>
      </c>
      <c r="D296" s="11">
        <f t="shared" si="6"/>
        <v>16.321723467460583</v>
      </c>
      <c r="E296" s="11">
        <f t="shared" si="6"/>
        <v>14.500783154311206</v>
      </c>
      <c r="F296" s="11">
        <f t="shared" si="6"/>
        <v>7.1494905215482261</v>
      </c>
      <c r="G296" s="11">
        <f t="shared" si="6"/>
        <v>14.145014539089422</v>
      </c>
      <c r="H296" s="11">
        <f t="shared" si="6"/>
        <v>21.60822386856557</v>
      </c>
    </row>
    <row r="297" spans="1:8">
      <c r="A297" s="2" t="s">
        <v>14</v>
      </c>
      <c r="B297" s="11">
        <f>AVERAGE(B89:B100)</f>
        <v>20.857082335729299</v>
      </c>
      <c r="C297" s="11">
        <f t="shared" ref="C297:H297" si="7">AVERAGE(C89:C100)</f>
        <v>16.054673734762179</v>
      </c>
      <c r="D297" s="11">
        <f t="shared" si="7"/>
        <v>15.607806689450726</v>
      </c>
      <c r="E297" s="11">
        <f t="shared" si="7"/>
        <v>7.8210235020205365</v>
      </c>
      <c r="F297" s="11">
        <f t="shared" si="7"/>
        <v>-3.1845915637717384</v>
      </c>
      <c r="G297" s="11">
        <f t="shared" si="7"/>
        <v>11.109482254360636</v>
      </c>
      <c r="H297" s="11">
        <f t="shared" si="7"/>
        <v>26.928809320564355</v>
      </c>
    </row>
    <row r="298" spans="1:8">
      <c r="A298" s="2" t="s">
        <v>15</v>
      </c>
      <c r="B298" s="11">
        <f>AVERAGE(B102:B112)</f>
        <v>28.593548364261267</v>
      </c>
      <c r="C298" s="11">
        <f t="shared" ref="C298:H298" si="8">AVERAGE(C102:C112)</f>
        <v>-6.066689155708306</v>
      </c>
      <c r="D298" s="11">
        <f t="shared" si="8"/>
        <v>10.142988422799563</v>
      </c>
      <c r="E298" s="11">
        <f t="shared" si="8"/>
        <v>1.1806688062072868</v>
      </c>
      <c r="F298" s="11">
        <f t="shared" si="8"/>
        <v>-0.21004067059227272</v>
      </c>
      <c r="G298" s="11">
        <f t="shared" si="8"/>
        <v>5.2375958012839972</v>
      </c>
      <c r="H298" s="11">
        <f t="shared" si="8"/>
        <v>19.369661927806671</v>
      </c>
    </row>
    <row r="299" spans="1:8">
      <c r="A299" s="2" t="s">
        <v>16</v>
      </c>
      <c r="B299" s="11">
        <f>AVERAGE(B113:B124)</f>
        <v>34.045638946376577</v>
      </c>
      <c r="C299" s="11">
        <f t="shared" ref="C299:H299" si="9">AVERAGE(C113:C124)</f>
        <v>-13.89555632323569</v>
      </c>
      <c r="D299" s="11">
        <f t="shared" si="9"/>
        <v>8.5138925471169529</v>
      </c>
      <c r="E299" s="11">
        <f t="shared" si="9"/>
        <v>5.0027992744677876</v>
      </c>
      <c r="F299" s="11">
        <f t="shared" si="9"/>
        <v>5.0038132317938233</v>
      </c>
      <c r="G299" s="11">
        <f t="shared" si="9"/>
        <v>7.564352375998955</v>
      </c>
      <c r="H299" s="11">
        <f t="shared" si="9"/>
        <v>10.807771686479271</v>
      </c>
    </row>
    <row r="300" spans="1:8">
      <c r="A300" s="2" t="s">
        <v>17</v>
      </c>
      <c r="B300" s="11">
        <f>AVERAGE(B125:B135)</f>
        <v>2.0880677560363754</v>
      </c>
      <c r="C300" s="11">
        <f t="shared" ref="C300:H300" si="10">AVERAGE(C125:C135)</f>
        <v>56.493885357549452</v>
      </c>
      <c r="D300" s="11">
        <f t="shared" si="10"/>
        <v>9.7213824479583497</v>
      </c>
      <c r="E300" s="11">
        <f t="shared" si="10"/>
        <v>12.716870468711386</v>
      </c>
      <c r="F300" s="11">
        <f t="shared" si="10"/>
        <v>17.724715881095495</v>
      </c>
      <c r="G300" s="11">
        <f t="shared" si="10"/>
        <v>14.984106126284679</v>
      </c>
      <c r="H300" s="11">
        <f t="shared" si="10"/>
        <v>3.3898087240611572</v>
      </c>
    </row>
    <row r="301" spans="1:8">
      <c r="A301" s="2" t="s">
        <v>18</v>
      </c>
      <c r="B301" s="11">
        <f>AVERAGE(B137:B148)</f>
        <v>19.247165628588942</v>
      </c>
      <c r="C301" s="11">
        <f t="shared" ref="C301:H301" si="11">AVERAGE(C137:C148)</f>
        <v>3.8000480246284742</v>
      </c>
      <c r="D301" s="11">
        <f t="shared" si="11"/>
        <v>10.883518083398231</v>
      </c>
      <c r="E301" s="11">
        <f t="shared" si="11"/>
        <v>15.393543633255875</v>
      </c>
      <c r="F301" s="11">
        <f t="shared" si="11"/>
        <v>15.274110296014086</v>
      </c>
      <c r="G301" s="11">
        <f t="shared" si="11"/>
        <v>11.887515097388508</v>
      </c>
      <c r="H301" s="11">
        <f t="shared" si="11"/>
        <v>8.2524206477099558</v>
      </c>
    </row>
    <row r="302" spans="1:8">
      <c r="A302" s="2" t="s">
        <v>19</v>
      </c>
      <c r="B302" s="11">
        <f>AVERAGE(B149:B160)</f>
        <v>137.2144746643302</v>
      </c>
      <c r="C302" s="11">
        <f t="shared" ref="C302:H302" si="12">AVERAGE(C149:C160)</f>
        <v>-23.373048732836725</v>
      </c>
      <c r="D302" s="11">
        <f t="shared" si="12"/>
        <v>11.568576198373522</v>
      </c>
      <c r="E302" s="11">
        <f t="shared" si="12"/>
        <v>18.388381553890337</v>
      </c>
      <c r="F302" s="11">
        <f t="shared" si="12"/>
        <v>8.6933314445841781</v>
      </c>
      <c r="G302" s="11">
        <f t="shared" si="12"/>
        <v>12.668402889705057</v>
      </c>
      <c r="H302" s="11">
        <f t="shared" si="12"/>
        <v>8.9208326054163916</v>
      </c>
    </row>
    <row r="303" spans="1:8">
      <c r="A303" s="2" t="s">
        <v>20</v>
      </c>
      <c r="B303" s="11">
        <f>AVERAGE(B161:B172)</f>
        <v>-26.350537523533358</v>
      </c>
      <c r="C303" s="11">
        <f t="shared" ref="C303:H303" si="13">AVERAGE(C161:C172)</f>
        <v>-9.6913754119549864</v>
      </c>
      <c r="D303" s="11">
        <f t="shared" si="13"/>
        <v>12.319083417989745</v>
      </c>
      <c r="E303" s="11">
        <f t="shared" si="13"/>
        <v>18.230595144380004</v>
      </c>
      <c r="F303" s="11">
        <f t="shared" si="13"/>
        <v>19.002478809958362</v>
      </c>
      <c r="G303" s="11">
        <f t="shared" si="13"/>
        <v>18.853834797857377</v>
      </c>
      <c r="H303" s="11">
        <f t="shared" si="13"/>
        <v>2.6205331873045532</v>
      </c>
    </row>
    <row r="304" spans="1:8">
      <c r="A304" s="2" t="s">
        <v>21</v>
      </c>
      <c r="B304" s="11">
        <f t="shared" ref="B304:H304" si="14">AVERAGE(B173:B184)</f>
        <v>20.490643685998265</v>
      </c>
      <c r="C304" s="11">
        <f t="shared" si="14"/>
        <v>-12.63533167060649</v>
      </c>
      <c r="D304" s="11">
        <f t="shared" si="14"/>
        <v>20.697646499152441</v>
      </c>
      <c r="E304" s="11">
        <f t="shared" si="14"/>
        <v>20.51865573606695</v>
      </c>
      <c r="F304" s="11">
        <f t="shared" si="14"/>
        <v>13.186372955757115</v>
      </c>
      <c r="G304" s="11">
        <f t="shared" si="14"/>
        <v>26.698939179277115</v>
      </c>
      <c r="H304" s="11">
        <f t="shared" si="14"/>
        <v>14.254367484969947</v>
      </c>
    </row>
    <row r="305" spans="1:8">
      <c r="A305" s="2" t="s">
        <v>22</v>
      </c>
      <c r="B305" s="11">
        <f>AVERAGE(B185:B196)</f>
        <v>22.753023829044295</v>
      </c>
      <c r="C305" s="11">
        <f t="shared" ref="C305:H305" si="15">AVERAGE(C185:C196)</f>
        <v>-6.8138407320407728</v>
      </c>
      <c r="D305" s="11">
        <f t="shared" si="15"/>
        <v>24.459163216341413</v>
      </c>
      <c r="E305" s="11">
        <f t="shared" si="15"/>
        <v>16.848018582262252</v>
      </c>
      <c r="F305" s="11">
        <f t="shared" si="15"/>
        <v>20.352957395746426</v>
      </c>
      <c r="G305" s="11">
        <f t="shared" si="15"/>
        <v>29.862549786634915</v>
      </c>
      <c r="H305" s="11">
        <f t="shared" si="15"/>
        <v>20.338023774629903</v>
      </c>
    </row>
    <row r="306" spans="1:8">
      <c r="A306" s="2" t="s">
        <v>23</v>
      </c>
      <c r="B306" s="11">
        <f>AVERAGE(B197:B208)</f>
        <v>-2.6401395065398283</v>
      </c>
      <c r="C306" s="11">
        <f t="shared" ref="C306:H306" si="16">AVERAGE(C197:C208)</f>
        <v>6.0329884959843438</v>
      </c>
      <c r="D306" s="11">
        <f t="shared" si="16"/>
        <v>25.833265513790153</v>
      </c>
      <c r="E306" s="11">
        <f t="shared" si="16"/>
        <v>14.907246284448318</v>
      </c>
      <c r="F306" s="11">
        <f t="shared" si="16"/>
        <v>13.027279546235036</v>
      </c>
      <c r="G306" s="11">
        <f t="shared" si="16"/>
        <v>26.982370728249915</v>
      </c>
      <c r="H306" s="11">
        <f t="shared" si="16"/>
        <v>29.762961634564746</v>
      </c>
    </row>
    <row r="307" spans="1:8">
      <c r="A307" s="2" t="s">
        <v>24</v>
      </c>
      <c r="B307" s="11">
        <f>AVERAGE(B209:B220)</f>
        <v>4.8305543001267912</v>
      </c>
      <c r="C307" s="11">
        <f t="shared" ref="C307:H307" si="17">AVERAGE(C209:C220)</f>
        <v>12.425922834386014</v>
      </c>
      <c r="D307" s="11">
        <f t="shared" si="17"/>
        <v>19.851759325302243</v>
      </c>
      <c r="E307" s="11">
        <f t="shared" si="17"/>
        <v>21.99279348416945</v>
      </c>
      <c r="F307" s="11">
        <f t="shared" si="17"/>
        <v>-15.238985082868318</v>
      </c>
      <c r="G307" s="11">
        <f t="shared" si="17"/>
        <v>19.233846199060185</v>
      </c>
      <c r="H307" s="11">
        <f t="shared" si="17"/>
        <v>24.33332666723733</v>
      </c>
    </row>
    <row r="308" spans="1:8">
      <c r="A308" s="2" t="s">
        <v>25</v>
      </c>
      <c r="B308" s="11">
        <f>AVERAGE(B221:B232)</f>
        <v>30.038606278268379</v>
      </c>
      <c r="C308" s="11">
        <f t="shared" ref="C308:H308" si="18">AVERAGE(C221:C225)</f>
        <v>25.970671738559012</v>
      </c>
      <c r="D308" s="11">
        <f t="shared" si="18"/>
        <v>7.8158786034117593</v>
      </c>
      <c r="E308" s="11">
        <f t="shared" si="18"/>
        <v>8.2576339130449856</v>
      </c>
      <c r="F308" s="11">
        <f t="shared" si="18"/>
        <v>-20.369403055878848</v>
      </c>
      <c r="G308" s="11">
        <f t="shared" si="18"/>
        <v>10.99482059144899</v>
      </c>
      <c r="H308" s="11">
        <f t="shared" si="18"/>
        <v>5.7404786006402277</v>
      </c>
    </row>
    <row r="309" spans="1:8">
      <c r="A309" s="2" t="s">
        <v>408</v>
      </c>
      <c r="B309" s="7">
        <f t="shared" ref="B309:H309" si="19">AVERAGE(B233:B244)</f>
        <v>4.2876007959421409</v>
      </c>
      <c r="C309" s="7">
        <f t="shared" si="19"/>
        <v>-3.7683990907697926</v>
      </c>
      <c r="D309" s="7">
        <f t="shared" si="19"/>
        <v>1.947449851903075</v>
      </c>
      <c r="E309" s="7">
        <f t="shared" si="19"/>
        <v>2.3769827127684464</v>
      </c>
      <c r="F309" s="7">
        <f t="shared" si="19"/>
        <v>-23.922148796361792</v>
      </c>
      <c r="G309" s="7">
        <f t="shared" si="19"/>
        <v>4.3002307937780699</v>
      </c>
      <c r="H309" s="7">
        <f t="shared" si="19"/>
        <v>-0.10234096647287583</v>
      </c>
    </row>
    <row r="310" spans="1:8">
      <c r="A310" s="219" t="s">
        <v>441</v>
      </c>
      <c r="B310" s="7">
        <f>AVERAGE(B246:B256)</f>
        <v>3.8808410840947203</v>
      </c>
      <c r="C310" s="7">
        <f t="shared" ref="C310:H310" si="20">AVERAGE(C246:C256)</f>
        <v>-7.2397186239971569</v>
      </c>
      <c r="D310" s="7">
        <f t="shared" si="20"/>
        <v>5.8592314457987502</v>
      </c>
      <c r="E310" s="7">
        <f t="shared" si="20"/>
        <v>8.6298140050325127</v>
      </c>
      <c r="F310" s="7">
        <f t="shared" si="20"/>
        <v>-20.038811261249656</v>
      </c>
      <c r="G310" s="7">
        <f t="shared" si="20"/>
        <v>2.6627639112892041</v>
      </c>
      <c r="H310" s="7">
        <f t="shared" si="20"/>
        <v>11.356232031122699</v>
      </c>
    </row>
    <row r="311" spans="1:8">
      <c r="A311" s="219" t="s">
        <v>484</v>
      </c>
      <c r="B311" s="7">
        <f>AVERAGE(B257:B268)</f>
        <v>8.908356230599594</v>
      </c>
      <c r="C311" s="7">
        <f t="shared" ref="C311:H311" si="21">AVERAGE(C257:C268)</f>
        <v>60.708847342969079</v>
      </c>
      <c r="D311" s="7">
        <f t="shared" si="21"/>
        <v>8.3783104431440556</v>
      </c>
      <c r="E311" s="7">
        <f t="shared" si="21"/>
        <v>14.445025555124234</v>
      </c>
      <c r="F311" s="7">
        <f t="shared" si="21"/>
        <v>-26.699084197053253</v>
      </c>
      <c r="G311" s="7">
        <f t="shared" si="21"/>
        <v>2.1349584659976899</v>
      </c>
      <c r="H311" s="7">
        <f t="shared" si="21"/>
        <v>16.997043640260234</v>
      </c>
    </row>
    <row r="312" spans="1:8">
      <c r="A312" s="219" t="s">
        <v>509</v>
      </c>
      <c r="B312" s="7">
        <f t="shared" ref="B312:H312" si="22">AVERAGE(B269:B280)</f>
        <v>0.85857962966903634</v>
      </c>
      <c r="C312" s="7">
        <f t="shared" si="22"/>
        <v>34.938518670196125</v>
      </c>
      <c r="D312" s="7">
        <f t="shared" si="22"/>
        <v>8.3468368260154815</v>
      </c>
      <c r="E312" s="7">
        <f t="shared" si="22"/>
        <v>15.902663951685559</v>
      </c>
      <c r="F312" s="7">
        <f t="shared" si="22"/>
        <v>-16.188504269455301</v>
      </c>
      <c r="G312" s="7">
        <f t="shared" si="22"/>
        <v>1.9077675913113092</v>
      </c>
      <c r="H312" s="7">
        <f t="shared" si="22"/>
        <v>15.012592345099128</v>
      </c>
    </row>
    <row r="313" spans="1:8">
      <c r="A313" s="219" t="s">
        <v>553</v>
      </c>
      <c r="B313" s="7">
        <f>AVERAGE(B281:B288)</f>
        <v>12.171893615800409</v>
      </c>
      <c r="C313" s="7">
        <f t="shared" ref="C313:H313" si="23">AVERAGE(C281:C288)</f>
        <v>16.745583129372768</v>
      </c>
      <c r="D313" s="7">
        <f t="shared" si="23"/>
        <v>8.4736876111344532</v>
      </c>
      <c r="E313" s="7">
        <f t="shared" si="23"/>
        <v>12.043705397154115</v>
      </c>
      <c r="F313" s="7">
        <f t="shared" si="23"/>
        <v>-9.7519492297548158</v>
      </c>
      <c r="G313" s="7">
        <f t="shared" si="23"/>
        <v>3.0080788936393539</v>
      </c>
      <c r="H313" s="7">
        <f t="shared" si="23"/>
        <v>14.069205860432618</v>
      </c>
    </row>
    <row r="314" spans="1:8">
      <c r="A314" s="3"/>
      <c r="B314" s="2"/>
      <c r="C314" s="2"/>
      <c r="D314" s="2"/>
      <c r="E314" s="2"/>
      <c r="F314" s="2"/>
      <c r="G314" s="2"/>
    </row>
    <row r="315" spans="1:8">
      <c r="A315" s="3"/>
      <c r="B315" s="2"/>
      <c r="C315" s="2"/>
      <c r="D315" s="2"/>
      <c r="E315" s="2"/>
      <c r="F315" s="2"/>
      <c r="G315" s="2"/>
    </row>
    <row r="316" spans="1:8">
      <c r="A316" s="3"/>
      <c r="B316" s="2"/>
      <c r="C316" s="2"/>
      <c r="D316" s="2"/>
      <c r="E316" s="2"/>
      <c r="F316" s="2"/>
      <c r="G316" s="2"/>
    </row>
    <row r="317" spans="1:8">
      <c r="A317" s="3"/>
      <c r="B317" s="2"/>
      <c r="C317" s="2"/>
      <c r="D317" s="2"/>
      <c r="E317" s="2"/>
      <c r="F317" s="2"/>
      <c r="G317" s="2"/>
    </row>
    <row r="318" spans="1:8">
      <c r="A318" s="3"/>
      <c r="B318" s="2"/>
      <c r="C318" s="2"/>
      <c r="D318" s="2"/>
      <c r="E318" s="2"/>
      <c r="F318" s="2"/>
      <c r="G318" s="2"/>
    </row>
    <row r="319" spans="1:8">
      <c r="A319" s="3"/>
      <c r="B319" s="2"/>
      <c r="C319" s="2"/>
      <c r="D319" s="2"/>
      <c r="E319" s="2"/>
      <c r="F319" s="2"/>
      <c r="G319" s="2"/>
    </row>
    <row r="320" spans="1:8">
      <c r="A320" s="3"/>
      <c r="B320" s="2"/>
      <c r="C320" s="2"/>
      <c r="D320" s="2"/>
      <c r="E320" s="2"/>
      <c r="F320" s="2"/>
      <c r="G320" s="2"/>
    </row>
    <row r="321" spans="1:7">
      <c r="A321" s="3"/>
      <c r="B321" s="2"/>
      <c r="C321" s="2"/>
      <c r="D321" s="2"/>
      <c r="E321" s="2"/>
      <c r="F321" s="2"/>
      <c r="G321" s="2"/>
    </row>
    <row r="322" spans="1:7">
      <c r="A322" s="3"/>
      <c r="B322" s="2"/>
      <c r="C322" s="2"/>
      <c r="D322" s="2"/>
      <c r="E322" s="2"/>
      <c r="F322" s="2"/>
      <c r="G322" s="2"/>
    </row>
    <row r="323" spans="1:7">
      <c r="A323" s="3"/>
      <c r="B323" s="2"/>
      <c r="C323" s="2"/>
      <c r="D323" s="2"/>
      <c r="E323" s="2"/>
      <c r="F323" s="2"/>
      <c r="G323" s="2"/>
    </row>
    <row r="324" spans="1:7">
      <c r="A324" s="3"/>
      <c r="B324" s="2"/>
      <c r="C324" s="2"/>
      <c r="D324" s="2"/>
      <c r="E324" s="2"/>
      <c r="F324" s="2"/>
      <c r="G324" s="2"/>
    </row>
    <row r="325" spans="1:7">
      <c r="A325" s="3"/>
      <c r="B325" s="2"/>
      <c r="C325" s="2"/>
      <c r="D325" s="2"/>
      <c r="E325" s="2"/>
      <c r="F325" s="2"/>
      <c r="G325" s="2"/>
    </row>
    <row r="326" spans="1:7">
      <c r="A326" s="3"/>
      <c r="B326" s="2"/>
      <c r="C326" s="2"/>
      <c r="D326" s="2"/>
      <c r="E326" s="2"/>
      <c r="F326" s="2"/>
      <c r="G326" s="2"/>
    </row>
    <row r="327" spans="1:7">
      <c r="A327" s="3"/>
      <c r="B327" s="2"/>
      <c r="C327" s="2"/>
      <c r="D327" s="2"/>
      <c r="E327" s="2"/>
      <c r="F327" s="2"/>
      <c r="G327" s="2"/>
    </row>
    <row r="328" spans="1:7">
      <c r="A328" s="3"/>
      <c r="B328" s="2"/>
      <c r="C328" s="2"/>
      <c r="D328" s="2"/>
      <c r="E328" s="2"/>
      <c r="F328" s="2"/>
      <c r="G328" s="2"/>
    </row>
    <row r="329" spans="1:7">
      <c r="A329" s="3"/>
      <c r="B329" s="2"/>
      <c r="C329" s="2"/>
      <c r="D329" s="2"/>
      <c r="E329" s="2"/>
      <c r="F329" s="2"/>
      <c r="G329" s="2"/>
    </row>
    <row r="330" spans="1:7">
      <c r="A330" s="3"/>
      <c r="B330" s="2"/>
      <c r="C330" s="2"/>
      <c r="D330" s="2"/>
      <c r="E330" s="2"/>
      <c r="F330" s="2"/>
      <c r="G330" s="2"/>
    </row>
    <row r="331" spans="1:7">
      <c r="A331" s="3"/>
      <c r="B331" s="2"/>
      <c r="C331" s="2"/>
      <c r="D331" s="2"/>
      <c r="E331" s="2"/>
      <c r="F331" s="2"/>
      <c r="G331" s="2"/>
    </row>
    <row r="332" spans="1:7">
      <c r="A332" s="3"/>
      <c r="B332" s="2"/>
      <c r="C332" s="2"/>
      <c r="D332" s="2"/>
      <c r="E332" s="2"/>
      <c r="F332" s="2"/>
      <c r="G332" s="2"/>
    </row>
    <row r="333" spans="1:7">
      <c r="A333" s="3"/>
      <c r="B333" s="2"/>
      <c r="C333" s="2"/>
      <c r="D333" s="2"/>
      <c r="E333" s="2"/>
      <c r="F333" s="2"/>
      <c r="G333" s="2"/>
    </row>
    <row r="334" spans="1:7">
      <c r="A334" s="3"/>
      <c r="B334" s="2"/>
      <c r="C334" s="2"/>
      <c r="D334" s="2"/>
      <c r="E334" s="2"/>
      <c r="F334" s="2"/>
      <c r="G334" s="2"/>
    </row>
    <row r="335" spans="1:7">
      <c r="A335" s="3"/>
      <c r="B335" s="2"/>
      <c r="C335" s="2"/>
      <c r="D335" s="2"/>
      <c r="E335" s="2"/>
      <c r="F335" s="2"/>
      <c r="G335" s="2"/>
    </row>
    <row r="336" spans="1:7">
      <c r="A336" s="3"/>
      <c r="B336" s="2"/>
      <c r="C336" s="2"/>
      <c r="D336" s="2"/>
      <c r="E336" s="2"/>
      <c r="F336" s="2"/>
      <c r="G336" s="2"/>
    </row>
    <row r="337" spans="1:7">
      <c r="A337" s="3"/>
      <c r="B337" s="2"/>
      <c r="C337" s="2"/>
      <c r="D337" s="2"/>
      <c r="E337" s="2"/>
      <c r="F337" s="2"/>
      <c r="G337" s="2"/>
    </row>
    <row r="338" spans="1:7">
      <c r="A338" s="3"/>
      <c r="B338" s="2"/>
      <c r="C338" s="2"/>
      <c r="D338" s="2"/>
      <c r="E338" s="2"/>
      <c r="F338" s="2"/>
      <c r="G338" s="2"/>
    </row>
    <row r="339" spans="1:7">
      <c r="A339" s="3"/>
      <c r="B339" s="2"/>
      <c r="C339" s="2"/>
      <c r="D339" s="2"/>
      <c r="E339" s="2"/>
      <c r="F339" s="2"/>
      <c r="G339" s="2"/>
    </row>
    <row r="340" spans="1:7">
      <c r="A340" s="3"/>
      <c r="B340" s="2"/>
      <c r="C340" s="2"/>
      <c r="D340" s="2"/>
      <c r="E340" s="2"/>
      <c r="F340" s="2"/>
      <c r="G340" s="2"/>
    </row>
    <row r="341" spans="1:7">
      <c r="A341" s="3"/>
      <c r="B341" s="2"/>
      <c r="C341" s="2"/>
      <c r="D341" s="2"/>
      <c r="E341" s="2"/>
      <c r="F341" s="2"/>
      <c r="G341" s="2"/>
    </row>
    <row r="342" spans="1:7">
      <c r="A342" s="3"/>
      <c r="B342" s="2"/>
      <c r="C342" s="2"/>
      <c r="D342" s="2"/>
      <c r="E342" s="2"/>
      <c r="F342" s="2"/>
      <c r="G342" s="2"/>
    </row>
    <row r="343" spans="1:7">
      <c r="A343" s="3"/>
      <c r="B343" s="2"/>
      <c r="C343" s="2"/>
      <c r="D343" s="2"/>
      <c r="E343" s="2"/>
      <c r="F343" s="2"/>
      <c r="G343" s="2"/>
    </row>
    <row r="344" spans="1:7">
      <c r="A344" s="3"/>
      <c r="B344" s="2"/>
      <c r="C344" s="2"/>
      <c r="D344" s="2"/>
      <c r="E344" s="2"/>
      <c r="F344" s="2"/>
      <c r="G344" s="2"/>
    </row>
    <row r="345" spans="1:7">
      <c r="A345" s="3"/>
      <c r="B345" s="2"/>
      <c r="C345" s="2"/>
      <c r="D345" s="2"/>
      <c r="E345" s="2"/>
      <c r="F345" s="2"/>
      <c r="G345" s="2"/>
    </row>
    <row r="346" spans="1:7">
      <c r="A346" s="3"/>
      <c r="B346" s="2"/>
      <c r="C346" s="2"/>
      <c r="D346" s="2"/>
      <c r="E346" s="2"/>
      <c r="F346" s="2"/>
      <c r="G346" s="2"/>
    </row>
    <row r="347" spans="1:7">
      <c r="A347" s="3"/>
      <c r="B347" s="2"/>
      <c r="C347" s="2"/>
      <c r="D347" s="2"/>
      <c r="E347" s="2"/>
      <c r="F347" s="2"/>
      <c r="G347" s="2"/>
    </row>
    <row r="348" spans="1:7">
      <c r="A348" s="3"/>
      <c r="B348" s="2"/>
      <c r="C348" s="2"/>
      <c r="D348" s="2"/>
      <c r="E348" s="2"/>
      <c r="F348" s="2"/>
      <c r="G348" s="2"/>
    </row>
    <row r="349" spans="1:7">
      <c r="A349" s="3"/>
      <c r="B349" s="2"/>
      <c r="C349" s="2"/>
      <c r="D349" s="2"/>
      <c r="E349" s="2"/>
      <c r="F349" s="2"/>
      <c r="G349" s="2"/>
    </row>
    <row r="350" spans="1:7">
      <c r="A350" s="3"/>
      <c r="B350" s="2"/>
      <c r="C350" s="2"/>
      <c r="D350" s="2"/>
      <c r="E350" s="2"/>
      <c r="F350" s="2"/>
      <c r="G350" s="2"/>
    </row>
    <row r="351" spans="1:7">
      <c r="A351" s="3"/>
      <c r="B351" s="2"/>
      <c r="C351" s="2"/>
      <c r="D351" s="2"/>
      <c r="E351" s="2"/>
      <c r="F351" s="2"/>
      <c r="G351" s="2"/>
    </row>
    <row r="352" spans="1:7">
      <c r="A352" s="3"/>
      <c r="B352" s="2"/>
      <c r="C352" s="2"/>
      <c r="D352" s="2"/>
      <c r="E352" s="2"/>
      <c r="F352" s="2"/>
      <c r="G352" s="2"/>
    </row>
    <row r="353" spans="1:7">
      <c r="A353" s="3"/>
      <c r="B353" s="2"/>
      <c r="C353" s="2"/>
      <c r="D353" s="2"/>
      <c r="E353" s="2"/>
      <c r="F353" s="2"/>
      <c r="G353" s="2"/>
    </row>
    <row r="354" spans="1:7">
      <c r="A354" s="3"/>
      <c r="B354" s="2"/>
      <c r="C354" s="2"/>
      <c r="D354" s="2"/>
      <c r="E354" s="2"/>
      <c r="F354" s="2"/>
      <c r="G354" s="2"/>
    </row>
    <row r="355" spans="1:7">
      <c r="A355" s="3"/>
      <c r="B355" s="2"/>
      <c r="C355" s="2"/>
      <c r="D355" s="2"/>
      <c r="E355" s="2"/>
      <c r="F355" s="2"/>
      <c r="G355" s="2"/>
    </row>
    <row r="356" spans="1:7">
      <c r="A356" s="3"/>
      <c r="B356" s="2"/>
      <c r="C356" s="2"/>
      <c r="D356" s="2"/>
      <c r="E356" s="2"/>
      <c r="F356" s="2"/>
      <c r="G356" s="2"/>
    </row>
    <row r="357" spans="1:7">
      <c r="A357" s="3"/>
      <c r="B357" s="2"/>
      <c r="C357" s="2"/>
      <c r="D357" s="2"/>
      <c r="E357" s="2"/>
      <c r="F357" s="2"/>
      <c r="G357" s="2"/>
    </row>
    <row r="358" spans="1:7">
      <c r="A358" s="3"/>
      <c r="B358" s="2"/>
      <c r="C358" s="2"/>
      <c r="D358" s="2"/>
      <c r="E358" s="2"/>
      <c r="F358" s="2"/>
      <c r="G358" s="2"/>
    </row>
  </sheetData>
  <mergeCells count="2">
    <mergeCell ref="A1:A4"/>
    <mergeCell ref="B1:H2"/>
  </mergeCells>
  <phoneticPr fontId="15" type="noConversion"/>
  <conditionalFormatting sqref="D221:D289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288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325"/>
  <sheetViews>
    <sheetView zoomScale="90" zoomScaleNormal="90" workbookViewId="0">
      <selection activeCell="B1" sqref="B1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434" t="s">
        <v>99</v>
      </c>
    </row>
    <row r="2" spans="1:8" ht="18.75" thickBot="1">
      <c r="A2" s="435"/>
      <c r="B2" s="445" t="s">
        <v>27</v>
      </c>
      <c r="C2" s="446"/>
      <c r="D2" s="446"/>
      <c r="E2" s="446"/>
      <c r="F2" s="446"/>
      <c r="G2" s="446"/>
      <c r="H2" s="447"/>
    </row>
    <row r="3" spans="1:8" ht="13.5" thickBot="1">
      <c r="A3" s="435"/>
    </row>
    <row r="4" spans="1:8" ht="30" customHeight="1" thickBot="1">
      <c r="A4" s="436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 hidden="1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 hidden="1">
      <c r="A233" s="62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 hidden="1">
      <c r="A234" s="62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 hidden="1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 hidden="1">
      <c r="A236" s="62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 hidden="1">
      <c r="A237" s="62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 hidden="1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 hidden="1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 hidden="1">
      <c r="A240" s="62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 hidden="1">
      <c r="A241" s="62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 hidden="1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 hidden="1">
      <c r="A243" s="62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 hidden="1">
      <c r="A244" s="62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 hidden="1">
      <c r="A245" s="62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 hidden="1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 hidden="1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2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2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2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2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2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2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2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2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2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2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2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2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2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2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2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2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2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2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2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2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2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2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2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2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2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2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2">
        <f>PSCE!A277</f>
        <v>41153</v>
      </c>
      <c r="B276" s="7">
        <f>(PSCE!B277-PSCE!B276)/PSCE!B276*100</f>
        <v>-0.68243362771646687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7" spans="1:8">
      <c r="A277" s="62">
        <f>PSCE!A278</f>
        <v>41183</v>
      </c>
      <c r="B277" s="7">
        <f>(PSCE!B278-PSCE!B277)/PSCE!B277*100</f>
        <v>-6.4225085804714626</v>
      </c>
      <c r="C277" s="7">
        <f>(PSCE!C278-PSCE!C277)/PSCE!C277*100</f>
        <v>-17.725467952353942</v>
      </c>
      <c r="D277" s="7">
        <f>(PSCE!D278-PSCE!D277)/PSCE!D277*100</f>
        <v>0.3462393842229668</v>
      </c>
      <c r="E277" s="7">
        <f>(PSCE!E278-PSCE!E277)/PSCE!E277*100</f>
        <v>1.4452364296383127</v>
      </c>
      <c r="F277" s="7">
        <f>(PSCE!F278-PSCE!F277)/PSCE!F277*100</f>
        <v>-2.5223150014396776</v>
      </c>
      <c r="G277" s="7">
        <f>(PSCE!G278-PSCE!G277)/PSCE!G277*100</f>
        <v>0.30456149426349138</v>
      </c>
      <c r="H277" s="7">
        <f>(PSCE!H278-PSCE!H277)/PSCE!H277*100</f>
        <v>0.11724440544098287</v>
      </c>
    </row>
    <row r="278" spans="1:8">
      <c r="A278" s="62">
        <f>PSCE!A279</f>
        <v>41214</v>
      </c>
      <c r="B278" s="7">
        <f>(PSCE!B279-PSCE!B278)/PSCE!B278*100</f>
        <v>0.98172713695862246</v>
      </c>
      <c r="C278" s="7">
        <f>(PSCE!C279-PSCE!C278)/PSCE!C278*100</f>
        <v>1.7465241870619326</v>
      </c>
      <c r="D278" s="7">
        <f>(PSCE!D279-PSCE!D278)/PSCE!D278*100</f>
        <v>1.6441157819665975</v>
      </c>
      <c r="E278" s="7">
        <f>(PSCE!E279-PSCE!E278)/PSCE!E278*100</f>
        <v>1.5346078866246453</v>
      </c>
      <c r="F278" s="7">
        <f>(PSCE!F279-PSCE!F278)/PSCE!F278*100</f>
        <v>-1.9849943876646778</v>
      </c>
      <c r="G278" s="7">
        <f>(PSCE!G279-PSCE!G278)/PSCE!G278*100</f>
        <v>0.25602369416404119</v>
      </c>
      <c r="H278" s="7">
        <f>(PSCE!H279-PSCE!H278)/PSCE!H278*100</f>
        <v>3.5118106371117319</v>
      </c>
    </row>
    <row r="279" spans="1:8">
      <c r="A279" s="62">
        <f>PSCE!A280</f>
        <v>41244</v>
      </c>
      <c r="B279" s="7">
        <f>(PSCE!B280-PSCE!B279)/PSCE!B279*100</f>
        <v>-1.6580032913576486</v>
      </c>
      <c r="C279" s="7">
        <f>(PSCE!C280-PSCE!C279)/PSCE!C279*100</f>
        <v>7.6566911349520037</v>
      </c>
      <c r="D279" s="7">
        <f>(PSCE!D280-PSCE!D279)/PSCE!D279*100</f>
        <v>1.3153493805663206</v>
      </c>
      <c r="E279" s="7">
        <f>(PSCE!E280-PSCE!E279)/PSCE!E279*100</f>
        <v>1.1633883272025081</v>
      </c>
      <c r="F279" s="7">
        <f>(PSCE!F280-PSCE!F279)/PSCE!F279*100</f>
        <v>-2.1457416671689473</v>
      </c>
      <c r="G279" s="7">
        <f>(PSCE!G280-PSCE!G279)/PSCE!G279*100</f>
        <v>3.6652008925085681E-2</v>
      </c>
      <c r="H279" s="7">
        <f>(PSCE!H280-PSCE!H279)/PSCE!H279*100</f>
        <v>2.9987297823693795</v>
      </c>
    </row>
    <row r="280" spans="1:8">
      <c r="A280" s="62">
        <f>PSCE!A281</f>
        <v>41275</v>
      </c>
      <c r="B280" s="7">
        <f>(PSCE!B281-PSCE!B280)/PSCE!B280*100</f>
        <v>-1.6616291927755253</v>
      </c>
      <c r="C280" s="7">
        <f>(PSCE!C281-PSCE!C280)/PSCE!C280*100</f>
        <v>-14.066925416972623</v>
      </c>
      <c r="D280" s="7">
        <f>(PSCE!D281-PSCE!D280)/PSCE!D280*100</f>
        <v>-0.46017373390078786</v>
      </c>
      <c r="E280" s="7">
        <f>(PSCE!E281-PSCE!E280)/PSCE!E280*100</f>
        <v>1.0894060523364895</v>
      </c>
      <c r="F280" s="7">
        <f>(PSCE!F281-PSCE!F280)/PSCE!F280*100</f>
        <v>-3.1228826609177704</v>
      </c>
      <c r="G280" s="7">
        <f>(PSCE!G281-PSCE!G280)/PSCE!G280*100</f>
        <v>-8.3928978086639683E-2</v>
      </c>
      <c r="H280" s="7">
        <f>(PSCE!H281-PSCE!H280)/PSCE!H280*100</f>
        <v>-1.3301411699191217</v>
      </c>
    </row>
    <row r="281" spans="1:8">
      <c r="A281" s="62">
        <f>PSCE!A282</f>
        <v>41306</v>
      </c>
      <c r="B281" s="7">
        <f>(PSCE!B282-PSCE!B281)/PSCE!B281*100</f>
        <v>0.47452697232300817</v>
      </c>
      <c r="C281" s="7">
        <f>(PSCE!C282-PSCE!C281)/PSCE!C281*100</f>
        <v>-2.23388671875</v>
      </c>
      <c r="D281" s="7">
        <f>(PSCE!D282-PSCE!D281)/PSCE!D281*100</f>
        <v>0.82256478108385778</v>
      </c>
      <c r="E281" s="7">
        <f>(PSCE!E282-PSCE!E281)/PSCE!E281*100</f>
        <v>1.2033098199702044</v>
      </c>
      <c r="F281" s="7">
        <f>(PSCE!F282-PSCE!F281)/PSCE!F281*100</f>
        <v>-1.2271108850457781</v>
      </c>
      <c r="G281" s="7">
        <f>(PSCE!G282-PSCE!G281)/PSCE!G281*100</f>
        <v>0.138589948368811</v>
      </c>
      <c r="H281" s="7">
        <f>(PSCE!H282-PSCE!H281)/PSCE!H281*100</f>
        <v>1.5673814020664372</v>
      </c>
    </row>
    <row r="282" spans="1:8">
      <c r="A282" s="62">
        <f>PSCE!A283</f>
        <v>41334</v>
      </c>
      <c r="B282" s="7">
        <f>(PSCE!B283-PSCE!B282)/PSCE!B282*100</f>
        <v>-3.3627050862126855</v>
      </c>
      <c r="C282" s="7">
        <f>(PSCE!C283-PSCE!C282)/PSCE!C282*100</f>
        <v>-9.7515295292795603</v>
      </c>
      <c r="D282" s="7">
        <f>(PSCE!D283-PSCE!D282)/PSCE!D282*100</f>
        <v>1.3302654621143977</v>
      </c>
      <c r="E282" s="7">
        <f>(PSCE!E283-PSCE!E282)/PSCE!E282*100</f>
        <v>1.1950325805112854</v>
      </c>
      <c r="F282" s="7">
        <f>(PSCE!F283-PSCE!F282)/PSCE!F282*100</f>
        <v>1.5770840038622465</v>
      </c>
      <c r="G282" s="7">
        <f>(PSCE!G283-PSCE!G282)/PSCE!G282*100</f>
        <v>8.4433880012114423E-2</v>
      </c>
      <c r="H282" s="7">
        <f>(PSCE!H283-PSCE!H282)/PSCE!H282*100</f>
        <v>2.8526330988133992</v>
      </c>
    </row>
    <row r="283" spans="1:8">
      <c r="A283" s="62">
        <f>PSCE!A284</f>
        <v>41365</v>
      </c>
      <c r="B283" s="7">
        <f>(PSCE!B284-PSCE!B283)/PSCE!B283*100</f>
        <v>10.819783511681413</v>
      </c>
      <c r="C283" s="7">
        <f>(PSCE!C284-PSCE!C283)/PSCE!C283*100</f>
        <v>7.4847814056447151</v>
      </c>
      <c r="D283" s="7">
        <f>(PSCE!D284-PSCE!D283)/PSCE!D283*100</f>
        <v>-0.26557936225788342</v>
      </c>
      <c r="E283" s="7">
        <f>(PSCE!E284-PSCE!E283)/PSCE!E283*100</f>
        <v>1.1693528599370455</v>
      </c>
      <c r="F283" s="7">
        <f>(PSCE!F284-PSCE!F283)/PSCE!F283*100</f>
        <v>-1.8060836501901139</v>
      </c>
      <c r="G283" s="7">
        <f>(PSCE!G284-PSCE!G283)/PSCE!G283*100</f>
        <v>0.14433348922083755</v>
      </c>
      <c r="H283" s="7">
        <f>(PSCE!H284-PSCE!H283)/PSCE!H283*100</f>
        <v>-1.1504997942117674</v>
      </c>
    </row>
    <row r="284" spans="1:8">
      <c r="A284" s="62">
        <f>PSCE!A285</f>
        <v>41395</v>
      </c>
      <c r="B284" s="7">
        <f>(PSCE!B285-PSCE!B284)/PSCE!B284*100</f>
        <v>-5.2377104001783525</v>
      </c>
      <c r="C284" s="7">
        <f>(PSCE!C285-PSCE!C284)/PSCE!C284*100</f>
        <v>-3.7971424893808727</v>
      </c>
      <c r="D284" s="7">
        <f>(PSCE!D285-PSCE!D284)/PSCE!D284*100</f>
        <v>0.76304236592151142</v>
      </c>
      <c r="E284" s="7">
        <f>(PSCE!E285-PSCE!E284)/PSCE!E284*100</f>
        <v>1.2777958714165933</v>
      </c>
      <c r="F284" s="7">
        <f>(PSCE!F285-PSCE!F284)/PSCE!F284*100</f>
        <v>-1.5617941271377864</v>
      </c>
      <c r="G284" s="7">
        <f>(PSCE!G285-PSCE!G284)/PSCE!G284*100</f>
        <v>0.32652567887307438</v>
      </c>
      <c r="H284" s="7">
        <f>(PSCE!H285-PSCE!H284)/PSCE!H284*100</f>
        <v>1.1548529321580385</v>
      </c>
    </row>
    <row r="285" spans="1:8">
      <c r="A285" s="62">
        <f>PSCE!A286</f>
        <v>41426</v>
      </c>
      <c r="B285" s="7">
        <f>(PSCE!B286-PSCE!B285)/PSCE!B285*100</f>
        <v>-0.47567233748474463</v>
      </c>
      <c r="C285" s="7">
        <f>(PSCE!C286-PSCE!C285)/PSCE!C285*100</f>
        <v>23.615199357773616</v>
      </c>
      <c r="D285" s="7">
        <f>(PSCE!D286-PSCE!D285)/PSCE!D285*100</f>
        <v>0.77006583495346148</v>
      </c>
      <c r="E285" s="7">
        <f>(PSCE!E286-PSCE!E285)/PSCE!E285*100</f>
        <v>1.2404638910745442</v>
      </c>
      <c r="F285" s="7">
        <f>(PSCE!F286-PSCE!F285)/PSCE!F285*100</f>
        <v>-0.59660394676457085</v>
      </c>
      <c r="G285" s="7">
        <f>(PSCE!G286-PSCE!G285)/PSCE!G285*100</f>
        <v>0.165378261702885</v>
      </c>
      <c r="H285" s="7">
        <f>(PSCE!H286-PSCE!H285)/PSCE!H285*100</f>
        <v>1.3507721204888732</v>
      </c>
    </row>
    <row r="286" spans="1:8">
      <c r="A286" s="62">
        <f>PSCE!A287</f>
        <v>41456</v>
      </c>
      <c r="B286" s="7">
        <f>(PSCE!B287-PSCE!B286)/PSCE!B286*100</f>
        <v>1.3200759394552748</v>
      </c>
      <c r="C286" s="7">
        <f>(PSCE!C287-PSCE!C286)/PSCE!C286*100</f>
        <v>-15.423747158783419</v>
      </c>
      <c r="D286" s="7">
        <f>(PSCE!D287-PSCE!D286)/PSCE!D286*100</f>
        <v>-0.31132991909317964</v>
      </c>
      <c r="E286" s="7">
        <f>(PSCE!E287-PSCE!E286)/PSCE!E286*100</f>
        <v>1.4378108780276815</v>
      </c>
      <c r="F286" s="7">
        <f>(PSCE!F287-PSCE!F286)/PSCE!F286*100</f>
        <v>-2.2424482258277272</v>
      </c>
      <c r="G286" s="7">
        <f>(PSCE!G287-PSCE!G286)/PSCE!G286*100</f>
        <v>2.004588685736987E-3</v>
      </c>
      <c r="H286" s="7">
        <f>(PSCE!H287-PSCE!H286)/PSCE!H286*100</f>
        <v>-1.1846956091018708</v>
      </c>
    </row>
    <row r="287" spans="1:8">
      <c r="A287" s="62">
        <f>PSCE!A288</f>
        <v>41487</v>
      </c>
      <c r="B287" s="7">
        <f>(PSCE!B288-PSCE!B287)/PSCE!B287*100</f>
        <v>2.1683022499599005</v>
      </c>
      <c r="C287" s="7">
        <f>(PSCE!C288-PSCE!C287)/PSCE!C287*100</f>
        <v>18.37727156385974</v>
      </c>
      <c r="D287" s="7">
        <f>(PSCE!D288-PSCE!D287)/PSCE!D287*100</f>
        <v>1.5077756963294295</v>
      </c>
      <c r="E287" s="7">
        <f>(PSCE!E288-PSCE!E287)/PSCE!E287*100</f>
        <v>1.0723172913245234</v>
      </c>
      <c r="F287" s="7">
        <f>(PSCE!F288-PSCE!F287)/PSCE!F287*100</f>
        <v>0</v>
      </c>
      <c r="G287" s="7">
        <f>(PSCE!G288-PSCE!G287)/PSCE!G287*100</f>
        <v>0.64537350205557342</v>
      </c>
      <c r="H287" s="7">
        <f>(PSCE!H288-PSCE!H287)/PSCE!H287*100</f>
        <v>2.6690342327110685</v>
      </c>
    </row>
    <row r="288" spans="1:8">
      <c r="A288" s="62">
        <f>PSCE!A289</f>
        <v>41518</v>
      </c>
      <c r="B288" s="7">
        <f>(PSCE!B289-PSCE!B288)/PSCE!B288*100</f>
        <v>0.27688179716267519</v>
      </c>
      <c r="C288" s="7">
        <f>(PSCE!C289-PSCE!C288)/PSCE!C288*100</f>
        <v>0.92972972972972978</v>
      </c>
      <c r="D288" s="7">
        <f>(PSCE!D289-PSCE!D288)/PSCE!D288*100</f>
        <v>0.6454150755871737</v>
      </c>
      <c r="E288" s="7">
        <f>(PSCE!E289-PSCE!E288)/PSCE!E288*100</f>
        <v>1.109719521439636</v>
      </c>
      <c r="F288" s="7">
        <f>(PSCE!F289-PSCE!F288)/PSCE!F288*100</f>
        <v>2.5570098502226419</v>
      </c>
      <c r="G288" s="7">
        <f>(PSCE!G289-PSCE!G288)/PSCE!G288*100</f>
        <v>0.34411051370331175</v>
      </c>
      <c r="H288" s="7">
        <f>(PSCE!H289-PSCE!H288)/PSCE!H288*100</f>
        <v>0.82079470719299585</v>
      </c>
    </row>
    <row r="289" spans="1:8">
      <c r="A289" s="62">
        <f>PSCE!A290</f>
        <v>41548</v>
      </c>
      <c r="B289" s="7">
        <f>(PSCE!B290-PSCE!B289)/PSCE!B289*100</f>
        <v>1.8588101337887846</v>
      </c>
      <c r="C289" s="7">
        <f>(PSCE!C290-PSCE!C289)/PSCE!C289*100</f>
        <v>4.4237360754070272</v>
      </c>
      <c r="D289" s="7">
        <f>(PSCE!D290-PSCE!D289)/PSCE!D289*100</f>
        <v>-0.21754243574348622</v>
      </c>
      <c r="E289" s="7">
        <f>(PSCE!E290-PSCE!E289)/PSCE!E289*100</f>
        <v>1.2898620170351753</v>
      </c>
      <c r="F289" s="7">
        <f>(PSCE!F290-PSCE!F289)/PSCE!F289*100</f>
        <v>-0.71705808828366557</v>
      </c>
      <c r="G289" s="7">
        <f>(PSCE!G290-PSCE!G289)/PSCE!G289*100</f>
        <v>0.32569822120051822</v>
      </c>
      <c r="H289" s="7">
        <f>(PSCE!H290-PSCE!H289)/PSCE!H289*100</f>
        <v>-1.30196443759548</v>
      </c>
    </row>
    <row r="290" spans="1:8">
      <c r="A290" s="62">
        <f>PSCE!A291</f>
        <v>41579</v>
      </c>
      <c r="B290" s="7">
        <f>(PSCE!B291-PSCE!B290)/PSCE!B290*100</f>
        <v>-3.4450716820836709</v>
      </c>
      <c r="C290" s="7">
        <f>(PSCE!C291-PSCE!C290)/PSCE!C290*100</f>
        <v>5.0877013026977131</v>
      </c>
      <c r="D290" s="7">
        <f>(PSCE!D291-PSCE!D290)/PSCE!D290*100</f>
        <v>1.2474289695543326</v>
      </c>
      <c r="E290" s="7">
        <f>(PSCE!E291-PSCE!E290)/PSCE!E290*100</f>
        <v>0.88403586347165097</v>
      </c>
      <c r="F290" s="7">
        <f>(PSCE!F291-PSCE!F290)/PSCE!F290*100</f>
        <v>-1.8619135966074742</v>
      </c>
      <c r="G290" s="7">
        <f>(PSCE!G291-PSCE!G290)/PSCE!G290*100</f>
        <v>-3.1474876753375458E-2</v>
      </c>
      <c r="H290" s="7">
        <f>(PSCE!H291-PSCE!H290)/PSCE!H290*100</f>
        <v>2.8920228983431238</v>
      </c>
    </row>
    <row r="291" spans="1:8">
      <c r="A291" s="62">
        <v>41609</v>
      </c>
      <c r="B291" s="7">
        <f>(PSCE!B292-PSCE!B291)/PSCE!B291*100</f>
        <v>-0.6143226170577637</v>
      </c>
      <c r="C291" s="7">
        <f>(PSCE!C292-PSCE!C291)/PSCE!C291*100</f>
        <v>1.1420204978038067</v>
      </c>
      <c r="D291" s="7">
        <f>(PSCE!D292-PSCE!D291)/PSCE!D291*100</f>
        <v>0.46576769974878096</v>
      </c>
      <c r="E291" s="7">
        <f>(PSCE!E292-PSCE!E291)/PSCE!E291*100</f>
        <v>0.79271151999642731</v>
      </c>
      <c r="F291" s="7">
        <f>(PSCE!F292-PSCE!F291)/PSCE!F291*100</f>
        <v>-1.3706029302545406</v>
      </c>
      <c r="G291" s="7">
        <f>(PSCE!G292-PSCE!G291)/PSCE!G291*100</f>
        <v>-0.17892354414346989</v>
      </c>
      <c r="H291" s="7">
        <f>(PSCE!H292-PSCE!H291)/PSCE!H291*100</f>
        <v>1.1137468529377297</v>
      </c>
    </row>
    <row r="292" spans="1:8">
      <c r="A292" s="62">
        <v>41640</v>
      </c>
      <c r="B292" s="7">
        <f>(PSCE!B293-PSCE!B292)/PSCE!B292*100</f>
        <v>13.342361232453841</v>
      </c>
      <c r="C292" s="7">
        <f>(PSCE!C293-PSCE!C292)/PSCE!C292*100</f>
        <v>-1.1387762980119669</v>
      </c>
      <c r="D292" s="7">
        <f>(PSCE!D293-PSCE!D292)/PSCE!D292*100</f>
        <v>0.60960997005819995</v>
      </c>
      <c r="E292" s="7">
        <f>(PSCE!E293-PSCE!E292)/PSCE!E292*100</f>
        <v>0.88996917389845742</v>
      </c>
      <c r="F292" s="7">
        <f>(PSCE!F293-PSCE!F292)/PSCE!F292*100</f>
        <v>-2.7792990142387732</v>
      </c>
      <c r="G292" s="7">
        <f>(PSCE!G293-PSCE!G292)/PSCE!G292*100</f>
        <v>8.6062475048641063E-2</v>
      </c>
      <c r="H292" s="7">
        <f>(PSCE!H293-PSCE!H292)/PSCE!H292*100</f>
        <v>1.1509378159858359</v>
      </c>
    </row>
    <row r="293" spans="1:8">
      <c r="A293" s="62">
        <v>41671</v>
      </c>
      <c r="B293" s="7">
        <f>(PSCE!B294-PSCE!B293)/PSCE!B293*100</f>
        <v>-4.0680121789848274</v>
      </c>
      <c r="C293" s="7">
        <f>(PSCE!C294-PSCE!C293)/PSCE!C293*100</f>
        <v>-4.2659117532213982</v>
      </c>
      <c r="D293" s="7">
        <f>(PSCE!D294-PSCE!D293)/PSCE!D293*100</f>
        <v>1.631995765386103</v>
      </c>
      <c r="E293" s="7">
        <f>(PSCE!E294-PSCE!E293)/PSCE!E293*100</f>
        <v>0.83914197341096308</v>
      </c>
      <c r="F293" s="7">
        <f>(PSCE!F294-PSCE!F293)/PSCE!F293*100</f>
        <v>-2.8376285030277426</v>
      </c>
      <c r="G293" s="7">
        <f>(PSCE!G294-PSCE!G293)/PSCE!G293*100</f>
        <v>0.67359136477660109</v>
      </c>
      <c r="H293" s="7">
        <f>(PSCE!H294-PSCE!H293)/PSCE!H293*100</f>
        <v>2.9958858305633895</v>
      </c>
    </row>
    <row r="294" spans="1:8">
      <c r="A294" s="62">
        <v>41699</v>
      </c>
      <c r="B294" s="7">
        <f>(PSCE!B295-PSCE!B294)/PSCE!B294*100</f>
        <v>3.1336837523854162</v>
      </c>
      <c r="C294" s="7">
        <f>(PSCE!C295-PSCE!C294)/PSCE!C294*100</f>
        <v>-12.81737534414194</v>
      </c>
      <c r="D294" s="7">
        <f>(PSCE!D295-PSCE!D294)/PSCE!D294*100</f>
        <v>1.0751068396185786</v>
      </c>
      <c r="E294" s="7">
        <f>(PSCE!E295-PSCE!E294)/PSCE!E294*100</f>
        <v>0.45636531623596605</v>
      </c>
      <c r="F294" s="7">
        <f>(PSCE!F295-PSCE!F294)/PSCE!F294*100</f>
        <v>1.2971954489455757</v>
      </c>
      <c r="G294" s="7">
        <f>(PSCE!G295-PSCE!G294)/PSCE!G294*100</f>
        <v>0.32904180771759106</v>
      </c>
      <c r="H294" s="7">
        <f>(PSCE!H295-PSCE!H294)/PSCE!H294*100</f>
        <v>2.0629452451557713</v>
      </c>
    </row>
    <row r="295" spans="1:8">
      <c r="A295" s="62">
        <v>41730</v>
      </c>
      <c r="B295" s="7">
        <f>(PSCE!B296-PSCE!B295)/PSCE!B295*100</f>
        <v>-0.40512903749391332</v>
      </c>
      <c r="C295" s="7">
        <f>(PSCE!C296-PSCE!C295)/PSCE!C295*100</f>
        <v>-9.8362573099415211</v>
      </c>
      <c r="D295" s="7">
        <f>(PSCE!D296-PSCE!D295)/PSCE!D295*100</f>
        <v>-2.9965919711946652E-2</v>
      </c>
      <c r="E295" s="7">
        <f>(PSCE!E296-PSCE!E295)/PSCE!E295*100</f>
        <v>0.42858912424129814</v>
      </c>
      <c r="F295" s="7">
        <f>(PSCE!F296-PSCE!F295)/PSCE!F295*100</f>
        <v>-0.98011160394906283</v>
      </c>
      <c r="G295" s="7">
        <f>(PSCE!G296-PSCE!G295)/PSCE!G295*100</f>
        <v>0.24755432021066631</v>
      </c>
      <c r="H295" s="7">
        <f>(PSCE!H296-PSCE!H295)/PSCE!H295*100</f>
        <v>-0.44916622345173901</v>
      </c>
    </row>
    <row r="296" spans="1:8">
      <c r="A296" s="62">
        <v>41760</v>
      </c>
      <c r="B296" s="7">
        <f>(PSCE!B297-PSCE!B296)/PSCE!B296*100</f>
        <v>-1.6049439051896663</v>
      </c>
      <c r="C296" s="7">
        <f>(PSCE!C297-PSCE!C296)/PSCE!C296*100</f>
        <v>1.3231288104812557</v>
      </c>
      <c r="D296" s="7">
        <f>(PSCE!D297-PSCE!D296)/PSCE!D296*100</f>
        <v>0.59390748222718281</v>
      </c>
      <c r="E296" s="7">
        <f>(PSCE!E297-PSCE!E296)/PSCE!E296*100</f>
        <v>0.7434382554640091</v>
      </c>
      <c r="F296" s="7">
        <f>(PSCE!F297-PSCE!F296)/PSCE!F296*100</f>
        <v>-0.41181995520554876</v>
      </c>
      <c r="G296" s="7">
        <f>(PSCE!G297-PSCE!G296)/PSCE!G296*100</f>
        <v>0.45138015083353267</v>
      </c>
      <c r="H296" s="7">
        <f>(PSCE!H297-PSCE!H296)/PSCE!H296*100</f>
        <v>0.71256373806651596</v>
      </c>
    </row>
    <row r="297" spans="1:8">
      <c r="A297" s="62">
        <v>41791</v>
      </c>
      <c r="B297" s="7">
        <f>(PSCE!B298-PSCE!B297)/PSCE!B297*100</f>
        <v>0.831461716322488</v>
      </c>
      <c r="C297" s="7">
        <f>(PSCE!C298-PSCE!C297)/PSCE!C297*100</f>
        <v>23.633337600819356</v>
      </c>
      <c r="D297" s="7">
        <f>(PSCE!D298-PSCE!D297)/PSCE!D297*100</f>
        <v>1.0113953432457434</v>
      </c>
      <c r="E297" s="7">
        <f>(PSCE!E298-PSCE!E297)/PSCE!E297*100</f>
        <v>0.56379413250080346</v>
      </c>
      <c r="F297" s="7">
        <f>(PSCE!F298-PSCE!F297)/PSCE!F297*100</f>
        <v>-0.4207777132907719</v>
      </c>
      <c r="G297" s="7">
        <f>(PSCE!G298-PSCE!G297)/PSCE!G297*100</f>
        <v>0.43102723288306671</v>
      </c>
      <c r="H297" s="7">
        <f>(PSCE!H298-PSCE!H297)/PSCE!H297*100</f>
        <v>1.7814113516588674</v>
      </c>
    </row>
    <row r="298" spans="1:8">
      <c r="A298" s="62">
        <v>41821</v>
      </c>
      <c r="B298" s="7">
        <f>(PSCE!B299-PSCE!B298)/PSCE!B298*100</f>
        <v>-0.97178600996097098</v>
      </c>
      <c r="C298" s="7">
        <f>(PSCE!C299-PSCE!C298)/PSCE!C298*100</f>
        <v>11.577094335715026</v>
      </c>
      <c r="D298" s="7">
        <f>(PSCE!D299-PSCE!D298)/PSCE!D298*100</f>
        <v>0.8052680929735998</v>
      </c>
      <c r="E298" s="7">
        <f>(PSCE!E299-PSCE!E298)/PSCE!E298*100</f>
        <v>0.62789713809171621</v>
      </c>
      <c r="F298" s="7">
        <f>(PSCE!F299-PSCE!F298)/PSCE!F298*100</f>
        <v>-0.55369371994754479</v>
      </c>
      <c r="G298" s="7">
        <f>(PSCE!G299-PSCE!G298)/PSCE!G298*100</f>
        <v>0.32587157645333259</v>
      </c>
      <c r="H298" s="7">
        <f>(PSCE!H299-PSCE!H298)/PSCE!H298*100</f>
        <v>1.3770177813383426</v>
      </c>
    </row>
    <row r="299" spans="1:8">
      <c r="A299" s="62">
        <v>41852</v>
      </c>
      <c r="B299" s="7">
        <f>(PSCE!B300-PSCE!B299)/PSCE!B299*100</f>
        <v>2.4357230534452445</v>
      </c>
      <c r="C299" s="7">
        <f>(PSCE!C300-PSCE!C299)/PSCE!C299*100</f>
        <v>4.7517401392111376</v>
      </c>
      <c r="D299" s="7">
        <f>(PSCE!D300-PSCE!D299)/PSCE!D299*100</f>
        <v>0.42343652864883524</v>
      </c>
      <c r="E299" s="7">
        <f>(PSCE!E300-PSCE!E299)/PSCE!E299*100</f>
        <v>0.4016695904663965</v>
      </c>
      <c r="F299" s="7">
        <f>(PSCE!F300-PSCE!F299)/PSCE!F299*100</f>
        <v>-0.1391941391941392</v>
      </c>
      <c r="G299" s="7">
        <f>(PSCE!G300-PSCE!G299)/PSCE!G299*100</f>
        <v>0.3141822168999458</v>
      </c>
      <c r="H299" s="7">
        <f>(PSCE!H300-PSCE!H299)/PSCE!H299*100</f>
        <v>0.54981088612837936</v>
      </c>
    </row>
    <row r="301" spans="1:8">
      <c r="A301" s="2" t="s">
        <v>26</v>
      </c>
      <c r="B301" s="11">
        <f t="shared" ref="B301:H301" si="0">AVERAGE(B5:B15)</f>
        <v>2.7801003235350765</v>
      </c>
      <c r="C301" s="11">
        <f t="shared" si="0"/>
        <v>1.3172548708050273</v>
      </c>
      <c r="D301" s="11">
        <f t="shared" si="0"/>
        <v>1.1789952756346949</v>
      </c>
      <c r="E301" s="11">
        <f t="shared" si="0"/>
        <v>1.399123284566558</v>
      </c>
      <c r="F301" s="11">
        <f t="shared" si="0"/>
        <v>1.6588169318687462</v>
      </c>
      <c r="G301" s="11">
        <f t="shared" si="0"/>
        <v>1.2111885732002217</v>
      </c>
      <c r="H301" s="11">
        <f t="shared" si="0"/>
        <v>1.0163331032480067</v>
      </c>
    </row>
    <row r="302" spans="1:8">
      <c r="A302" s="2" t="s">
        <v>7</v>
      </c>
      <c r="B302" s="11">
        <f>AVERAGE(B16:B27)</f>
        <v>-1.0464527737180758</v>
      </c>
      <c r="C302" s="11">
        <f t="shared" ref="C302:H302" si="1">AVERAGE(C16:C27)</f>
        <v>2.5087687124256042</v>
      </c>
      <c r="D302" s="11">
        <f t="shared" si="1"/>
        <v>1.1932522325515074</v>
      </c>
      <c r="E302" s="11">
        <f t="shared" si="1"/>
        <v>0.54666065032338063</v>
      </c>
      <c r="F302" s="11">
        <f t="shared" si="1"/>
        <v>1.581563691559456</v>
      </c>
      <c r="G302" s="11">
        <f t="shared" si="1"/>
        <v>1.3911194062691885</v>
      </c>
      <c r="H302" s="11">
        <f t="shared" si="1"/>
        <v>1.1402255330817279</v>
      </c>
    </row>
    <row r="303" spans="1:8">
      <c r="A303" s="2" t="s">
        <v>8</v>
      </c>
      <c r="B303" s="11">
        <f>AVERAGE(B28:B39)</f>
        <v>8.1467751744063914</v>
      </c>
      <c r="C303" s="11">
        <f t="shared" ref="C303:H303" si="2">AVERAGE(C28:C39)</f>
        <v>0.11809176979481184</v>
      </c>
      <c r="D303" s="11">
        <f t="shared" si="2"/>
        <v>0.6102570510668589</v>
      </c>
      <c r="E303" s="11">
        <f t="shared" si="2"/>
        <v>0.13809284935194013</v>
      </c>
      <c r="F303" s="11">
        <f t="shared" si="2"/>
        <v>0.76764028044561838</v>
      </c>
      <c r="G303" s="11">
        <f t="shared" si="2"/>
        <v>1.339654136592767</v>
      </c>
      <c r="H303" s="11">
        <f t="shared" si="2"/>
        <v>-3.4950689990481919E-2</v>
      </c>
    </row>
    <row r="304" spans="1:8">
      <c r="A304" s="2" t="s">
        <v>9</v>
      </c>
      <c r="B304" s="11">
        <f>AVERAGE(B40:B51)</f>
        <v>0.79985452071294283</v>
      </c>
      <c r="C304" s="11">
        <f t="shared" ref="C304:H304" si="3">AVERAGE(C40:C51)</f>
        <v>-3.6573744004897577</v>
      </c>
      <c r="D304" s="11">
        <f t="shared" si="3"/>
        <v>1.0506082247273727</v>
      </c>
      <c r="E304" s="11">
        <f t="shared" si="3"/>
        <v>1.3901779636286793</v>
      </c>
      <c r="F304" s="11">
        <f t="shared" si="3"/>
        <v>0.5618374363242129</v>
      </c>
      <c r="G304" s="11">
        <f t="shared" si="3"/>
        <v>1.3705549015817129</v>
      </c>
      <c r="H304" s="11">
        <f t="shared" si="3"/>
        <v>0.69374339016004971</v>
      </c>
    </row>
    <row r="305" spans="1:8">
      <c r="A305" s="2" t="s">
        <v>10</v>
      </c>
      <c r="B305" s="11">
        <f>AVERAGE(B52:B63)</f>
        <v>5.316946895911685</v>
      </c>
      <c r="C305" s="11">
        <f t="shared" ref="C305:H305" si="4">AVERAGE(C52:C63)</f>
        <v>0.1246022123921724</v>
      </c>
      <c r="D305" s="11">
        <f t="shared" si="4"/>
        <v>1.2683240518749417</v>
      </c>
      <c r="E305" s="11">
        <f t="shared" si="4"/>
        <v>2.0605418382846676</v>
      </c>
      <c r="F305" s="11">
        <f t="shared" si="4"/>
        <v>0.58665311193757008</v>
      </c>
      <c r="G305" s="11">
        <f t="shared" si="4"/>
        <v>1.3810129552385499</v>
      </c>
      <c r="H305" s="11">
        <f t="shared" si="4"/>
        <v>1.0288499403156919</v>
      </c>
    </row>
    <row r="306" spans="1:8">
      <c r="A306" s="2" t="s">
        <v>11</v>
      </c>
      <c r="B306" s="11">
        <f>AVERAGE(B64:B75)</f>
        <v>1.9619992497353671</v>
      </c>
      <c r="C306" s="11">
        <f t="shared" ref="C306:H306" si="5">AVERAGE(C64:C75)</f>
        <v>0.63163756956273021</v>
      </c>
      <c r="D306" s="11">
        <f t="shared" si="5"/>
        <v>1.3942624556369534</v>
      </c>
      <c r="E306" s="11">
        <f t="shared" si="5"/>
        <v>2.0364031213698679</v>
      </c>
      <c r="F306" s="11">
        <f t="shared" si="5"/>
        <v>1.2967095922401131</v>
      </c>
      <c r="G306" s="11">
        <f t="shared" si="5"/>
        <v>1.4729189180355602</v>
      </c>
      <c r="H306" s="11">
        <f t="shared" si="5"/>
        <v>1.106219941860666</v>
      </c>
    </row>
    <row r="307" spans="1:8">
      <c r="A307" s="2" t="s">
        <v>12</v>
      </c>
      <c r="B307" s="11">
        <f>AVERAGE(B76:B87)</f>
        <v>-0.11197875891598737</v>
      </c>
      <c r="C307" s="11">
        <f t="shared" ref="C307:H307" si="6">AVERAGE(C76:C87)</f>
        <v>-1.396894039524285</v>
      </c>
      <c r="D307" s="11">
        <f t="shared" si="6"/>
        <v>1.371302505227683</v>
      </c>
      <c r="E307" s="11">
        <f t="shared" si="6"/>
        <v>1.6194232965729232</v>
      </c>
      <c r="F307" s="11">
        <f t="shared" si="6"/>
        <v>1.3175533248287821</v>
      </c>
      <c r="G307" s="11">
        <f t="shared" si="6"/>
        <v>1.3070267602554113</v>
      </c>
      <c r="H307" s="11">
        <f t="shared" si="6"/>
        <v>1.384138477455916</v>
      </c>
    </row>
    <row r="308" spans="1:8">
      <c r="A308" s="2" t="s">
        <v>13</v>
      </c>
      <c r="B308" s="11">
        <f>AVERAGE(B88:B99)</f>
        <v>1.3818508914014371</v>
      </c>
      <c r="C308" s="11">
        <f t="shared" ref="C308:H308" si="7">AVERAGE(C88:C99)</f>
        <v>0.74749607325576795</v>
      </c>
      <c r="D308" s="11">
        <f t="shared" si="7"/>
        <v>1.1288578574879473</v>
      </c>
      <c r="E308" s="11">
        <f t="shared" si="7"/>
        <v>0.73548369528513202</v>
      </c>
      <c r="F308" s="11">
        <f t="shared" si="7"/>
        <v>-0.24655070645540147</v>
      </c>
      <c r="G308" s="11">
        <f t="shared" si="7"/>
        <v>0.906101500255999</v>
      </c>
      <c r="H308" s="11">
        <f t="shared" si="7"/>
        <v>1.7881407433093859</v>
      </c>
    </row>
    <row r="309" spans="1:8">
      <c r="A309" s="2" t="s">
        <v>14</v>
      </c>
      <c r="B309" s="11">
        <f>AVERAGE(B100:B111)</f>
        <v>1.9271060001417266</v>
      </c>
      <c r="C309" s="11">
        <f t="shared" ref="C309:H309" si="8">AVERAGE(C100:C111)</f>
        <v>0.64724648198155499</v>
      </c>
      <c r="D309" s="11">
        <f t="shared" si="8"/>
        <v>1.2969095552680729</v>
      </c>
      <c r="E309" s="11">
        <f t="shared" si="8"/>
        <v>0.33758453059627341</v>
      </c>
      <c r="F309" s="11">
        <f t="shared" si="8"/>
        <v>-9.8387027184873386E-3</v>
      </c>
      <c r="G309" s="11">
        <f t="shared" si="8"/>
        <v>0.79736366229326483</v>
      </c>
      <c r="H309" s="11">
        <f t="shared" si="8"/>
        <v>2.3079219816213326</v>
      </c>
    </row>
    <row r="310" spans="1:8">
      <c r="A310" s="2" t="s">
        <v>15</v>
      </c>
      <c r="B310" s="11">
        <f>AVERAGE(B113:B123)</f>
        <v>1.5837171301250961</v>
      </c>
      <c r="C310" s="11">
        <f t="shared" ref="C310:H310" si="9">AVERAGE(C113:C123)</f>
        <v>-1.2597271184271503</v>
      </c>
      <c r="D310" s="11">
        <f t="shared" si="9"/>
        <v>0.73943431011100147</v>
      </c>
      <c r="E310" s="11">
        <f t="shared" si="9"/>
        <v>5.6048842068388553E-2</v>
      </c>
      <c r="F310" s="11">
        <f t="shared" si="9"/>
        <v>0.23701333945058306</v>
      </c>
      <c r="G310" s="11">
        <f t="shared" si="9"/>
        <v>0.32575613969033573</v>
      </c>
      <c r="H310" s="11">
        <f t="shared" si="9"/>
        <v>1.3725979810097813</v>
      </c>
    </row>
    <row r="311" spans="1:8">
      <c r="A311" s="2" t="s">
        <v>16</v>
      </c>
      <c r="B311" s="11">
        <f>AVERAGE(B124:B135)</f>
        <v>4.3113839371428542</v>
      </c>
      <c r="C311" s="11">
        <f t="shared" ref="C311:H311" si="10">AVERAGE(C124:C135)</f>
        <v>4.513713420235006</v>
      </c>
      <c r="D311" s="11">
        <f t="shared" si="10"/>
        <v>0.64975219731064193</v>
      </c>
      <c r="E311" s="11">
        <f t="shared" si="10"/>
        <v>0.72013279601463831</v>
      </c>
      <c r="F311" s="11">
        <f t="shared" si="10"/>
        <v>0.75493213388676061</v>
      </c>
      <c r="G311" s="11">
        <f t="shared" si="10"/>
        <v>0.90148590180200883</v>
      </c>
      <c r="H311" s="11">
        <f t="shared" si="10"/>
        <v>0.39390165598718824</v>
      </c>
    </row>
    <row r="312" spans="1:8">
      <c r="A312" s="2" t="s">
        <v>17</v>
      </c>
      <c r="B312" s="11">
        <f>AVERAGE(B136:B146)</f>
        <v>8.7377756265467413E-2</v>
      </c>
      <c r="C312" s="11">
        <f t="shared" ref="C312:H312" si="11">AVERAGE(C136:C146)</f>
        <v>1.1475934903571945</v>
      </c>
      <c r="D312" s="11">
        <f t="shared" si="11"/>
        <v>0.89821416698542011</v>
      </c>
      <c r="E312" s="11">
        <f t="shared" si="11"/>
        <v>1.0945740701855629</v>
      </c>
      <c r="F312" s="11">
        <f t="shared" si="11"/>
        <v>1.7230900128568032</v>
      </c>
      <c r="G312" s="11">
        <f t="shared" si="11"/>
        <v>1.1329778230138718</v>
      </c>
      <c r="H312" s="11">
        <f t="shared" si="11"/>
        <v>0.54145491004570356</v>
      </c>
    </row>
    <row r="313" spans="1:8">
      <c r="A313" s="2" t="s">
        <v>18</v>
      </c>
      <c r="B313" s="11">
        <f>AVERAGE(B148:B159)</f>
        <v>-3.5214726099269598</v>
      </c>
      <c r="C313" s="11">
        <f t="shared" ref="C313:H313" si="12">AVERAGE(C148:C159)</f>
        <v>0.23557754554959823</v>
      </c>
      <c r="D313" s="11">
        <f t="shared" si="12"/>
        <v>0.62732432998944188</v>
      </c>
      <c r="E313" s="11">
        <f t="shared" si="12"/>
        <v>1.3935078840918953</v>
      </c>
      <c r="F313" s="11">
        <f t="shared" si="12"/>
        <v>0.34964875334323636</v>
      </c>
      <c r="G313" s="11">
        <f t="shared" si="12"/>
        <v>0.8254504828302931</v>
      </c>
      <c r="H313" s="11">
        <f t="shared" si="12"/>
        <v>0.26209714958274333</v>
      </c>
    </row>
    <row r="314" spans="1:8">
      <c r="A314" s="2" t="s">
        <v>19</v>
      </c>
      <c r="B314" s="11">
        <f>AVERAGE(B160:B171)</f>
        <v>14.131094739916463</v>
      </c>
      <c r="C314" s="11">
        <f t="shared" ref="C314:H314" si="13">AVERAGE(C160:C171)</f>
        <v>-0.34084889401769908</v>
      </c>
      <c r="D314" s="11">
        <f t="shared" si="13"/>
        <v>0.99196378209719693</v>
      </c>
      <c r="E314" s="11">
        <f t="shared" si="13"/>
        <v>1.2807899225958577</v>
      </c>
      <c r="F314" s="11">
        <f t="shared" si="13"/>
        <v>1.4505847028009244</v>
      </c>
      <c r="G314" s="11">
        <f t="shared" si="13"/>
        <v>1.2466838200218993</v>
      </c>
      <c r="H314" s="11">
        <f t="shared" si="13"/>
        <v>0.5920403037013271</v>
      </c>
    </row>
    <row r="315" spans="1:8">
      <c r="A315" s="2" t="s">
        <v>20</v>
      </c>
      <c r="B315" s="11">
        <f>AVERAGE(B172:B183)</f>
        <v>-3.4777470931761499E-2</v>
      </c>
      <c r="C315" s="11">
        <f t="shared" ref="C315:H315" si="14">AVERAGE(C172:C183)</f>
        <v>-2.4522023045173884</v>
      </c>
      <c r="D315" s="11">
        <f t="shared" si="14"/>
        <v>1.2872756078054988</v>
      </c>
      <c r="E315" s="11">
        <f t="shared" si="14"/>
        <v>1.7210389865611857</v>
      </c>
      <c r="F315" s="11">
        <f t="shared" si="14"/>
        <v>1.2402401112792387</v>
      </c>
      <c r="G315" s="11">
        <f t="shared" si="14"/>
        <v>1.8364945534437831</v>
      </c>
      <c r="H315" s="11">
        <f t="shared" si="14"/>
        <v>0.48632355721513437</v>
      </c>
    </row>
    <row r="316" spans="1:8">
      <c r="A316" s="2" t="s">
        <v>21</v>
      </c>
      <c r="B316" s="11">
        <f>AVERAGE(B184:B195)</f>
        <v>0.65057502359635722</v>
      </c>
      <c r="C316" s="11">
        <f t="shared" ref="C316:H316" si="15">AVERAGE(C184:C195)</f>
        <v>2.2633469848077459E-2</v>
      </c>
      <c r="D316" s="11">
        <f t="shared" si="15"/>
        <v>1.6127810380161218</v>
      </c>
      <c r="E316" s="11">
        <f t="shared" si="15"/>
        <v>1.4252668314451666</v>
      </c>
      <c r="F316" s="11">
        <f t="shared" si="15"/>
        <v>1.1954661158021727</v>
      </c>
      <c r="G316" s="11">
        <f t="shared" si="15"/>
        <v>2.0526150485192627</v>
      </c>
      <c r="H316" s="11">
        <f t="shared" si="15"/>
        <v>1.1267696967859824</v>
      </c>
    </row>
    <row r="317" spans="1:8">
      <c r="A317" s="2" t="s">
        <v>22</v>
      </c>
      <c r="B317" s="11">
        <f>AVERAGE(B196:B207)</f>
        <v>0.57708200777104113</v>
      </c>
      <c r="C317" s="11">
        <f t="shared" ref="C317:H317" si="16">AVERAGE(C196:C207)</f>
        <v>-0.97052404937430092</v>
      </c>
      <c r="D317" s="11">
        <f t="shared" si="16"/>
        <v>2.0554019322665895</v>
      </c>
      <c r="E317" s="11">
        <f t="shared" si="16"/>
        <v>1.0801063863930651</v>
      </c>
      <c r="F317" s="11">
        <f t="shared" si="16"/>
        <v>1.6302668028652019</v>
      </c>
      <c r="G317" s="11">
        <f t="shared" si="16"/>
        <v>2.2104142196028418</v>
      </c>
      <c r="H317" s="11">
        <f t="shared" si="16"/>
        <v>2.2359095702885461</v>
      </c>
    </row>
    <row r="318" spans="1:8">
      <c r="A318" s="2" t="s">
        <v>23</v>
      </c>
      <c r="B318" s="11">
        <f>AVERAGE(B208:B219)</f>
        <v>1.2626580865581236</v>
      </c>
      <c r="C318" s="11">
        <f t="shared" ref="C318:H318" si="17">AVERAGE(C208:C219)</f>
        <v>0.42679323369061678</v>
      </c>
      <c r="D318" s="11">
        <f t="shared" si="17"/>
        <v>1.6820342259916501</v>
      </c>
      <c r="E318" s="11">
        <f t="shared" si="17"/>
        <v>1.5346115956485853</v>
      </c>
      <c r="F318" s="11">
        <f t="shared" si="17"/>
        <v>-0.34561572066172469</v>
      </c>
      <c r="G318" s="11">
        <f t="shared" si="17"/>
        <v>1.8584179328099379</v>
      </c>
      <c r="H318" s="11">
        <f t="shared" si="17"/>
        <v>1.7148506755433386</v>
      </c>
    </row>
    <row r="319" spans="1:8">
      <c r="A319" s="2" t="s">
        <v>24</v>
      </c>
      <c r="B319" s="11">
        <f>AVERAGE(B220:B231)</f>
        <v>0.89171635593799781</v>
      </c>
      <c r="C319" s="11">
        <f t="shared" ref="C319:H319" si="18">AVERAGE(C220:C231)</f>
        <v>4.5618438772484433</v>
      </c>
      <c r="D319" s="11">
        <f t="shared" si="18"/>
        <v>1.1020921969730046</v>
      </c>
      <c r="E319" s="11">
        <f t="shared" si="18"/>
        <v>1.2273997588783125</v>
      </c>
      <c r="F319" s="11">
        <f t="shared" si="18"/>
        <v>-1.5953463290338561</v>
      </c>
      <c r="G319" s="11">
        <f t="shared" si="18"/>
        <v>1.0425390738164866</v>
      </c>
      <c r="H319" s="11">
        <f t="shared" si="18"/>
        <v>1.4101264696145226</v>
      </c>
    </row>
    <row r="320" spans="1:8">
      <c r="A320" s="2" t="s">
        <v>25</v>
      </c>
      <c r="B320" s="11">
        <f>AVERAGE(B232:B243)</f>
        <v>0.83145519846428162</v>
      </c>
      <c r="C320" s="11">
        <f t="shared" ref="C320:H320" si="19">AVERAGE(C232:C243)</f>
        <v>-2.645565800124464</v>
      </c>
      <c r="D320" s="11">
        <f t="shared" si="19"/>
        <v>-4.5472568351881661E-2</v>
      </c>
      <c r="E320" s="11">
        <f t="shared" si="19"/>
        <v>-0.12405451497267352</v>
      </c>
      <c r="F320" s="11">
        <f t="shared" si="19"/>
        <v>-2.4167576632061896</v>
      </c>
      <c r="G320" s="11">
        <f t="shared" si="19"/>
        <v>0.2973679329908922</v>
      </c>
      <c r="H320" s="11">
        <f t="shared" si="19"/>
        <v>-0.38526987656433914</v>
      </c>
    </row>
    <row r="321" spans="1:8">
      <c r="A321" s="2" t="s">
        <v>408</v>
      </c>
      <c r="B321" s="11">
        <f t="shared" ref="B321:H321" si="20">AVERAGE(B244:B255)</f>
        <v>1.9808792195634224</v>
      </c>
      <c r="C321" s="11">
        <f t="shared" si="20"/>
        <v>-1.3188695833711963</v>
      </c>
      <c r="D321" s="11">
        <f t="shared" si="20"/>
        <v>0.35389267237518124</v>
      </c>
      <c r="E321" s="11">
        <f t="shared" si="20"/>
        <v>0.48956605986783375</v>
      </c>
      <c r="F321" s="11">
        <f t="shared" si="20"/>
        <v>-1.8880531043864461</v>
      </c>
      <c r="G321" s="11">
        <f t="shared" si="20"/>
        <v>0.32866076324739096</v>
      </c>
      <c r="H321" s="11">
        <f t="shared" si="20"/>
        <v>0.46560624620436819</v>
      </c>
    </row>
    <row r="322" spans="1:8">
      <c r="A322" s="2" t="s">
        <v>441</v>
      </c>
      <c r="B322" s="11">
        <f>AVERAGE(B256:B267)</f>
        <v>-0.5872915856009111</v>
      </c>
      <c r="C322" s="11">
        <f t="shared" ref="C322:H322" si="21">AVERAGE(C256:C267)</f>
        <v>7.2551801408673322</v>
      </c>
      <c r="D322" s="11">
        <f t="shared" si="21"/>
        <v>0.59357464188858888</v>
      </c>
      <c r="E322" s="11">
        <f t="shared" si="21"/>
        <v>0.84921385142292982</v>
      </c>
      <c r="F322" s="11">
        <f t="shared" si="21"/>
        <v>-1.8896299401899901</v>
      </c>
      <c r="G322" s="11">
        <f t="shared" si="21"/>
        <v>0.20924835894287175</v>
      </c>
      <c r="H322" s="11">
        <f t="shared" si="21"/>
        <v>1.1847982735632816</v>
      </c>
    </row>
    <row r="323" spans="1:8">
      <c r="A323" s="2" t="s">
        <v>484</v>
      </c>
      <c r="B323" s="11">
        <f>AVERAGE(B268:B279)</f>
        <v>0.63435324345344313</v>
      </c>
      <c r="C323" s="11">
        <f t="shared" ref="C323:H323" si="22">AVERAGE(C268:C279)</f>
        <v>7.0343110859243367</v>
      </c>
      <c r="D323" s="11">
        <f t="shared" si="22"/>
        <v>0.80012498731775017</v>
      </c>
      <c r="E323" s="11">
        <f t="shared" si="22"/>
        <v>1.2850228427642281</v>
      </c>
      <c r="F323" s="11">
        <f t="shared" si="22"/>
        <v>-2.6188153593439161</v>
      </c>
      <c r="G323" s="11">
        <f t="shared" si="22"/>
        <v>0.15831054023296157</v>
      </c>
      <c r="H323" s="11">
        <f t="shared" si="22"/>
        <v>1.5798303018317268</v>
      </c>
    </row>
    <row r="324" spans="1:8">
      <c r="A324" s="2" t="s">
        <v>509</v>
      </c>
      <c r="B324" s="11">
        <f t="shared" ref="B324:H324" si="23">AVERAGE(B280:B291)</f>
        <v>0.17677244071485942</v>
      </c>
      <c r="C324" s="11">
        <f t="shared" si="23"/>
        <v>1.3156007183124896</v>
      </c>
      <c r="D324" s="11">
        <f t="shared" si="23"/>
        <v>0.5248083695248007</v>
      </c>
      <c r="E324" s="11">
        <f t="shared" si="23"/>
        <v>1.1468181805451045</v>
      </c>
      <c r="F324" s="11">
        <f t="shared" si="23"/>
        <v>-0.8643670214120448</v>
      </c>
      <c r="G324" s="11">
        <f t="shared" si="23"/>
        <v>0.15684339040328146</v>
      </c>
      <c r="H324" s="11">
        <f t="shared" si="23"/>
        <v>0.78782810282361904</v>
      </c>
    </row>
    <row r="325" spans="1:8">
      <c r="A325" s="296" t="s">
        <v>539</v>
      </c>
      <c r="B325" s="7">
        <f>AVERAGE(B292:B299)</f>
        <v>1.5866698278722016</v>
      </c>
      <c r="C325" s="7">
        <f t="shared" ref="C325:H325" si="24">AVERAGE(C292:C299)</f>
        <v>1.6533725226137439</v>
      </c>
      <c r="D325" s="7">
        <f t="shared" si="24"/>
        <v>0.76509426280578707</v>
      </c>
      <c r="E325" s="7">
        <f t="shared" si="24"/>
        <v>0.61885808803870124</v>
      </c>
      <c r="F325" s="7">
        <f t="shared" si="24"/>
        <v>-0.85316614998850104</v>
      </c>
      <c r="G325" s="7">
        <f t="shared" si="24"/>
        <v>0.35733889310292211</v>
      </c>
      <c r="H325" s="7">
        <f t="shared" si="24"/>
        <v>1.2726758031806702</v>
      </c>
    </row>
  </sheetData>
  <mergeCells count="2">
    <mergeCell ref="B2:H2"/>
    <mergeCell ref="A1:A4"/>
  </mergeCells>
  <phoneticPr fontId="15" type="noConversion"/>
  <conditionalFormatting sqref="D232:D299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29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204"/>
  <sheetViews>
    <sheetView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27" customWidth="1"/>
    <col min="11" max="11" width="9.140625" style="349" customWidth="1"/>
    <col min="12" max="12" width="23.85546875" style="349" customWidth="1"/>
    <col min="13" max="13" width="19.7109375" style="300" customWidth="1"/>
    <col min="14" max="14" width="12.85546875" style="300" bestFit="1" customWidth="1"/>
    <col min="15" max="15" width="9.140625" style="300"/>
    <col min="16" max="16" width="9.140625" style="294"/>
    <col min="17" max="18" width="9.140625" style="157"/>
    <col min="19" max="21" width="9.140625" style="227"/>
    <col min="22" max="16384" width="9.140625" style="38"/>
  </cols>
  <sheetData>
    <row r="1" spans="1:28" ht="12.75">
      <c r="A1" s="448" t="s">
        <v>105</v>
      </c>
      <c r="B1" s="449"/>
      <c r="C1" s="449"/>
      <c r="D1" s="449"/>
      <c r="E1" s="449"/>
      <c r="F1" s="449"/>
      <c r="G1" s="449"/>
      <c r="H1" s="449"/>
      <c r="I1" s="450"/>
      <c r="J1" s="157"/>
      <c r="P1" s="346"/>
      <c r="Q1" s="227"/>
      <c r="R1" s="227"/>
    </row>
    <row r="2" spans="1:28" ht="28.5" customHeight="1" thickBot="1">
      <c r="A2" s="451"/>
      <c r="B2" s="452"/>
      <c r="C2" s="452"/>
      <c r="D2" s="452"/>
      <c r="E2" s="452"/>
      <c r="F2" s="452"/>
      <c r="G2" s="452"/>
      <c r="H2" s="452"/>
      <c r="I2" s="453"/>
      <c r="J2" s="157"/>
      <c r="P2" s="346"/>
      <c r="Q2" s="346"/>
      <c r="R2" s="283"/>
      <c r="S2" s="283"/>
      <c r="V2" s="157"/>
    </row>
    <row r="3" spans="1:28" s="136" customFormat="1" ht="12.75">
      <c r="A3" s="134"/>
      <c r="B3" s="135"/>
      <c r="C3" s="135"/>
      <c r="D3" s="134"/>
      <c r="E3" s="134"/>
      <c r="J3" s="157"/>
      <c r="K3" s="349"/>
      <c r="L3" s="349"/>
      <c r="M3" s="300"/>
      <c r="N3" s="300"/>
      <c r="O3" s="300"/>
      <c r="P3" s="346"/>
      <c r="Q3" s="346"/>
      <c r="R3" s="283"/>
      <c r="S3" s="283"/>
      <c r="T3" s="227"/>
      <c r="U3" s="227"/>
      <c r="V3" s="157"/>
    </row>
    <row r="4" spans="1:28" s="136" customFormat="1" ht="26.25" customHeight="1">
      <c r="J4" s="157"/>
      <c r="K4" s="350"/>
      <c r="L4" s="351" t="s">
        <v>103</v>
      </c>
      <c r="M4" s="351" t="s">
        <v>375</v>
      </c>
      <c r="N4" s="352"/>
      <c r="O4" s="352" t="s">
        <v>104</v>
      </c>
      <c r="P4" s="347"/>
      <c r="Q4" s="346"/>
      <c r="R4" s="283"/>
      <c r="S4" s="283"/>
      <c r="T4" s="227"/>
      <c r="U4" s="227"/>
      <c r="V4" s="157"/>
    </row>
    <row r="5" spans="1:28" s="136" customFormat="1" ht="12.75">
      <c r="J5" s="157"/>
      <c r="K5" s="353">
        <v>32963</v>
      </c>
      <c r="L5" s="354">
        <v>47</v>
      </c>
      <c r="M5" s="355">
        <v>4</v>
      </c>
      <c r="N5" s="356">
        <v>36404</v>
      </c>
      <c r="O5" s="357">
        <v>50.236297837612135</v>
      </c>
      <c r="P5" s="347"/>
      <c r="Q5" s="346"/>
      <c r="R5" s="283"/>
      <c r="S5" s="283"/>
      <c r="T5" s="227"/>
      <c r="U5" s="227"/>
      <c r="V5" s="157"/>
    </row>
    <row r="6" spans="1:28" s="136" customFormat="1" ht="12.75">
      <c r="J6" s="157"/>
      <c r="K6" s="353">
        <v>33054</v>
      </c>
      <c r="L6" s="354">
        <v>43</v>
      </c>
      <c r="M6" s="355">
        <v>-6</v>
      </c>
      <c r="N6" s="356">
        <v>36434</v>
      </c>
      <c r="O6" s="357">
        <v>52.1611352876943</v>
      </c>
      <c r="P6" s="347"/>
      <c r="Q6" s="346"/>
      <c r="R6" s="283"/>
      <c r="S6" s="283"/>
      <c r="T6" s="227"/>
      <c r="U6" s="227"/>
      <c r="V6" s="157"/>
    </row>
    <row r="7" spans="1:28" s="136" customFormat="1" ht="12.75">
      <c r="J7" s="157"/>
      <c r="K7" s="353">
        <v>33146</v>
      </c>
      <c r="L7" s="354">
        <v>29</v>
      </c>
      <c r="M7" s="355">
        <v>4</v>
      </c>
      <c r="N7" s="356">
        <v>36465</v>
      </c>
      <c r="O7" s="357">
        <v>56.223385742553077</v>
      </c>
      <c r="P7" s="347"/>
      <c r="Q7" s="346"/>
      <c r="R7" s="283"/>
      <c r="S7" s="283"/>
      <c r="T7" s="227"/>
      <c r="U7" s="227"/>
      <c r="V7" s="157"/>
      <c r="AB7" s="154"/>
    </row>
    <row r="8" spans="1:28" s="136" customFormat="1" ht="12.75">
      <c r="J8" s="157"/>
      <c r="K8" s="353">
        <v>33238</v>
      </c>
      <c r="L8" s="354">
        <v>28</v>
      </c>
      <c r="M8" s="355">
        <v>-4</v>
      </c>
      <c r="N8" s="356">
        <v>36495</v>
      </c>
      <c r="O8" s="357">
        <v>53.809905237179557</v>
      </c>
      <c r="P8" s="347"/>
      <c r="Q8" s="346"/>
      <c r="R8" s="283"/>
      <c r="S8" s="283"/>
      <c r="T8" s="227"/>
      <c r="U8" s="227"/>
      <c r="V8" s="157"/>
    </row>
    <row r="9" spans="1:28" s="136" customFormat="1" ht="12.75">
      <c r="J9" s="157"/>
      <c r="K9" s="353">
        <v>33328</v>
      </c>
      <c r="L9" s="354">
        <v>30</v>
      </c>
      <c r="M9" s="355">
        <v>-1</v>
      </c>
      <c r="N9" s="356">
        <v>36526</v>
      </c>
      <c r="O9" s="357">
        <v>57.858238480905868</v>
      </c>
      <c r="P9" s="347"/>
      <c r="Q9" s="346"/>
      <c r="R9" s="283"/>
      <c r="S9" s="283"/>
      <c r="T9" s="227"/>
      <c r="U9" s="227"/>
      <c r="V9" s="157"/>
    </row>
    <row r="10" spans="1:28" s="136" customFormat="1" ht="12.75">
      <c r="J10" s="157"/>
      <c r="K10" s="353">
        <v>33419</v>
      </c>
      <c r="L10" s="354">
        <v>21</v>
      </c>
      <c r="M10" s="355">
        <v>-5</v>
      </c>
      <c r="N10" s="356">
        <v>36557</v>
      </c>
      <c r="O10" s="357">
        <v>60.47465485411206</v>
      </c>
      <c r="P10" s="347"/>
      <c r="Q10" s="346"/>
      <c r="R10" s="283"/>
      <c r="S10" s="283"/>
      <c r="T10" s="227"/>
      <c r="U10" s="227"/>
      <c r="V10" s="157"/>
    </row>
    <row r="11" spans="1:28" s="136" customFormat="1" ht="12.75">
      <c r="J11" s="157"/>
      <c r="K11" s="353">
        <v>33511</v>
      </c>
      <c r="L11" s="354">
        <v>17</v>
      </c>
      <c r="M11" s="355">
        <v>1</v>
      </c>
      <c r="N11" s="356">
        <v>36586</v>
      </c>
      <c r="O11" s="357">
        <v>49.040823219606594</v>
      </c>
      <c r="P11" s="347"/>
      <c r="Q11" s="346"/>
      <c r="R11" s="283"/>
      <c r="S11" s="283"/>
      <c r="T11" s="227"/>
      <c r="U11" s="227"/>
      <c r="V11" s="157"/>
    </row>
    <row r="12" spans="1:28" s="136" customFormat="1" ht="12.75">
      <c r="J12" s="157"/>
      <c r="K12" s="353">
        <v>33603</v>
      </c>
      <c r="L12" s="354">
        <v>17</v>
      </c>
      <c r="M12" s="355">
        <v>0</v>
      </c>
      <c r="N12" s="356">
        <v>36617</v>
      </c>
      <c r="O12" s="357">
        <v>53.279101952750779</v>
      </c>
      <c r="P12" s="347"/>
      <c r="Q12" s="346"/>
      <c r="R12" s="283"/>
      <c r="S12" s="283"/>
      <c r="T12" s="227"/>
      <c r="U12" s="227"/>
      <c r="V12" s="157"/>
    </row>
    <row r="13" spans="1:28" s="136" customFormat="1" ht="12.75">
      <c r="J13" s="157"/>
      <c r="K13" s="353">
        <v>33694</v>
      </c>
      <c r="L13" s="354">
        <v>18</v>
      </c>
      <c r="M13" s="355">
        <v>1</v>
      </c>
      <c r="N13" s="356">
        <v>36647</v>
      </c>
      <c r="O13" s="357">
        <v>50.592613043009585</v>
      </c>
      <c r="P13" s="347"/>
      <c r="Q13" s="346"/>
      <c r="R13" s="283"/>
      <c r="S13" s="283"/>
      <c r="T13" s="227"/>
      <c r="U13" s="227"/>
      <c r="V13" s="157"/>
    </row>
    <row r="14" spans="1:28" s="136" customFormat="1" ht="12.75">
      <c r="J14" s="157"/>
      <c r="K14" s="353">
        <v>33785</v>
      </c>
      <c r="L14" s="354">
        <v>19</v>
      </c>
      <c r="M14" s="355">
        <v>-4</v>
      </c>
      <c r="N14" s="356">
        <v>36678</v>
      </c>
      <c r="O14" s="357">
        <v>50.306086289732185</v>
      </c>
      <c r="P14" s="347"/>
      <c r="Q14" s="346"/>
      <c r="R14" s="283"/>
      <c r="S14" s="283"/>
      <c r="T14" s="227"/>
      <c r="U14" s="227"/>
      <c r="V14" s="157"/>
    </row>
    <row r="15" spans="1:28" s="136" customFormat="1" ht="12.75">
      <c r="J15" s="157"/>
      <c r="K15" s="353">
        <v>33877</v>
      </c>
      <c r="L15" s="354">
        <v>15</v>
      </c>
      <c r="M15" s="355">
        <v>-11</v>
      </c>
      <c r="N15" s="356">
        <v>36708</v>
      </c>
      <c r="O15" s="357">
        <v>48.742123339754372</v>
      </c>
      <c r="P15" s="347"/>
      <c r="Q15" s="346"/>
      <c r="R15" s="283"/>
      <c r="S15" s="283"/>
      <c r="T15" s="227"/>
      <c r="U15" s="227"/>
      <c r="V15" s="157"/>
    </row>
    <row r="16" spans="1:28" s="136" customFormat="1" ht="12.75">
      <c r="J16" s="157"/>
      <c r="K16" s="353">
        <v>33969</v>
      </c>
      <c r="L16" s="354">
        <v>17</v>
      </c>
      <c r="M16" s="355">
        <v>-8</v>
      </c>
      <c r="N16" s="356">
        <v>36739</v>
      </c>
      <c r="O16" s="357">
        <v>51.238168988064643</v>
      </c>
      <c r="P16" s="347"/>
      <c r="Q16" s="346"/>
      <c r="R16" s="283"/>
      <c r="S16" s="283"/>
      <c r="T16" s="227"/>
      <c r="U16" s="227"/>
      <c r="V16" s="157"/>
    </row>
    <row r="17" spans="10:22" s="136" customFormat="1" ht="12.75">
      <c r="J17" s="157"/>
      <c r="K17" s="353">
        <v>34059</v>
      </c>
      <c r="L17" s="354">
        <v>21</v>
      </c>
      <c r="M17" s="355">
        <v>-21</v>
      </c>
      <c r="N17" s="356">
        <v>36770</v>
      </c>
      <c r="O17" s="357">
        <v>51.891424183071337</v>
      </c>
      <c r="P17" s="347"/>
      <c r="Q17" s="346"/>
      <c r="R17" s="283"/>
      <c r="S17" s="283"/>
      <c r="T17" s="227"/>
      <c r="U17" s="227"/>
      <c r="V17" s="157"/>
    </row>
    <row r="18" spans="10:22" s="136" customFormat="1" ht="12.75">
      <c r="J18" s="157"/>
      <c r="K18" s="353">
        <v>34150</v>
      </c>
      <c r="L18" s="354">
        <v>17</v>
      </c>
      <c r="M18" s="355">
        <v>-9</v>
      </c>
      <c r="N18" s="356">
        <v>36800</v>
      </c>
      <c r="O18" s="357">
        <v>53.446090583578453</v>
      </c>
      <c r="P18" s="347"/>
      <c r="Q18" s="346"/>
      <c r="R18" s="283"/>
      <c r="S18" s="283"/>
      <c r="T18" s="227"/>
      <c r="U18" s="227"/>
      <c r="V18" s="157"/>
    </row>
    <row r="19" spans="10:22" s="136" customFormat="1" ht="12.75">
      <c r="J19" s="157"/>
      <c r="K19" s="353">
        <v>34242</v>
      </c>
      <c r="L19" s="354">
        <v>22</v>
      </c>
      <c r="M19" s="355">
        <v>-12</v>
      </c>
      <c r="N19" s="356">
        <v>36831</v>
      </c>
      <c r="O19" s="357">
        <v>53.103977142009256</v>
      </c>
      <c r="P19" s="347"/>
      <c r="Q19" s="346"/>
      <c r="R19" s="283"/>
      <c r="S19" s="283"/>
      <c r="T19" s="227"/>
      <c r="U19" s="227"/>
      <c r="V19" s="157"/>
    </row>
    <row r="20" spans="10:22" s="136" customFormat="1" ht="12.75">
      <c r="J20" s="157"/>
      <c r="K20" s="353">
        <v>34334</v>
      </c>
      <c r="L20" s="354">
        <v>31</v>
      </c>
      <c r="M20" s="355">
        <v>4</v>
      </c>
      <c r="N20" s="356">
        <v>36861</v>
      </c>
      <c r="O20" s="357">
        <v>50.429014217588175</v>
      </c>
      <c r="P20" s="347"/>
      <c r="Q20" s="346"/>
      <c r="R20" s="283"/>
      <c r="S20" s="283"/>
      <c r="T20" s="227"/>
      <c r="U20" s="227"/>
      <c r="V20" s="157"/>
    </row>
    <row r="21" spans="10:22" s="136" customFormat="1" ht="12.75">
      <c r="J21" s="157"/>
      <c r="K21" s="353">
        <v>34424</v>
      </c>
      <c r="L21" s="354">
        <v>37</v>
      </c>
      <c r="M21" s="355">
        <v>6</v>
      </c>
      <c r="N21" s="356">
        <v>36892</v>
      </c>
      <c r="O21" s="357">
        <v>50.269200610740697</v>
      </c>
      <c r="P21" s="347"/>
      <c r="Q21" s="346"/>
      <c r="R21" s="283"/>
      <c r="S21" s="283"/>
      <c r="T21" s="227"/>
      <c r="U21" s="227"/>
      <c r="V21" s="157"/>
    </row>
    <row r="22" spans="10:22" s="136" customFormat="1" ht="12.75">
      <c r="J22" s="157"/>
      <c r="K22" s="353">
        <v>34515</v>
      </c>
      <c r="L22" s="354">
        <v>57</v>
      </c>
      <c r="M22" s="355">
        <v>1</v>
      </c>
      <c r="N22" s="356">
        <v>36923</v>
      </c>
      <c r="O22" s="357">
        <v>56.09458220271059</v>
      </c>
      <c r="P22" s="347"/>
      <c r="Q22" s="346"/>
      <c r="R22" s="283"/>
      <c r="S22" s="283"/>
      <c r="T22" s="227"/>
      <c r="U22" s="227"/>
      <c r="V22" s="157"/>
    </row>
    <row r="23" spans="10:22" s="136" customFormat="1" ht="12.75">
      <c r="J23" s="157"/>
      <c r="K23" s="353">
        <v>34607</v>
      </c>
      <c r="L23" s="354">
        <v>45</v>
      </c>
      <c r="M23" s="355">
        <v>18</v>
      </c>
      <c r="N23" s="356">
        <v>36951</v>
      </c>
      <c r="O23" s="357">
        <v>52.887472861154976</v>
      </c>
      <c r="P23" s="347"/>
      <c r="Q23" s="346"/>
      <c r="R23" s="283"/>
      <c r="S23" s="283"/>
      <c r="T23" s="227"/>
      <c r="U23" s="227"/>
      <c r="V23" s="157"/>
    </row>
    <row r="24" spans="10:22" s="136" customFormat="1" ht="12.75">
      <c r="J24" s="157"/>
      <c r="K24" s="353">
        <v>34699</v>
      </c>
      <c r="L24" s="354">
        <v>67</v>
      </c>
      <c r="M24" s="355">
        <v>14</v>
      </c>
      <c r="N24" s="356">
        <v>36982</v>
      </c>
      <c r="O24" s="357">
        <v>52.767313790773322</v>
      </c>
      <c r="P24" s="347"/>
      <c r="Q24" s="346"/>
      <c r="R24" s="283"/>
      <c r="S24" s="283"/>
      <c r="T24" s="227"/>
      <c r="U24" s="227"/>
      <c r="V24" s="157"/>
    </row>
    <row r="25" spans="10:22" s="136" customFormat="1" ht="12.75">
      <c r="J25" s="157"/>
      <c r="K25" s="353">
        <v>34789</v>
      </c>
      <c r="L25" s="354">
        <v>66</v>
      </c>
      <c r="M25" s="355">
        <v>12</v>
      </c>
      <c r="N25" s="356">
        <v>37012</v>
      </c>
      <c r="O25" s="357">
        <v>55.526264367892985</v>
      </c>
      <c r="P25" s="347"/>
      <c r="Q25" s="346"/>
      <c r="R25" s="283"/>
      <c r="S25" s="283"/>
      <c r="T25" s="227"/>
      <c r="U25" s="227"/>
      <c r="V25" s="157"/>
    </row>
    <row r="26" spans="10:22" s="136" customFormat="1" ht="12.75">
      <c r="J26" s="157"/>
      <c r="K26" s="353">
        <v>34880</v>
      </c>
      <c r="L26" s="354">
        <v>65</v>
      </c>
      <c r="M26" s="355">
        <v>13</v>
      </c>
      <c r="N26" s="356">
        <v>37043</v>
      </c>
      <c r="O26" s="357">
        <v>56.950133372766317</v>
      </c>
      <c r="P26" s="347"/>
      <c r="Q26" s="346"/>
      <c r="R26" s="283"/>
      <c r="S26" s="283"/>
      <c r="T26" s="227"/>
      <c r="U26" s="227"/>
      <c r="V26" s="157"/>
    </row>
    <row r="27" spans="10:22" s="136" customFormat="1" ht="12.75">
      <c r="J27" s="157"/>
      <c r="K27" s="353">
        <v>34972</v>
      </c>
      <c r="L27" s="354">
        <v>53</v>
      </c>
      <c r="M27" s="355">
        <v>14</v>
      </c>
      <c r="N27" s="356">
        <v>37073</v>
      </c>
      <c r="O27" s="357">
        <v>51.266299993645006</v>
      </c>
      <c r="P27" s="347"/>
      <c r="Q27" s="346"/>
      <c r="R27" s="283"/>
      <c r="S27" s="283"/>
      <c r="T27" s="227"/>
      <c r="U27" s="227"/>
      <c r="V27" s="157"/>
    </row>
    <row r="28" spans="10:22" s="136" customFormat="1" ht="12.75">
      <c r="J28" s="157"/>
      <c r="K28" s="353">
        <v>35064</v>
      </c>
      <c r="L28" s="354">
        <v>64</v>
      </c>
      <c r="M28" s="355">
        <v>16</v>
      </c>
      <c r="N28" s="356">
        <v>37104</v>
      </c>
      <c r="O28" s="357">
        <v>51.404102996125374</v>
      </c>
      <c r="P28" s="347"/>
      <c r="Q28" s="346"/>
      <c r="R28" s="283"/>
      <c r="S28" s="283"/>
      <c r="T28" s="227"/>
      <c r="U28" s="227"/>
      <c r="V28" s="157"/>
    </row>
    <row r="29" spans="10:22" s="136" customFormat="1" ht="12.75">
      <c r="J29" s="157"/>
      <c r="K29" s="353">
        <v>35155</v>
      </c>
      <c r="L29" s="354">
        <v>51</v>
      </c>
      <c r="M29" s="355">
        <v>12</v>
      </c>
      <c r="N29" s="356">
        <v>37135</v>
      </c>
      <c r="O29" s="357">
        <v>47.159077554404753</v>
      </c>
      <c r="P29" s="347"/>
      <c r="Q29" s="346"/>
      <c r="R29" s="283"/>
      <c r="S29" s="283"/>
      <c r="T29" s="227"/>
      <c r="U29" s="227"/>
      <c r="V29" s="157"/>
    </row>
    <row r="30" spans="10:22" s="136" customFormat="1" ht="12.75">
      <c r="J30" s="157"/>
      <c r="K30" s="353">
        <v>35246</v>
      </c>
      <c r="L30" s="354">
        <v>42</v>
      </c>
      <c r="M30" s="355">
        <v>7</v>
      </c>
      <c r="N30" s="356">
        <v>37165</v>
      </c>
      <c r="O30" s="357">
        <v>47.662363416288187</v>
      </c>
      <c r="P30" s="347"/>
      <c r="Q30" s="346"/>
      <c r="R30" s="283"/>
      <c r="S30" s="283"/>
      <c r="T30" s="227"/>
      <c r="U30" s="227"/>
      <c r="V30" s="157"/>
    </row>
    <row r="31" spans="10:22" s="136" customFormat="1" ht="12.75">
      <c r="J31" s="157"/>
      <c r="K31" s="353">
        <v>35338</v>
      </c>
      <c r="L31" s="354">
        <v>34</v>
      </c>
      <c r="M31" s="355">
        <v>9</v>
      </c>
      <c r="N31" s="356">
        <v>37196</v>
      </c>
      <c r="O31" s="357">
        <v>55.627748304541512</v>
      </c>
      <c r="P31" s="347"/>
      <c r="Q31" s="346"/>
      <c r="R31" s="283"/>
      <c r="S31" s="283"/>
      <c r="T31" s="227"/>
      <c r="U31" s="227"/>
      <c r="V31" s="157"/>
    </row>
    <row r="32" spans="10:22" s="136" customFormat="1" ht="12.75">
      <c r="J32" s="157"/>
      <c r="K32" s="353">
        <v>35430</v>
      </c>
      <c r="L32" s="354">
        <v>42</v>
      </c>
      <c r="M32" s="355">
        <v>10</v>
      </c>
      <c r="N32" s="356">
        <v>37226</v>
      </c>
      <c r="O32" s="357">
        <v>55.135750919500893</v>
      </c>
      <c r="P32" s="347"/>
      <c r="Q32" s="346"/>
      <c r="R32" s="283"/>
      <c r="S32" s="283"/>
      <c r="T32" s="227"/>
      <c r="U32" s="227"/>
      <c r="V32" s="157"/>
    </row>
    <row r="33" spans="10:22" s="136" customFormat="1" ht="12.75">
      <c r="J33" s="157"/>
      <c r="K33" s="353">
        <v>35520</v>
      </c>
      <c r="L33" s="354">
        <v>45</v>
      </c>
      <c r="M33" s="355">
        <v>6</v>
      </c>
      <c r="N33" s="356">
        <v>37257</v>
      </c>
      <c r="O33" s="357">
        <v>56.303943290064083</v>
      </c>
      <c r="P33" s="347"/>
      <c r="Q33" s="346"/>
      <c r="R33" s="283"/>
      <c r="S33" s="283"/>
      <c r="T33" s="227"/>
      <c r="U33" s="227"/>
      <c r="V33" s="157"/>
    </row>
    <row r="34" spans="10:22" s="136" customFormat="1" ht="12.75">
      <c r="J34" s="157"/>
      <c r="K34" s="353">
        <v>35611</v>
      </c>
      <c r="L34" s="354">
        <v>38</v>
      </c>
      <c r="M34" s="355">
        <v>9</v>
      </c>
      <c r="N34" s="356">
        <v>37288</v>
      </c>
      <c r="O34" s="357">
        <v>56.19794294302578</v>
      </c>
      <c r="P34" s="347"/>
      <c r="Q34" s="346"/>
      <c r="R34" s="283"/>
      <c r="S34" s="283"/>
      <c r="T34" s="227"/>
      <c r="U34" s="227"/>
      <c r="V34" s="157"/>
    </row>
    <row r="35" spans="10:22" s="136" customFormat="1" ht="12.75">
      <c r="J35" s="157"/>
      <c r="K35" s="353">
        <v>35703</v>
      </c>
      <c r="L35" s="354">
        <v>32</v>
      </c>
      <c r="M35" s="355">
        <v>2</v>
      </c>
      <c r="N35" s="356">
        <v>37316</v>
      </c>
      <c r="O35" s="357">
        <v>53.030547433793899</v>
      </c>
      <c r="P35" s="347"/>
      <c r="Q35" s="346"/>
      <c r="R35" s="283"/>
      <c r="S35" s="283"/>
      <c r="T35" s="227"/>
      <c r="U35" s="227"/>
      <c r="V35" s="157"/>
    </row>
    <row r="36" spans="10:22" s="136" customFormat="1" ht="12.75">
      <c r="J36" s="157"/>
      <c r="K36" s="353">
        <v>35795</v>
      </c>
      <c r="L36" s="354">
        <v>29</v>
      </c>
      <c r="M36" s="355">
        <v>8</v>
      </c>
      <c r="N36" s="356">
        <v>37347</v>
      </c>
      <c r="O36" s="357">
        <v>61.28486924344665</v>
      </c>
      <c r="P36" s="347"/>
      <c r="Q36" s="346"/>
      <c r="R36" s="283"/>
      <c r="S36" s="283"/>
      <c r="T36" s="227"/>
      <c r="U36" s="227"/>
      <c r="V36" s="157"/>
    </row>
    <row r="37" spans="10:22" s="136" customFormat="1" ht="12.75">
      <c r="J37" s="157"/>
      <c r="K37" s="353">
        <v>35885</v>
      </c>
      <c r="L37" s="354">
        <v>29</v>
      </c>
      <c r="M37" s="355">
        <v>-4</v>
      </c>
      <c r="N37" s="356">
        <v>37377</v>
      </c>
      <c r="O37" s="357">
        <v>59.252846285416986</v>
      </c>
      <c r="P37" s="347"/>
      <c r="Q37" s="346"/>
      <c r="R37" s="283"/>
      <c r="S37" s="283"/>
      <c r="T37" s="227"/>
      <c r="U37" s="227"/>
      <c r="V37" s="157"/>
    </row>
    <row r="38" spans="10:22" s="136" customFormat="1" ht="12" customHeight="1">
      <c r="J38" s="157"/>
      <c r="K38" s="353">
        <v>35976</v>
      </c>
      <c r="L38" s="354">
        <v>17</v>
      </c>
      <c r="M38" s="355">
        <v>4</v>
      </c>
      <c r="N38" s="356">
        <v>37408</v>
      </c>
      <c r="O38" s="357">
        <v>57.402879714393485</v>
      </c>
      <c r="P38" s="347"/>
      <c r="Q38" s="346"/>
      <c r="R38" s="283"/>
      <c r="S38" s="283"/>
      <c r="T38" s="227"/>
      <c r="U38" s="227"/>
      <c r="V38" s="157"/>
    </row>
    <row r="39" spans="10:22" s="136" customFormat="1" ht="12.75">
      <c r="J39" s="157"/>
      <c r="K39" s="353">
        <v>36068</v>
      </c>
      <c r="L39" s="354">
        <v>13</v>
      </c>
      <c r="M39" s="355">
        <v>-5</v>
      </c>
      <c r="N39" s="356">
        <v>37438</v>
      </c>
      <c r="O39" s="357">
        <v>55.127937264464848</v>
      </c>
      <c r="P39" s="347"/>
      <c r="Q39" s="346"/>
      <c r="R39" s="283"/>
      <c r="S39" s="283"/>
      <c r="T39" s="227"/>
      <c r="U39" s="227"/>
      <c r="V39" s="157"/>
    </row>
    <row r="40" spans="10:22" s="136" customFormat="1" ht="12.75">
      <c r="J40" s="157"/>
      <c r="K40" s="353">
        <v>36160</v>
      </c>
      <c r="L40" s="354">
        <v>12</v>
      </c>
      <c r="M40" s="355">
        <v>-6</v>
      </c>
      <c r="N40" s="356">
        <v>37469</v>
      </c>
      <c r="O40" s="357">
        <v>56.137475357689048</v>
      </c>
      <c r="P40" s="347"/>
      <c r="Q40" s="346"/>
      <c r="R40" s="283"/>
      <c r="S40" s="283"/>
      <c r="T40" s="227"/>
      <c r="U40" s="227"/>
      <c r="V40" s="157"/>
    </row>
    <row r="41" spans="10:22" s="136" customFormat="1" ht="12.75">
      <c r="J41" s="157"/>
      <c r="K41" s="353">
        <v>36220</v>
      </c>
      <c r="L41" s="354">
        <v>12</v>
      </c>
      <c r="M41" s="355">
        <v>-3</v>
      </c>
      <c r="N41" s="356">
        <v>37500</v>
      </c>
      <c r="O41" s="357">
        <v>55.706123901006407</v>
      </c>
      <c r="P41" s="347"/>
      <c r="Q41" s="346"/>
      <c r="R41" s="283"/>
      <c r="S41" s="283"/>
      <c r="T41" s="227"/>
      <c r="U41" s="227"/>
      <c r="V41" s="157"/>
    </row>
    <row r="42" spans="10:22" s="136" customFormat="1" ht="12.75">
      <c r="J42" s="157"/>
      <c r="K42" s="353">
        <v>36341</v>
      </c>
      <c r="L42" s="354">
        <v>15</v>
      </c>
      <c r="M42" s="355">
        <v>-1</v>
      </c>
      <c r="N42" s="356">
        <v>37530</v>
      </c>
      <c r="O42" s="357">
        <v>53.372503090175442</v>
      </c>
      <c r="P42" s="347"/>
      <c r="Q42" s="346"/>
      <c r="R42" s="283"/>
      <c r="S42" s="283"/>
      <c r="T42" s="227"/>
      <c r="U42" s="227"/>
      <c r="V42" s="157"/>
    </row>
    <row r="43" spans="10:22" s="136" customFormat="1" ht="12.75">
      <c r="J43" s="157"/>
      <c r="K43" s="353">
        <v>36433</v>
      </c>
      <c r="L43" s="354">
        <v>25</v>
      </c>
      <c r="M43" s="355">
        <v>-1</v>
      </c>
      <c r="N43" s="356">
        <v>37561</v>
      </c>
      <c r="O43" s="357">
        <v>55.557719060516462</v>
      </c>
      <c r="P43" s="347"/>
      <c r="Q43" s="346"/>
      <c r="R43" s="283"/>
      <c r="S43" s="283"/>
      <c r="T43" s="227"/>
      <c r="U43" s="227"/>
      <c r="V43" s="157"/>
    </row>
    <row r="44" spans="10:22" s="136" customFormat="1" ht="12.75">
      <c r="J44" s="157"/>
      <c r="K44" s="353">
        <v>36525</v>
      </c>
      <c r="L44" s="354">
        <v>36</v>
      </c>
      <c r="M44" s="355">
        <v>10</v>
      </c>
      <c r="N44" s="356">
        <v>37591</v>
      </c>
      <c r="O44" s="357">
        <v>55.034765458762678</v>
      </c>
      <c r="P44" s="347"/>
      <c r="Q44" s="346"/>
      <c r="R44" s="283"/>
      <c r="S44" s="283"/>
      <c r="T44" s="227"/>
      <c r="U44" s="227"/>
      <c r="V44" s="157"/>
    </row>
    <row r="45" spans="10:22" s="136" customFormat="1" ht="12.75">
      <c r="J45" s="157"/>
      <c r="K45" s="353">
        <v>36616</v>
      </c>
      <c r="L45" s="354">
        <v>44</v>
      </c>
      <c r="M45" s="355">
        <v>6</v>
      </c>
      <c r="N45" s="356">
        <v>37622</v>
      </c>
      <c r="O45" s="357">
        <v>57.315653881529649</v>
      </c>
      <c r="P45" s="347"/>
      <c r="Q45" s="346"/>
      <c r="R45" s="283"/>
      <c r="S45" s="283"/>
      <c r="T45" s="227"/>
      <c r="U45" s="227"/>
      <c r="V45" s="157"/>
    </row>
    <row r="46" spans="10:22" s="136" customFormat="1" ht="12.75">
      <c r="J46" s="157"/>
      <c r="K46" s="353">
        <v>36707</v>
      </c>
      <c r="L46" s="354">
        <v>36</v>
      </c>
      <c r="M46" s="355">
        <v>-10</v>
      </c>
      <c r="N46" s="356">
        <v>37653</v>
      </c>
      <c r="O46" s="357">
        <v>53.990914047767546</v>
      </c>
      <c r="P46" s="347"/>
      <c r="Q46" s="346"/>
      <c r="R46" s="283"/>
      <c r="S46" s="283"/>
      <c r="T46" s="227"/>
      <c r="U46" s="227"/>
      <c r="V46" s="157"/>
    </row>
    <row r="47" spans="10:22" s="136" customFormat="1" ht="12.75">
      <c r="J47" s="157"/>
      <c r="K47" s="353">
        <v>36799</v>
      </c>
      <c r="L47" s="354">
        <v>39</v>
      </c>
      <c r="M47" s="355">
        <v>-9</v>
      </c>
      <c r="N47" s="356">
        <v>37681</v>
      </c>
      <c r="O47" s="357">
        <v>49.024227940623462</v>
      </c>
      <c r="P47" s="347"/>
      <c r="Q47" s="346"/>
      <c r="R47" s="283"/>
      <c r="S47" s="283"/>
      <c r="T47" s="227"/>
      <c r="U47" s="227"/>
      <c r="V47" s="157"/>
    </row>
    <row r="48" spans="10:22" s="136" customFormat="1" ht="12.75">
      <c r="J48" s="157"/>
      <c r="K48" s="353">
        <v>36891</v>
      </c>
      <c r="L48" s="354">
        <v>30</v>
      </c>
      <c r="M48" s="355">
        <v>-17</v>
      </c>
      <c r="N48" s="356">
        <v>37712</v>
      </c>
      <c r="O48" s="357">
        <v>49.125313585742241</v>
      </c>
      <c r="P48" s="347"/>
      <c r="Q48" s="346"/>
      <c r="R48" s="283"/>
      <c r="S48" s="283"/>
      <c r="T48" s="227"/>
      <c r="U48" s="227"/>
      <c r="V48" s="157"/>
    </row>
    <row r="49" spans="10:22" s="136" customFormat="1" ht="12.75">
      <c r="J49" s="157"/>
      <c r="K49" s="353">
        <v>36981</v>
      </c>
      <c r="L49" s="352">
        <v>33</v>
      </c>
      <c r="M49" s="355">
        <v>3</v>
      </c>
      <c r="N49" s="356">
        <v>37742</v>
      </c>
      <c r="O49" s="357">
        <v>46.441039134326758</v>
      </c>
      <c r="P49" s="347"/>
      <c r="Q49" s="346"/>
      <c r="R49" s="283"/>
      <c r="S49" s="283"/>
      <c r="T49" s="227"/>
      <c r="U49" s="227"/>
      <c r="V49" s="157"/>
    </row>
    <row r="50" spans="10:22" s="136" customFormat="1" ht="12.75">
      <c r="J50" s="157"/>
      <c r="K50" s="353">
        <v>37072</v>
      </c>
      <c r="L50" s="352">
        <v>39</v>
      </c>
      <c r="M50" s="355">
        <v>-7</v>
      </c>
      <c r="N50" s="356">
        <v>37773</v>
      </c>
      <c r="O50" s="357">
        <v>46.315206086298645</v>
      </c>
      <c r="P50" s="347"/>
      <c r="Q50" s="346"/>
      <c r="R50" s="283"/>
      <c r="S50" s="283"/>
      <c r="T50" s="227"/>
      <c r="U50" s="227"/>
      <c r="V50" s="157"/>
    </row>
    <row r="51" spans="10:22" s="136" customFormat="1" ht="12.75">
      <c r="J51" s="157"/>
      <c r="K51" s="353">
        <v>37135</v>
      </c>
      <c r="L51" s="352">
        <v>38</v>
      </c>
      <c r="M51" s="355">
        <v>-9</v>
      </c>
      <c r="N51" s="356">
        <v>37803</v>
      </c>
      <c r="O51" s="357">
        <v>49.016178503683967</v>
      </c>
      <c r="P51" s="347"/>
      <c r="Q51" s="346"/>
      <c r="R51" s="283"/>
      <c r="S51" s="283"/>
      <c r="T51" s="227"/>
      <c r="U51" s="227"/>
      <c r="V51" s="157"/>
    </row>
    <row r="52" spans="10:22" s="136" customFormat="1" ht="12.75">
      <c r="J52" s="157"/>
      <c r="K52" s="353">
        <v>37226</v>
      </c>
      <c r="L52" s="352">
        <v>47</v>
      </c>
      <c r="M52" s="355">
        <v>-9</v>
      </c>
      <c r="N52" s="356">
        <v>37834</v>
      </c>
      <c r="O52" s="357">
        <v>49.331367043697462</v>
      </c>
      <c r="P52" s="347"/>
      <c r="Q52" s="346"/>
      <c r="R52" s="283"/>
      <c r="S52" s="283"/>
      <c r="T52" s="227"/>
      <c r="U52" s="227"/>
      <c r="V52" s="157"/>
    </row>
    <row r="53" spans="10:22" s="136" customFormat="1" ht="12.75">
      <c r="J53" s="157"/>
      <c r="K53" s="353">
        <v>37316</v>
      </c>
      <c r="L53" s="352">
        <v>57</v>
      </c>
      <c r="M53" s="355">
        <v>-2</v>
      </c>
      <c r="N53" s="356">
        <v>37865</v>
      </c>
      <c r="O53" s="357">
        <v>44.006551401304442</v>
      </c>
      <c r="P53" s="347"/>
      <c r="Q53" s="346"/>
      <c r="R53" s="283"/>
      <c r="S53" s="283"/>
      <c r="T53" s="227"/>
      <c r="U53" s="227"/>
      <c r="V53" s="157"/>
    </row>
    <row r="54" spans="10:22" s="136" customFormat="1" ht="12.75">
      <c r="J54" s="157"/>
      <c r="K54" s="353">
        <v>37408</v>
      </c>
      <c r="L54" s="352">
        <v>68</v>
      </c>
      <c r="M54" s="355">
        <v>1</v>
      </c>
      <c r="N54" s="356">
        <v>37895</v>
      </c>
      <c r="O54" s="357">
        <v>45.233230213056139</v>
      </c>
      <c r="P54" s="347"/>
      <c r="Q54" s="346"/>
      <c r="R54" s="283"/>
      <c r="S54" s="283"/>
      <c r="T54" s="227"/>
      <c r="U54" s="227"/>
      <c r="V54" s="157"/>
    </row>
    <row r="55" spans="10:22" s="136" customFormat="1" ht="12.75">
      <c r="J55" s="157"/>
      <c r="K55" s="353">
        <v>37500</v>
      </c>
      <c r="L55" s="352">
        <v>68</v>
      </c>
      <c r="M55" s="355">
        <v>-1</v>
      </c>
      <c r="N55" s="356">
        <v>37926</v>
      </c>
      <c r="O55" s="357">
        <v>53.639448750964135</v>
      </c>
      <c r="P55" s="347"/>
      <c r="Q55" s="346"/>
      <c r="R55" s="283"/>
      <c r="S55" s="283"/>
      <c r="T55" s="227"/>
      <c r="U55" s="227"/>
      <c r="V55" s="157"/>
    </row>
    <row r="56" spans="10:22" s="136" customFormat="1" ht="12.75">
      <c r="J56" s="157"/>
      <c r="K56" s="353">
        <v>37591</v>
      </c>
      <c r="L56" s="352">
        <v>64</v>
      </c>
      <c r="M56" s="355">
        <v>-12</v>
      </c>
      <c r="N56" s="356">
        <v>37956</v>
      </c>
      <c r="O56" s="357">
        <v>51.269117009693147</v>
      </c>
      <c r="P56" s="347"/>
      <c r="Q56" s="346"/>
      <c r="R56" s="283"/>
      <c r="S56" s="283"/>
      <c r="T56" s="227"/>
      <c r="U56" s="227"/>
      <c r="V56" s="157"/>
    </row>
    <row r="57" spans="10:22" s="136" customFormat="1" ht="12.75">
      <c r="J57" s="157"/>
      <c r="K57" s="353">
        <v>37681</v>
      </c>
      <c r="L57" s="352">
        <v>59</v>
      </c>
      <c r="M57" s="355">
        <v>0</v>
      </c>
      <c r="N57" s="356">
        <v>37987</v>
      </c>
      <c r="O57" s="357">
        <v>54.731433713529114</v>
      </c>
      <c r="P57" s="347"/>
      <c r="Q57" s="346"/>
      <c r="R57" s="283"/>
      <c r="S57" s="283"/>
      <c r="T57" s="227"/>
      <c r="U57" s="227"/>
      <c r="V57" s="157"/>
    </row>
    <row r="58" spans="10:22" s="136" customFormat="1" ht="12.75">
      <c r="J58" s="157"/>
      <c r="K58" s="353">
        <v>37773</v>
      </c>
      <c r="L58" s="352">
        <v>50</v>
      </c>
      <c r="M58" s="355">
        <v>1</v>
      </c>
      <c r="N58" s="356">
        <v>38018</v>
      </c>
      <c r="O58" s="357">
        <v>55.546972880499581</v>
      </c>
      <c r="P58" s="347"/>
      <c r="Q58" s="346"/>
      <c r="R58" s="283"/>
      <c r="S58" s="283"/>
      <c r="T58" s="227"/>
      <c r="U58" s="227"/>
      <c r="V58" s="157"/>
    </row>
    <row r="59" spans="10:22" s="136" customFormat="1" ht="12.75">
      <c r="J59" s="157"/>
      <c r="K59" s="353">
        <v>37865</v>
      </c>
      <c r="L59" s="352">
        <v>54</v>
      </c>
      <c r="M59" s="355">
        <v>-9</v>
      </c>
      <c r="N59" s="356">
        <v>38047</v>
      </c>
      <c r="O59" s="357">
        <v>55.821195541376369</v>
      </c>
      <c r="P59" s="347"/>
      <c r="Q59" s="346"/>
      <c r="R59" s="283"/>
      <c r="S59" s="283"/>
      <c r="T59" s="227"/>
      <c r="U59" s="227"/>
      <c r="V59" s="157"/>
    </row>
    <row r="60" spans="10:22" s="136" customFormat="1" ht="12.75">
      <c r="J60" s="157"/>
      <c r="K60" s="353">
        <v>37956</v>
      </c>
      <c r="L60" s="352">
        <v>61</v>
      </c>
      <c r="M60" s="355">
        <v>4</v>
      </c>
      <c r="N60" s="356">
        <v>38078</v>
      </c>
      <c r="O60" s="357">
        <v>56.988240454988983</v>
      </c>
      <c r="P60" s="347"/>
      <c r="Q60" s="346"/>
      <c r="R60" s="283"/>
      <c r="S60" s="283"/>
      <c r="T60" s="227"/>
      <c r="U60" s="227"/>
      <c r="V60" s="157"/>
    </row>
    <row r="61" spans="10:22" s="136" customFormat="1" ht="12.75">
      <c r="J61" s="157"/>
      <c r="K61" s="353">
        <v>38047</v>
      </c>
      <c r="L61" s="352">
        <v>68</v>
      </c>
      <c r="M61" s="355">
        <v>-7</v>
      </c>
      <c r="N61" s="356">
        <v>38108</v>
      </c>
      <c r="O61" s="357">
        <v>56.942712946241414</v>
      </c>
      <c r="P61" s="347"/>
      <c r="Q61" s="346"/>
      <c r="R61" s="283"/>
      <c r="S61" s="283"/>
      <c r="T61" s="227"/>
      <c r="U61" s="227"/>
      <c r="V61" s="157"/>
    </row>
    <row r="62" spans="10:22" s="136" customFormat="1" ht="12.75">
      <c r="J62" s="157"/>
      <c r="K62" s="353">
        <v>38139</v>
      </c>
      <c r="L62" s="352">
        <v>70</v>
      </c>
      <c r="M62" s="355">
        <v>20</v>
      </c>
      <c r="N62" s="356">
        <v>38139</v>
      </c>
      <c r="O62" s="357">
        <v>58.488092699326728</v>
      </c>
      <c r="P62" s="347"/>
      <c r="Q62" s="346"/>
      <c r="R62" s="283"/>
      <c r="S62" s="283"/>
      <c r="T62" s="227"/>
      <c r="U62" s="227"/>
      <c r="V62" s="157"/>
    </row>
    <row r="63" spans="10:22" s="136" customFormat="1" ht="12.75">
      <c r="J63" s="157"/>
      <c r="K63" s="353">
        <v>38231</v>
      </c>
      <c r="L63" s="352">
        <v>79</v>
      </c>
      <c r="M63" s="355">
        <v>6</v>
      </c>
      <c r="N63" s="356">
        <v>38169</v>
      </c>
      <c r="O63" s="357">
        <v>57.653588055569784</v>
      </c>
      <c r="P63" s="347"/>
      <c r="Q63" s="346"/>
      <c r="R63" s="283"/>
      <c r="S63" s="283"/>
      <c r="T63" s="227"/>
      <c r="U63" s="227"/>
      <c r="V63" s="157"/>
    </row>
    <row r="64" spans="10:22" s="136" customFormat="1" ht="10.5" customHeight="1">
      <c r="J64" s="157"/>
      <c r="K64" s="353">
        <v>38322</v>
      </c>
      <c r="L64" s="352">
        <v>87</v>
      </c>
      <c r="M64" s="355">
        <v>4</v>
      </c>
      <c r="N64" s="356">
        <v>38200</v>
      </c>
      <c r="O64" s="357">
        <v>58.877186560218959</v>
      </c>
      <c r="P64" s="347"/>
      <c r="Q64" s="346"/>
      <c r="R64" s="283"/>
      <c r="S64" s="283"/>
      <c r="T64" s="227"/>
      <c r="U64" s="227"/>
      <c r="V64" s="157"/>
    </row>
    <row r="65" spans="10:22" s="136" customFormat="1" ht="12.75">
      <c r="J65" s="157"/>
      <c r="K65" s="353">
        <v>38412</v>
      </c>
      <c r="L65" s="352">
        <v>78</v>
      </c>
      <c r="M65" s="355">
        <v>19</v>
      </c>
      <c r="N65" s="356">
        <v>38231</v>
      </c>
      <c r="O65" s="357">
        <v>55.471695492279416</v>
      </c>
      <c r="P65" s="347"/>
      <c r="Q65" s="346"/>
      <c r="R65" s="283"/>
      <c r="S65" s="283"/>
      <c r="T65" s="227"/>
      <c r="U65" s="227"/>
      <c r="V65" s="157"/>
    </row>
    <row r="66" spans="10:22" s="136" customFormat="1" ht="12.75">
      <c r="J66" s="157"/>
      <c r="K66" s="353">
        <v>38504</v>
      </c>
      <c r="L66" s="352">
        <v>82</v>
      </c>
      <c r="M66" s="355">
        <v>17</v>
      </c>
      <c r="N66" s="356">
        <v>38261</v>
      </c>
      <c r="O66" s="357">
        <v>52.743452308050017</v>
      </c>
      <c r="P66" s="347"/>
      <c r="Q66" s="346"/>
      <c r="R66" s="283"/>
      <c r="S66" s="283"/>
      <c r="T66" s="227"/>
      <c r="U66" s="227"/>
      <c r="V66" s="157"/>
    </row>
    <row r="67" spans="10:22" s="136" customFormat="1" ht="12.75">
      <c r="J67" s="157"/>
      <c r="K67" s="353">
        <v>38596</v>
      </c>
      <c r="L67" s="352">
        <v>86</v>
      </c>
      <c r="M67" s="355">
        <v>17</v>
      </c>
      <c r="N67" s="356">
        <v>38292</v>
      </c>
      <c r="O67" s="357">
        <v>54.224421153952534</v>
      </c>
      <c r="P67" s="347"/>
      <c r="Q67" s="346"/>
      <c r="R67" s="283"/>
      <c r="S67" s="283"/>
      <c r="T67" s="227"/>
      <c r="U67" s="227"/>
      <c r="V67" s="157"/>
    </row>
    <row r="68" spans="10:22" s="136" customFormat="1" ht="12.75">
      <c r="J68" s="157"/>
      <c r="K68" s="353">
        <v>38687</v>
      </c>
      <c r="L68" s="352">
        <v>84</v>
      </c>
      <c r="M68" s="355">
        <v>20</v>
      </c>
      <c r="N68" s="356">
        <v>38322</v>
      </c>
      <c r="O68" s="357">
        <v>53.761053013919202</v>
      </c>
      <c r="P68" s="347"/>
      <c r="Q68" s="346"/>
      <c r="R68" s="283"/>
      <c r="S68" s="283"/>
      <c r="T68" s="227"/>
      <c r="U68" s="227"/>
      <c r="V68" s="157"/>
    </row>
    <row r="69" spans="10:22" s="136" customFormat="1" ht="12.75">
      <c r="J69" s="157"/>
      <c r="K69" s="353">
        <v>38777</v>
      </c>
      <c r="L69" s="352">
        <v>85</v>
      </c>
      <c r="M69" s="355">
        <v>21</v>
      </c>
      <c r="N69" s="356">
        <v>38353</v>
      </c>
      <c r="O69" s="357">
        <v>51.259198716872532</v>
      </c>
      <c r="P69" s="347"/>
      <c r="Q69" s="346"/>
      <c r="R69" s="283"/>
      <c r="S69" s="283"/>
      <c r="T69" s="227"/>
      <c r="U69" s="227"/>
      <c r="V69" s="157"/>
    </row>
    <row r="70" spans="10:22" s="136" customFormat="1" ht="12.75">
      <c r="J70" s="157"/>
      <c r="K70" s="353">
        <v>38869</v>
      </c>
      <c r="L70" s="352">
        <v>81</v>
      </c>
      <c r="M70" s="355">
        <v>20</v>
      </c>
      <c r="N70" s="356">
        <v>38384</v>
      </c>
      <c r="O70" s="357">
        <v>56.369311032159231</v>
      </c>
      <c r="P70" s="347"/>
      <c r="Q70" s="346"/>
      <c r="R70" s="283"/>
      <c r="S70" s="283"/>
      <c r="T70" s="227"/>
      <c r="U70" s="227"/>
      <c r="V70" s="157"/>
    </row>
    <row r="71" spans="10:22" s="136" customFormat="1" ht="12.75">
      <c r="J71" s="157"/>
      <c r="K71" s="353">
        <v>38961</v>
      </c>
      <c r="L71" s="352">
        <v>85</v>
      </c>
      <c r="M71" s="355">
        <v>17</v>
      </c>
      <c r="N71" s="356">
        <v>38412</v>
      </c>
      <c r="O71" s="357">
        <v>57.553440660386677</v>
      </c>
      <c r="P71" s="347"/>
      <c r="Q71" s="346"/>
      <c r="R71" s="283"/>
      <c r="S71" s="283"/>
      <c r="T71" s="227"/>
      <c r="U71" s="227"/>
      <c r="V71" s="157"/>
    </row>
    <row r="72" spans="10:22" s="136" customFormat="1" ht="12.75">
      <c r="J72" s="157"/>
      <c r="K72" s="353">
        <v>39052</v>
      </c>
      <c r="L72" s="352">
        <v>83</v>
      </c>
      <c r="M72" s="355">
        <v>18</v>
      </c>
      <c r="N72" s="356">
        <v>38443</v>
      </c>
      <c r="O72" s="357">
        <v>54.605428628997231</v>
      </c>
      <c r="P72" s="347"/>
      <c r="Q72" s="346"/>
      <c r="R72" s="283"/>
      <c r="S72" s="283"/>
      <c r="T72" s="227"/>
      <c r="U72" s="227"/>
      <c r="V72" s="157"/>
    </row>
    <row r="73" spans="10:22" s="136" customFormat="1" ht="12.75">
      <c r="J73" s="157"/>
      <c r="K73" s="353">
        <v>39148</v>
      </c>
      <c r="L73" s="352">
        <v>80</v>
      </c>
      <c r="M73" s="355">
        <v>23</v>
      </c>
      <c r="N73" s="356">
        <v>38473</v>
      </c>
      <c r="O73" s="357">
        <v>53.99404019167774</v>
      </c>
      <c r="P73" s="347"/>
      <c r="Q73" s="346"/>
      <c r="R73" s="283"/>
      <c r="S73" s="283"/>
      <c r="T73" s="227"/>
      <c r="U73" s="227"/>
      <c r="V73" s="157"/>
    </row>
    <row r="74" spans="10:22" s="136" customFormat="1" ht="12.75">
      <c r="J74" s="157"/>
      <c r="K74" s="353">
        <v>39240</v>
      </c>
      <c r="L74" s="352">
        <v>80</v>
      </c>
      <c r="M74" s="355">
        <v>21</v>
      </c>
      <c r="N74" s="356">
        <v>38504</v>
      </c>
      <c r="O74" s="357">
        <v>59.700977788328579</v>
      </c>
      <c r="P74" s="347"/>
      <c r="Q74" s="346"/>
      <c r="R74" s="283"/>
      <c r="S74" s="283"/>
      <c r="T74" s="227"/>
      <c r="U74" s="227"/>
      <c r="V74" s="157"/>
    </row>
    <row r="75" spans="10:22" s="136" customFormat="1" ht="12.75">
      <c r="J75" s="157"/>
      <c r="K75" s="353">
        <v>39332</v>
      </c>
      <c r="L75" s="352">
        <v>72</v>
      </c>
      <c r="M75" s="355">
        <v>18</v>
      </c>
      <c r="N75" s="356">
        <v>38534</v>
      </c>
      <c r="O75" s="357">
        <v>60.194264170895813</v>
      </c>
      <c r="P75" s="347"/>
      <c r="Q75" s="346"/>
      <c r="R75" s="283"/>
      <c r="S75" s="283"/>
      <c r="T75" s="227"/>
      <c r="U75" s="227"/>
      <c r="V75" s="157"/>
    </row>
    <row r="76" spans="10:22" s="136" customFormat="1" ht="12.75">
      <c r="J76" s="157"/>
      <c r="K76" s="353">
        <v>39423</v>
      </c>
      <c r="L76" s="352">
        <v>67</v>
      </c>
      <c r="M76" s="355">
        <v>22</v>
      </c>
      <c r="N76" s="356">
        <v>38565</v>
      </c>
      <c r="O76" s="357">
        <v>56.825808854687374</v>
      </c>
      <c r="P76" s="347"/>
      <c r="Q76" s="346"/>
      <c r="R76" s="283"/>
      <c r="S76" s="283"/>
      <c r="T76" s="227"/>
      <c r="U76" s="227"/>
      <c r="V76" s="157"/>
    </row>
    <row r="77" spans="10:22" s="136" customFormat="1" ht="12.75">
      <c r="J77" s="157"/>
      <c r="K77" s="353">
        <v>39514</v>
      </c>
      <c r="L77" s="352">
        <v>48</v>
      </c>
      <c r="M77" s="355">
        <v>12</v>
      </c>
      <c r="N77" s="356">
        <v>38596</v>
      </c>
      <c r="O77" s="357">
        <v>53.012022554933097</v>
      </c>
      <c r="P77" s="347"/>
      <c r="Q77" s="346"/>
      <c r="R77" s="283"/>
      <c r="S77" s="283"/>
      <c r="T77" s="227"/>
      <c r="U77" s="227"/>
      <c r="V77" s="157"/>
    </row>
    <row r="78" spans="10:22" s="136" customFormat="1" ht="12.75">
      <c r="J78" s="157"/>
      <c r="K78" s="353">
        <v>39606</v>
      </c>
      <c r="L78" s="352">
        <v>45</v>
      </c>
      <c r="M78" s="355">
        <v>-6</v>
      </c>
      <c r="N78" s="356">
        <v>38626</v>
      </c>
      <c r="O78" s="357">
        <v>50.75521901111037</v>
      </c>
      <c r="P78" s="347"/>
      <c r="Q78" s="346"/>
      <c r="R78" s="283"/>
      <c r="S78" s="283"/>
      <c r="T78" s="227"/>
      <c r="U78" s="227"/>
      <c r="V78" s="157"/>
    </row>
    <row r="79" spans="10:22" s="136" customFormat="1" ht="12.75">
      <c r="J79" s="157"/>
      <c r="K79" s="353">
        <v>39698</v>
      </c>
      <c r="L79" s="352">
        <v>34</v>
      </c>
      <c r="M79" s="355">
        <v>-1</v>
      </c>
      <c r="N79" s="356">
        <v>38657</v>
      </c>
      <c r="O79" s="357">
        <v>51.617199650547782</v>
      </c>
      <c r="P79" s="347"/>
      <c r="Q79" s="346"/>
      <c r="R79" s="283"/>
      <c r="S79" s="283"/>
      <c r="T79" s="227"/>
      <c r="U79" s="227"/>
      <c r="V79" s="157"/>
    </row>
    <row r="80" spans="10:22" s="136" customFormat="1" ht="12.75">
      <c r="J80" s="157"/>
      <c r="K80" s="358" t="s">
        <v>102</v>
      </c>
      <c r="L80" s="359">
        <v>33</v>
      </c>
      <c r="M80" s="355">
        <v>-4</v>
      </c>
      <c r="N80" s="356">
        <v>38687</v>
      </c>
      <c r="O80" s="357">
        <v>52.622454406742122</v>
      </c>
      <c r="P80" s="347"/>
      <c r="Q80" s="346"/>
      <c r="R80" s="283"/>
      <c r="S80" s="283"/>
      <c r="T80" s="227"/>
      <c r="U80" s="227"/>
      <c r="V80" s="157"/>
    </row>
    <row r="81" spans="10:22" s="136" customFormat="1" ht="12.75">
      <c r="J81" s="157"/>
      <c r="K81" s="358" t="s">
        <v>456</v>
      </c>
      <c r="L81" s="359">
        <v>27</v>
      </c>
      <c r="M81" s="355">
        <v>1</v>
      </c>
      <c r="N81" s="356">
        <v>38718</v>
      </c>
      <c r="O81" s="357">
        <v>49.202369254536357</v>
      </c>
      <c r="P81" s="347"/>
      <c r="Q81" s="346"/>
      <c r="R81" s="283"/>
      <c r="S81" s="283"/>
      <c r="T81" s="227"/>
      <c r="U81" s="227"/>
      <c r="V81" s="157"/>
    </row>
    <row r="82" spans="10:22" s="136" customFormat="1" ht="12.75">
      <c r="J82" s="157"/>
      <c r="K82" s="358" t="s">
        <v>276</v>
      </c>
      <c r="L82" s="359">
        <v>26</v>
      </c>
      <c r="M82" s="355">
        <v>4</v>
      </c>
      <c r="N82" s="356">
        <v>38749</v>
      </c>
      <c r="O82" s="357">
        <v>50.616269156546352</v>
      </c>
      <c r="P82" s="347"/>
      <c r="Q82" s="346"/>
      <c r="R82" s="283"/>
      <c r="S82" s="283"/>
      <c r="T82" s="227"/>
      <c r="U82" s="227"/>
      <c r="V82" s="157"/>
    </row>
    <row r="83" spans="10:22" s="136" customFormat="1" ht="12.75">
      <c r="J83" s="157"/>
      <c r="K83" s="358" t="s">
        <v>457</v>
      </c>
      <c r="L83" s="359">
        <v>23</v>
      </c>
      <c r="M83" s="355">
        <v>1</v>
      </c>
      <c r="N83" s="356">
        <v>38777</v>
      </c>
      <c r="O83" s="357">
        <v>52.100157636391287</v>
      </c>
      <c r="P83" s="347"/>
      <c r="Q83" s="346"/>
      <c r="R83" s="283"/>
      <c r="S83" s="283"/>
      <c r="T83" s="227"/>
      <c r="U83" s="227"/>
      <c r="V83" s="157"/>
    </row>
    <row r="84" spans="10:22" s="136" customFormat="1" ht="12.75">
      <c r="J84" s="157"/>
      <c r="K84" s="358" t="s">
        <v>458</v>
      </c>
      <c r="L84" s="359">
        <v>28</v>
      </c>
      <c r="M84" s="355">
        <v>6</v>
      </c>
      <c r="N84" s="356">
        <v>38808</v>
      </c>
      <c r="O84" s="357">
        <v>54.543288305194487</v>
      </c>
      <c r="P84" s="347"/>
      <c r="Q84" s="346"/>
      <c r="R84" s="283"/>
      <c r="S84" s="283"/>
      <c r="T84" s="227"/>
      <c r="U84" s="227"/>
      <c r="V84" s="157"/>
    </row>
    <row r="85" spans="10:22" s="136" customFormat="1" ht="12.75">
      <c r="J85" s="157"/>
      <c r="K85" s="358" t="s">
        <v>459</v>
      </c>
      <c r="L85" s="359">
        <v>43</v>
      </c>
      <c r="M85" s="355">
        <v>15</v>
      </c>
      <c r="N85" s="356">
        <v>38838</v>
      </c>
      <c r="O85" s="357">
        <v>57.223268422085489</v>
      </c>
      <c r="P85" s="347"/>
      <c r="Q85" s="346"/>
      <c r="R85" s="283"/>
      <c r="S85" s="283"/>
      <c r="T85" s="227"/>
      <c r="U85" s="227"/>
      <c r="V85" s="157"/>
    </row>
    <row r="86" spans="10:22" s="136" customFormat="1" ht="12.75">
      <c r="J86" s="157"/>
      <c r="K86" s="358" t="s">
        <v>460</v>
      </c>
      <c r="L86" s="359">
        <v>36</v>
      </c>
      <c r="M86" s="355">
        <v>14</v>
      </c>
      <c r="N86" s="356">
        <v>38869</v>
      </c>
      <c r="O86" s="357">
        <v>60.906633296585213</v>
      </c>
      <c r="P86" s="347"/>
      <c r="Q86" s="346"/>
      <c r="R86" s="283"/>
      <c r="S86" s="283"/>
      <c r="T86" s="227"/>
      <c r="U86" s="227"/>
      <c r="V86" s="157"/>
    </row>
    <row r="87" spans="10:22" s="136" customFormat="1" ht="12.75">
      <c r="J87" s="157"/>
      <c r="K87" s="358" t="s">
        <v>461</v>
      </c>
      <c r="L87" s="359">
        <v>47</v>
      </c>
      <c r="M87" s="355">
        <v>15</v>
      </c>
      <c r="N87" s="356">
        <v>38899</v>
      </c>
      <c r="O87" s="357">
        <v>63.380340412964095</v>
      </c>
      <c r="P87" s="347"/>
      <c r="Q87" s="346"/>
      <c r="R87" s="283"/>
      <c r="S87" s="283"/>
      <c r="T87" s="227"/>
      <c r="U87" s="227"/>
      <c r="V87" s="157"/>
    </row>
    <row r="88" spans="10:22" s="136" customFormat="1" ht="12.75">
      <c r="J88" s="157"/>
      <c r="K88" s="358" t="s">
        <v>462</v>
      </c>
      <c r="L88" s="359">
        <v>44</v>
      </c>
      <c r="M88" s="355">
        <v>14</v>
      </c>
      <c r="N88" s="356">
        <v>38930</v>
      </c>
      <c r="O88" s="357">
        <v>60.364677180032487</v>
      </c>
      <c r="P88" s="347"/>
      <c r="Q88" s="346"/>
      <c r="R88" s="283"/>
      <c r="S88" s="283"/>
      <c r="T88" s="227"/>
      <c r="U88" s="227"/>
      <c r="V88" s="157"/>
    </row>
    <row r="89" spans="10:22" s="136" customFormat="1" ht="12.75">
      <c r="J89" s="157"/>
      <c r="K89" s="358" t="s">
        <v>463</v>
      </c>
      <c r="L89" s="359">
        <v>55</v>
      </c>
      <c r="M89" s="355">
        <v>9</v>
      </c>
      <c r="N89" s="356">
        <v>38961</v>
      </c>
      <c r="O89" s="357">
        <v>54.706737754388357</v>
      </c>
      <c r="P89" s="347"/>
      <c r="Q89" s="346"/>
      <c r="R89" s="283"/>
      <c r="S89" s="283"/>
      <c r="T89" s="227"/>
      <c r="U89" s="227"/>
      <c r="V89" s="157"/>
    </row>
    <row r="90" spans="10:22" s="136" customFormat="1" ht="12.75">
      <c r="J90" s="157"/>
      <c r="K90" s="358" t="s">
        <v>464</v>
      </c>
      <c r="L90" s="352">
        <v>48</v>
      </c>
      <c r="M90" s="352">
        <v>11</v>
      </c>
      <c r="N90" s="356">
        <v>38991</v>
      </c>
      <c r="O90" s="357">
        <v>55.083374236548842</v>
      </c>
      <c r="P90" s="347"/>
      <c r="Q90" s="346"/>
      <c r="R90" s="283"/>
      <c r="S90" s="283"/>
      <c r="T90" s="227"/>
      <c r="U90" s="227"/>
      <c r="V90" s="157"/>
    </row>
    <row r="91" spans="10:22" s="136" customFormat="1" ht="12.75">
      <c r="J91" s="157"/>
      <c r="K91" s="358" t="s">
        <v>472</v>
      </c>
      <c r="L91" s="352">
        <v>39</v>
      </c>
      <c r="M91" s="352">
        <v>4</v>
      </c>
      <c r="N91" s="356">
        <v>39022</v>
      </c>
      <c r="O91" s="357">
        <v>55.643946914244957</v>
      </c>
      <c r="P91" s="347"/>
      <c r="Q91" s="346"/>
      <c r="R91" s="283"/>
      <c r="S91" s="283"/>
      <c r="T91" s="227"/>
      <c r="U91" s="227"/>
      <c r="V91" s="157"/>
    </row>
    <row r="92" spans="10:22" s="136" customFormat="1" ht="12.75">
      <c r="J92" s="157"/>
      <c r="K92" s="358" t="s">
        <v>478</v>
      </c>
      <c r="L92" s="352">
        <v>38</v>
      </c>
      <c r="M92" s="352">
        <v>5</v>
      </c>
      <c r="N92" s="356">
        <v>39052</v>
      </c>
      <c r="O92" s="357">
        <v>54.632463688610144</v>
      </c>
      <c r="P92" s="347"/>
      <c r="Q92" s="346"/>
      <c r="R92" s="283"/>
      <c r="S92" s="283"/>
      <c r="T92" s="227"/>
      <c r="U92" s="227"/>
      <c r="V92" s="157"/>
    </row>
    <row r="93" spans="10:22" s="136" customFormat="1" ht="12.75">
      <c r="J93" s="157"/>
      <c r="K93" s="356">
        <v>40980</v>
      </c>
      <c r="L93" s="352">
        <v>52</v>
      </c>
      <c r="M93" s="352">
        <v>5</v>
      </c>
      <c r="N93" s="356">
        <v>39083</v>
      </c>
      <c r="O93" s="357">
        <v>56.873846143496742</v>
      </c>
      <c r="P93" s="347"/>
      <c r="Q93" s="346"/>
      <c r="R93" s="283"/>
      <c r="S93" s="283"/>
      <c r="T93" s="227"/>
      <c r="U93" s="227"/>
      <c r="V93" s="157"/>
    </row>
    <row r="94" spans="10:22" s="136" customFormat="1" ht="12.75">
      <c r="J94" s="157"/>
      <c r="K94" s="356">
        <v>41072</v>
      </c>
      <c r="L94" s="352">
        <v>41</v>
      </c>
      <c r="M94" s="352">
        <v>-3</v>
      </c>
      <c r="N94" s="356">
        <v>39114</v>
      </c>
      <c r="O94" s="357">
        <v>61.055351191812903</v>
      </c>
      <c r="P94" s="347"/>
      <c r="Q94" s="346"/>
      <c r="R94" s="283"/>
      <c r="S94" s="283"/>
      <c r="T94" s="227"/>
      <c r="U94" s="227"/>
      <c r="V94" s="157"/>
    </row>
    <row r="95" spans="10:22" s="136" customFormat="1" ht="12.75">
      <c r="J95" s="157"/>
      <c r="K95" s="356">
        <v>41255</v>
      </c>
      <c r="L95" s="352">
        <v>47</v>
      </c>
      <c r="M95" s="352">
        <v>-1</v>
      </c>
      <c r="N95" s="356">
        <v>39142</v>
      </c>
      <c r="O95" s="357">
        <v>60.209674359030743</v>
      </c>
      <c r="P95" s="347"/>
      <c r="Q95" s="346"/>
      <c r="R95" s="283"/>
      <c r="S95" s="283"/>
      <c r="T95" s="227"/>
      <c r="U95" s="227"/>
      <c r="V95" s="157"/>
    </row>
    <row r="96" spans="10:22" s="136" customFormat="1" ht="12.75">
      <c r="J96" s="157"/>
      <c r="K96" s="356">
        <v>41345</v>
      </c>
      <c r="L96" s="352">
        <v>52</v>
      </c>
      <c r="M96" s="352">
        <v>-7</v>
      </c>
      <c r="N96" s="356">
        <v>39264</v>
      </c>
      <c r="O96" s="357">
        <v>60.216685100533866</v>
      </c>
      <c r="P96" s="347"/>
      <c r="Q96" s="227"/>
      <c r="R96" s="283"/>
      <c r="S96" s="283"/>
      <c r="T96" s="227"/>
      <c r="U96" s="227"/>
      <c r="V96" s="157"/>
    </row>
    <row r="97" spans="10:22" s="136" customFormat="1" ht="12.75">
      <c r="J97" s="157"/>
      <c r="K97" s="356">
        <v>41438</v>
      </c>
      <c r="L97" s="352">
        <v>48</v>
      </c>
      <c r="M97" s="352">
        <v>-11</v>
      </c>
      <c r="N97" s="356">
        <v>39295</v>
      </c>
      <c r="O97" s="357">
        <v>55.704623153516053</v>
      </c>
      <c r="P97" s="347"/>
      <c r="Q97" s="227"/>
      <c r="R97" s="283"/>
      <c r="S97" s="283"/>
      <c r="T97" s="227"/>
      <c r="U97" s="227"/>
      <c r="V97" s="157"/>
    </row>
    <row r="98" spans="10:22" s="136" customFormat="1" ht="12.75">
      <c r="J98" s="157"/>
      <c r="K98" s="356">
        <v>41530</v>
      </c>
      <c r="L98" s="352">
        <v>42</v>
      </c>
      <c r="M98" s="352">
        <v>-8</v>
      </c>
      <c r="N98" s="356">
        <v>39326</v>
      </c>
      <c r="O98" s="357">
        <v>49.988707060482106</v>
      </c>
      <c r="P98" s="347"/>
      <c r="Q98" s="227"/>
      <c r="R98" s="283"/>
      <c r="S98" s="283"/>
      <c r="T98" s="227"/>
      <c r="U98" s="227"/>
      <c r="V98" s="157"/>
    </row>
    <row r="99" spans="10:22" s="136" customFormat="1" ht="12.75">
      <c r="J99" s="157"/>
      <c r="K99" s="356">
        <v>41609</v>
      </c>
      <c r="L99" s="352">
        <v>43</v>
      </c>
      <c r="M99" s="352">
        <v>-7</v>
      </c>
      <c r="N99" s="356">
        <v>39356</v>
      </c>
      <c r="O99" s="357">
        <v>52.960071454162893</v>
      </c>
      <c r="P99" s="347"/>
      <c r="Q99" s="227"/>
      <c r="R99" s="283"/>
      <c r="S99" s="283"/>
      <c r="T99" s="227"/>
      <c r="U99" s="227"/>
      <c r="V99" s="157"/>
    </row>
    <row r="100" spans="10:22" s="136" customFormat="1" ht="12.75">
      <c r="J100" s="157"/>
      <c r="K100" s="356">
        <v>41699</v>
      </c>
      <c r="L100" s="352">
        <v>41</v>
      </c>
      <c r="M100" s="352">
        <v>-6</v>
      </c>
      <c r="N100" s="356">
        <v>39387</v>
      </c>
      <c r="O100" s="357">
        <v>53.107825393030652</v>
      </c>
      <c r="P100" s="347"/>
      <c r="Q100" s="227"/>
      <c r="R100" s="283"/>
      <c r="S100" s="283"/>
      <c r="T100" s="227"/>
      <c r="U100" s="227"/>
      <c r="V100" s="157"/>
    </row>
    <row r="101" spans="10:22" s="136" customFormat="1" ht="12.75">
      <c r="J101" s="157"/>
      <c r="K101" s="356">
        <v>41791</v>
      </c>
      <c r="L101" s="352">
        <v>41</v>
      </c>
      <c r="M101" s="352">
        <v>4</v>
      </c>
      <c r="N101" s="356">
        <v>39417</v>
      </c>
      <c r="O101" s="357">
        <v>52.365553661155722</v>
      </c>
      <c r="P101" s="347"/>
      <c r="Q101" s="227"/>
      <c r="R101" s="283"/>
      <c r="S101" s="283"/>
      <c r="T101" s="227"/>
      <c r="U101" s="227"/>
      <c r="V101" s="157"/>
    </row>
    <row r="102" spans="10:22" s="136" customFormat="1" ht="12.75">
      <c r="J102" s="157"/>
      <c r="K102" s="356">
        <v>41896</v>
      </c>
      <c r="L102" s="352">
        <v>46</v>
      </c>
      <c r="M102" s="352">
        <v>-1</v>
      </c>
      <c r="N102" s="356">
        <v>39448</v>
      </c>
      <c r="O102" s="357">
        <v>50.434168645947118</v>
      </c>
      <c r="P102" s="347"/>
      <c r="Q102" s="227"/>
      <c r="R102" s="283"/>
      <c r="S102" s="283"/>
      <c r="T102" s="227"/>
      <c r="U102" s="227"/>
      <c r="V102" s="157"/>
    </row>
    <row r="103" spans="10:22" s="136" customFormat="1" ht="12.75">
      <c r="J103" s="157"/>
      <c r="K103" s="356"/>
      <c r="L103" s="352"/>
      <c r="M103" s="352"/>
      <c r="N103" s="356">
        <v>39479</v>
      </c>
      <c r="O103" s="357">
        <v>46.680542428828034</v>
      </c>
      <c r="P103" s="347"/>
      <c r="Q103" s="227"/>
      <c r="R103" s="283"/>
      <c r="S103" s="283"/>
      <c r="T103" s="227"/>
      <c r="U103" s="227"/>
      <c r="V103" s="157"/>
    </row>
    <row r="104" spans="10:22" s="136" customFormat="1" ht="12.75">
      <c r="J104" s="157"/>
      <c r="K104" s="356"/>
      <c r="L104" s="352"/>
      <c r="M104" s="352"/>
      <c r="N104" s="356">
        <v>39508</v>
      </c>
      <c r="O104" s="357">
        <v>44.266852113698597</v>
      </c>
      <c r="P104" s="347"/>
      <c r="Q104" s="227"/>
      <c r="R104" s="283"/>
      <c r="S104" s="283"/>
      <c r="T104" s="227"/>
      <c r="U104" s="227"/>
      <c r="V104" s="157"/>
    </row>
    <row r="105" spans="10:22" s="136" customFormat="1" ht="12.75">
      <c r="J105" s="157"/>
      <c r="K105" s="356"/>
      <c r="L105" s="352"/>
      <c r="M105" s="352"/>
      <c r="N105" s="356">
        <v>39539</v>
      </c>
      <c r="O105" s="357">
        <v>53.843506219679284</v>
      </c>
      <c r="P105" s="347"/>
      <c r="Q105" s="227"/>
      <c r="R105" s="283"/>
      <c r="S105" s="283"/>
      <c r="T105" s="227"/>
      <c r="U105" s="227"/>
      <c r="V105" s="157"/>
    </row>
    <row r="106" spans="10:22" s="136" customFormat="1" ht="12.75">
      <c r="J106" s="157"/>
      <c r="K106" s="356"/>
      <c r="L106" s="352"/>
      <c r="M106" s="352"/>
      <c r="N106" s="356">
        <v>39569</v>
      </c>
      <c r="O106" s="357">
        <v>49.287644268084655</v>
      </c>
      <c r="P106" s="347"/>
      <c r="Q106" s="227"/>
      <c r="R106" s="283"/>
      <c r="S106" s="283"/>
      <c r="T106" s="227"/>
      <c r="U106" s="227"/>
      <c r="V106" s="157"/>
    </row>
    <row r="107" spans="10:22" s="136" customFormat="1" ht="12.75">
      <c r="J107" s="157"/>
      <c r="K107" s="356"/>
      <c r="L107" s="352"/>
      <c r="M107" s="352"/>
      <c r="N107" s="356">
        <v>39600</v>
      </c>
      <c r="O107" s="357">
        <v>46.423257493184792</v>
      </c>
      <c r="P107" s="347"/>
      <c r="Q107" s="227"/>
      <c r="R107" s="283"/>
      <c r="S107" s="283"/>
      <c r="T107" s="227"/>
      <c r="U107" s="227"/>
      <c r="V107" s="157"/>
    </row>
    <row r="108" spans="10:22" s="136" customFormat="1" ht="12.75">
      <c r="J108" s="157"/>
      <c r="K108" s="356"/>
      <c r="L108" s="352"/>
      <c r="M108" s="352"/>
      <c r="N108" s="356">
        <v>39630</v>
      </c>
      <c r="O108" s="357">
        <v>46.38722603252608</v>
      </c>
      <c r="P108" s="347"/>
      <c r="Q108" s="227"/>
      <c r="R108" s="283"/>
      <c r="S108" s="283"/>
      <c r="T108" s="227"/>
      <c r="U108" s="227"/>
      <c r="V108" s="157"/>
    </row>
    <row r="109" spans="10:22" s="136" customFormat="1" ht="12.75">
      <c r="J109" s="157"/>
      <c r="K109" s="356"/>
      <c r="L109" s="352"/>
      <c r="M109" s="352"/>
      <c r="N109" s="356">
        <v>39661</v>
      </c>
      <c r="O109" s="357">
        <v>49.005977014833796</v>
      </c>
      <c r="P109" s="347"/>
      <c r="Q109" s="227"/>
      <c r="R109" s="283"/>
      <c r="S109" s="283"/>
      <c r="T109" s="227"/>
      <c r="U109" s="227"/>
      <c r="V109" s="157"/>
    </row>
    <row r="110" spans="10:22" s="136" customFormat="1" ht="12.75">
      <c r="J110" s="157"/>
      <c r="K110" s="356"/>
      <c r="L110" s="352"/>
      <c r="M110" s="352"/>
      <c r="N110" s="356">
        <v>39692</v>
      </c>
      <c r="O110" s="357">
        <v>45.544129650718297</v>
      </c>
      <c r="P110" s="347"/>
      <c r="Q110" s="227"/>
      <c r="R110" s="283"/>
      <c r="S110" s="283"/>
      <c r="T110" s="227"/>
      <c r="U110" s="227"/>
      <c r="V110" s="157"/>
    </row>
    <row r="111" spans="10:22" s="136" customFormat="1" ht="12.75">
      <c r="J111" s="157"/>
      <c r="K111" s="356"/>
      <c r="L111" s="352"/>
      <c r="M111" s="352"/>
      <c r="N111" s="356">
        <v>39722</v>
      </c>
      <c r="O111" s="357">
        <v>44.456972085485745</v>
      </c>
      <c r="P111" s="347"/>
      <c r="Q111" s="227"/>
      <c r="R111" s="227"/>
      <c r="S111" s="227"/>
      <c r="T111" s="227"/>
      <c r="U111" s="227"/>
      <c r="V111" s="157"/>
    </row>
    <row r="112" spans="10:22" s="136" customFormat="1" ht="12.75">
      <c r="J112" s="157"/>
      <c r="K112" s="356"/>
      <c r="L112" s="352"/>
      <c r="M112" s="352"/>
      <c r="N112" s="356">
        <v>39753</v>
      </c>
      <c r="O112" s="357">
        <v>38.554098382952354</v>
      </c>
      <c r="P112" s="347"/>
      <c r="Q112" s="227"/>
      <c r="R112" s="227"/>
      <c r="S112" s="227"/>
      <c r="T112" s="227"/>
      <c r="U112" s="227"/>
      <c r="V112" s="157"/>
    </row>
    <row r="113" spans="1:22" s="136" customFormat="1" ht="12.75">
      <c r="J113" s="157"/>
      <c r="K113" s="356"/>
      <c r="L113" s="352"/>
      <c r="M113" s="352"/>
      <c r="N113" s="356">
        <v>39783</v>
      </c>
      <c r="O113" s="357">
        <v>39.605485831966995</v>
      </c>
      <c r="P113" s="347"/>
      <c r="Q113" s="227"/>
      <c r="R113" s="227"/>
      <c r="S113" s="227"/>
      <c r="T113" s="227"/>
      <c r="U113" s="227"/>
      <c r="V113" s="157"/>
    </row>
    <row r="114" spans="1:22" s="136" customFormat="1" ht="12.75">
      <c r="J114" s="157"/>
      <c r="K114" s="356"/>
      <c r="L114" s="352"/>
      <c r="M114" s="352"/>
      <c r="N114" s="356">
        <v>39814</v>
      </c>
      <c r="O114" s="357">
        <v>39.350234907712036</v>
      </c>
      <c r="P114" s="347"/>
      <c r="Q114" s="227"/>
      <c r="R114" s="227"/>
      <c r="S114" s="227"/>
      <c r="T114" s="227"/>
      <c r="U114" s="227"/>
      <c r="V114" s="157"/>
    </row>
    <row r="115" spans="1:22" s="136" customFormat="1" ht="12.75">
      <c r="J115" s="157"/>
      <c r="K115" s="350"/>
      <c r="L115" s="352"/>
      <c r="M115" s="352"/>
      <c r="N115" s="356">
        <v>39845</v>
      </c>
      <c r="O115" s="357">
        <v>38.515074291175821</v>
      </c>
      <c r="P115" s="347"/>
      <c r="Q115" s="227"/>
      <c r="R115" s="227"/>
      <c r="S115" s="227"/>
      <c r="T115" s="227"/>
      <c r="U115" s="227"/>
      <c r="V115" s="157"/>
    </row>
    <row r="116" spans="1:22" s="136" customFormat="1" ht="12.75">
      <c r="J116" s="157"/>
      <c r="K116" s="350"/>
      <c r="L116" s="352"/>
      <c r="M116" s="352"/>
      <c r="N116" s="356">
        <v>39873</v>
      </c>
      <c r="O116" s="357">
        <v>35.967511151973881</v>
      </c>
      <c r="P116" s="347"/>
      <c r="Q116" s="227"/>
      <c r="R116" s="227"/>
      <c r="S116" s="227"/>
      <c r="T116" s="227"/>
      <c r="U116" s="227"/>
      <c r="V116" s="157"/>
    </row>
    <row r="117" spans="1:22" s="136" customFormat="1" ht="12.75">
      <c r="J117" s="157"/>
      <c r="K117" s="350"/>
      <c r="L117" s="352"/>
      <c r="M117" s="352"/>
      <c r="N117" s="356">
        <v>39904</v>
      </c>
      <c r="O117" s="357">
        <v>35.260787418761858</v>
      </c>
      <c r="P117" s="347"/>
      <c r="Q117" s="227"/>
      <c r="R117" s="227"/>
      <c r="S117" s="227"/>
      <c r="T117" s="227"/>
      <c r="U117" s="227"/>
      <c r="V117" s="157"/>
    </row>
    <row r="118" spans="1:22" s="136" customFormat="1" ht="12.75">
      <c r="J118" s="157"/>
      <c r="K118" s="350"/>
      <c r="L118" s="352"/>
      <c r="M118" s="352"/>
      <c r="N118" s="356">
        <v>39934</v>
      </c>
      <c r="O118" s="357">
        <v>38.004779344841566</v>
      </c>
      <c r="P118" s="347"/>
      <c r="Q118" s="227"/>
      <c r="R118" s="227"/>
      <c r="S118" s="227"/>
      <c r="T118" s="227"/>
      <c r="U118" s="227"/>
      <c r="V118" s="157"/>
    </row>
    <row r="119" spans="1:22" s="136" customFormat="1" ht="12.75">
      <c r="J119" s="157"/>
      <c r="K119" s="350"/>
      <c r="L119" s="352"/>
      <c r="M119" s="352"/>
      <c r="N119" s="356">
        <v>39965</v>
      </c>
      <c r="O119" s="357">
        <v>39.952136506297499</v>
      </c>
      <c r="P119" s="347"/>
      <c r="Q119" s="227"/>
      <c r="R119" s="227"/>
      <c r="S119" s="227"/>
      <c r="T119" s="227"/>
      <c r="U119" s="227"/>
      <c r="V119" s="157"/>
    </row>
    <row r="120" spans="1:22" s="136" customFormat="1" ht="12.75">
      <c r="J120" s="157"/>
      <c r="K120" s="350"/>
      <c r="L120" s="352"/>
      <c r="M120" s="352"/>
      <c r="N120" s="356">
        <v>39995</v>
      </c>
      <c r="O120" s="357">
        <v>40.299576289999301</v>
      </c>
      <c r="P120" s="347"/>
      <c r="Q120" s="227"/>
      <c r="R120" s="227"/>
      <c r="S120" s="227"/>
      <c r="T120" s="227"/>
      <c r="U120" s="227"/>
      <c r="V120" s="157"/>
    </row>
    <row r="121" spans="1:22" s="136" customFormat="1" ht="12.75">
      <c r="J121" s="157"/>
      <c r="K121" s="350"/>
      <c r="L121" s="352"/>
      <c r="M121" s="352"/>
      <c r="N121" s="356">
        <v>40026</v>
      </c>
      <c r="O121" s="357">
        <v>41.09480907019875</v>
      </c>
      <c r="P121" s="347"/>
      <c r="Q121" s="227"/>
      <c r="R121" s="227"/>
      <c r="S121" s="227"/>
      <c r="T121" s="227"/>
      <c r="U121" s="227"/>
      <c r="V121" s="157"/>
    </row>
    <row r="122" spans="1:22" s="136" customFormat="1" ht="12.75">
      <c r="J122" s="157"/>
      <c r="K122" s="350"/>
      <c r="L122" s="352"/>
      <c r="M122" s="352"/>
      <c r="N122" s="356">
        <v>40057</v>
      </c>
      <c r="O122" s="357">
        <v>45.760540349408117</v>
      </c>
      <c r="P122" s="347"/>
      <c r="Q122" s="227"/>
      <c r="R122" s="227"/>
      <c r="S122" s="227"/>
      <c r="T122" s="227"/>
      <c r="U122" s="227"/>
      <c r="V122" s="157"/>
    </row>
    <row r="123" spans="1:22" s="136" customFormat="1" ht="12.75">
      <c r="A123" s="134"/>
      <c r="B123" s="135"/>
      <c r="C123" s="135"/>
      <c r="D123" s="134"/>
      <c r="E123" s="135"/>
      <c r="J123" s="157"/>
      <c r="K123" s="350"/>
      <c r="L123" s="350"/>
      <c r="M123" s="360"/>
      <c r="N123" s="356">
        <v>40087</v>
      </c>
      <c r="O123" s="357">
        <v>46.8607891028484</v>
      </c>
      <c r="P123" s="347"/>
      <c r="Q123" s="227"/>
      <c r="R123" s="227"/>
      <c r="S123" s="227"/>
      <c r="T123" s="227"/>
      <c r="U123" s="227"/>
      <c r="V123" s="157"/>
    </row>
    <row r="124" spans="1:22" s="136" customFormat="1" ht="12.75">
      <c r="A124" s="134"/>
      <c r="B124" s="135"/>
      <c r="C124" s="135"/>
      <c r="D124" s="134"/>
      <c r="E124" s="135"/>
      <c r="J124" s="157"/>
      <c r="K124" s="350"/>
      <c r="L124" s="350"/>
      <c r="M124" s="360"/>
      <c r="N124" s="356">
        <v>40118</v>
      </c>
      <c r="O124" s="357">
        <v>49.00547147185776</v>
      </c>
      <c r="P124" s="347"/>
      <c r="Q124" s="227"/>
      <c r="R124" s="227"/>
      <c r="S124" s="227"/>
      <c r="T124" s="227"/>
      <c r="U124" s="227"/>
      <c r="V124" s="157"/>
    </row>
    <row r="125" spans="1:22" s="136" customFormat="1" ht="12.75">
      <c r="A125" s="134"/>
      <c r="B125" s="135"/>
      <c r="C125" s="135"/>
      <c r="D125" s="134"/>
      <c r="E125" s="135"/>
      <c r="J125" s="157"/>
      <c r="K125" s="350"/>
      <c r="L125" s="350"/>
      <c r="M125" s="360"/>
      <c r="N125" s="356">
        <v>40148</v>
      </c>
      <c r="O125" s="357">
        <v>51.354081270464476</v>
      </c>
      <c r="P125" s="347"/>
      <c r="Q125" s="227"/>
      <c r="R125" s="227"/>
      <c r="S125" s="227"/>
      <c r="T125" s="227"/>
      <c r="U125" s="227"/>
      <c r="V125" s="157"/>
    </row>
    <row r="126" spans="1:22" s="136" customFormat="1" ht="12.75">
      <c r="A126" s="134"/>
      <c r="B126" s="135"/>
      <c r="C126" s="135"/>
      <c r="D126" s="134"/>
      <c r="E126" s="135"/>
      <c r="J126" s="157"/>
      <c r="K126" s="350"/>
      <c r="L126" s="350"/>
      <c r="M126" s="360"/>
      <c r="N126" s="356">
        <v>40179</v>
      </c>
      <c r="O126" s="357">
        <v>51.731797300925948</v>
      </c>
      <c r="P126" s="347"/>
      <c r="Q126" s="227"/>
      <c r="R126" s="227"/>
      <c r="S126" s="227"/>
      <c r="T126" s="227"/>
      <c r="U126" s="227"/>
      <c r="V126" s="157"/>
    </row>
    <row r="127" spans="1:22" s="136" customFormat="1" ht="12.75">
      <c r="A127" s="134"/>
      <c r="B127" s="135"/>
      <c r="C127" s="135"/>
      <c r="D127" s="134"/>
      <c r="E127" s="135"/>
      <c r="J127" s="157"/>
      <c r="K127" s="350"/>
      <c r="L127" s="350"/>
      <c r="M127" s="360"/>
      <c r="N127" s="356">
        <v>40210</v>
      </c>
      <c r="O127" s="357">
        <v>58.695276796611175</v>
      </c>
      <c r="P127" s="347"/>
      <c r="Q127" s="227"/>
      <c r="R127" s="227"/>
      <c r="S127" s="227"/>
      <c r="T127" s="227"/>
      <c r="U127" s="227"/>
      <c r="V127" s="157"/>
    </row>
    <row r="128" spans="1:22" s="136" customFormat="1" ht="12.75">
      <c r="A128" s="134"/>
      <c r="B128" s="135"/>
      <c r="C128" s="135"/>
      <c r="D128" s="134"/>
      <c r="E128" s="135"/>
      <c r="J128" s="157"/>
      <c r="K128" s="350"/>
      <c r="L128" s="350"/>
      <c r="M128" s="360"/>
      <c r="N128" s="356">
        <v>40238</v>
      </c>
      <c r="O128" s="357">
        <v>54.412721206836267</v>
      </c>
      <c r="P128" s="347"/>
      <c r="Q128" s="227"/>
      <c r="R128" s="227"/>
      <c r="S128" s="227"/>
      <c r="T128" s="227"/>
      <c r="U128" s="227"/>
      <c r="V128" s="157"/>
    </row>
    <row r="129" spans="1:22" s="136" customFormat="1" ht="12.75">
      <c r="A129" s="134"/>
      <c r="B129" s="135"/>
      <c r="C129" s="135"/>
      <c r="D129" s="134"/>
      <c r="E129" s="135"/>
      <c r="J129" s="157"/>
      <c r="K129" s="350"/>
      <c r="L129" s="350"/>
      <c r="M129" s="360"/>
      <c r="N129" s="356">
        <v>40269</v>
      </c>
      <c r="O129" s="357">
        <v>54.089557895000979</v>
      </c>
      <c r="P129" s="347"/>
      <c r="Q129" s="227"/>
      <c r="R129" s="227"/>
      <c r="S129" s="227"/>
      <c r="T129" s="227"/>
      <c r="U129" s="227"/>
      <c r="V129" s="157"/>
    </row>
    <row r="130" spans="1:22" s="136" customFormat="1" ht="12.75">
      <c r="A130" s="134"/>
      <c r="B130" s="135"/>
      <c r="C130" s="135"/>
      <c r="D130" s="134"/>
      <c r="E130" s="135"/>
      <c r="J130" s="157"/>
      <c r="K130" s="350"/>
      <c r="L130" s="350"/>
      <c r="M130" s="360"/>
      <c r="N130" s="356">
        <v>40299</v>
      </c>
      <c r="O130" s="357">
        <v>51.949973243283189</v>
      </c>
      <c r="P130" s="347"/>
      <c r="Q130" s="227"/>
      <c r="R130" s="227"/>
      <c r="S130" s="227"/>
      <c r="T130" s="227"/>
      <c r="U130" s="227"/>
      <c r="V130" s="157"/>
    </row>
    <row r="131" spans="1:22" s="136" customFormat="1" ht="12.75">
      <c r="A131" s="134"/>
      <c r="B131" s="135"/>
      <c r="C131" s="135"/>
      <c r="D131" s="134"/>
      <c r="E131" s="135"/>
      <c r="J131" s="157"/>
      <c r="K131" s="350"/>
      <c r="L131" s="350"/>
      <c r="M131" s="360"/>
      <c r="N131" s="356">
        <v>40330</v>
      </c>
      <c r="O131" s="357">
        <v>50.712612247479953</v>
      </c>
      <c r="P131" s="347"/>
      <c r="Q131" s="227"/>
      <c r="R131" s="227"/>
      <c r="S131" s="227"/>
      <c r="T131" s="227"/>
      <c r="U131" s="227"/>
      <c r="V131" s="157"/>
    </row>
    <row r="132" spans="1:22" s="136" customFormat="1" ht="12.75">
      <c r="A132" s="134"/>
      <c r="B132" s="135"/>
      <c r="C132" s="135"/>
      <c r="D132" s="134"/>
      <c r="E132" s="135"/>
      <c r="J132" s="157"/>
      <c r="K132" s="350"/>
      <c r="L132" s="350"/>
      <c r="M132" s="360"/>
      <c r="N132" s="356">
        <v>40360</v>
      </c>
      <c r="O132" s="361">
        <v>53.244886863687206</v>
      </c>
      <c r="P132" s="347"/>
      <c r="Q132" s="227"/>
      <c r="R132" s="227"/>
      <c r="S132" s="227"/>
      <c r="T132" s="227"/>
      <c r="U132" s="227"/>
      <c r="V132" s="157"/>
    </row>
    <row r="133" spans="1:22" s="136" customFormat="1" ht="12.75">
      <c r="A133" s="134"/>
      <c r="B133" s="135"/>
      <c r="C133" s="135"/>
      <c r="D133" s="134"/>
      <c r="E133" s="135"/>
      <c r="J133" s="157"/>
      <c r="K133" s="350"/>
      <c r="L133" s="350"/>
      <c r="M133" s="360"/>
      <c r="N133" s="356">
        <v>40391</v>
      </c>
      <c r="O133" s="361">
        <v>52.366833314200875</v>
      </c>
      <c r="P133" s="347"/>
      <c r="Q133" s="227"/>
      <c r="R133" s="227"/>
      <c r="S133" s="227"/>
      <c r="T133" s="227"/>
      <c r="U133" s="227"/>
      <c r="V133" s="157"/>
    </row>
    <row r="134" spans="1:22" s="136" customFormat="1" ht="12.75">
      <c r="A134" s="134"/>
      <c r="B134" s="135"/>
      <c r="C134" s="135"/>
      <c r="D134" s="134"/>
      <c r="E134" s="135"/>
      <c r="J134" s="157"/>
      <c r="K134" s="350"/>
      <c r="L134" s="350"/>
      <c r="M134" s="360"/>
      <c r="N134" s="356">
        <v>40422</v>
      </c>
      <c r="O134" s="361">
        <v>48.235163309940035</v>
      </c>
      <c r="P134" s="347"/>
      <c r="Q134" s="227"/>
      <c r="R134" s="227"/>
      <c r="S134" s="227"/>
      <c r="T134" s="227"/>
      <c r="U134" s="227"/>
      <c r="V134" s="157"/>
    </row>
    <row r="135" spans="1:22" s="136" customFormat="1" ht="12.75">
      <c r="A135" s="134"/>
      <c r="B135" s="135"/>
      <c r="C135" s="135"/>
      <c r="D135" s="134"/>
      <c r="E135" s="135"/>
      <c r="J135" s="157"/>
      <c r="K135" s="350"/>
      <c r="L135" s="350"/>
      <c r="M135" s="360"/>
      <c r="N135" s="356">
        <v>40452</v>
      </c>
      <c r="O135" s="361">
        <v>50.095767586041298</v>
      </c>
      <c r="P135" s="347"/>
      <c r="Q135" s="227"/>
      <c r="R135" s="227"/>
      <c r="S135" s="227"/>
      <c r="T135" s="227"/>
      <c r="U135" s="227"/>
      <c r="V135" s="157"/>
    </row>
    <row r="136" spans="1:22" s="136" customFormat="1" ht="12.75">
      <c r="A136" s="134"/>
      <c r="B136" s="135"/>
      <c r="C136" s="135"/>
      <c r="D136" s="134"/>
      <c r="E136" s="135"/>
      <c r="J136" s="157"/>
      <c r="K136" s="350"/>
      <c r="L136" s="350"/>
      <c r="M136" s="360"/>
      <c r="N136" s="356">
        <v>40483</v>
      </c>
      <c r="O136" s="361">
        <v>52.316195785792438</v>
      </c>
      <c r="P136" s="347"/>
      <c r="Q136" s="227"/>
      <c r="R136" s="227"/>
      <c r="S136" s="227"/>
      <c r="T136" s="227"/>
      <c r="U136" s="227"/>
      <c r="V136" s="157"/>
    </row>
    <row r="137" spans="1:22" s="136" customFormat="1" ht="12.75">
      <c r="A137" s="134"/>
      <c r="B137" s="135"/>
      <c r="C137" s="135"/>
      <c r="D137" s="134"/>
      <c r="E137" s="135"/>
      <c r="J137" s="157"/>
      <c r="K137" s="350"/>
      <c r="L137" s="350"/>
      <c r="M137" s="360"/>
      <c r="N137" s="356">
        <v>40513</v>
      </c>
      <c r="O137" s="361">
        <v>51.240915407126536</v>
      </c>
      <c r="P137" s="347"/>
      <c r="Q137" s="227"/>
      <c r="R137" s="227"/>
      <c r="S137" s="227"/>
      <c r="T137" s="227"/>
      <c r="U137" s="227"/>
      <c r="V137" s="157"/>
    </row>
    <row r="138" spans="1:22" s="136" customFormat="1" ht="12.75">
      <c r="A138" s="134"/>
      <c r="B138" s="135"/>
      <c r="C138" s="135"/>
      <c r="D138" s="134"/>
      <c r="E138" s="135"/>
      <c r="J138" s="157"/>
      <c r="K138" s="350"/>
      <c r="L138" s="350"/>
      <c r="M138" s="360"/>
      <c r="N138" s="356">
        <v>40544</v>
      </c>
      <c r="O138" s="361">
        <v>53.491648270574601</v>
      </c>
      <c r="P138" s="347"/>
      <c r="Q138" s="227"/>
      <c r="R138" s="227"/>
      <c r="S138" s="227"/>
      <c r="T138" s="227"/>
      <c r="U138" s="227"/>
      <c r="V138" s="157"/>
    </row>
    <row r="139" spans="1:22" s="136" customFormat="1" ht="12.75">
      <c r="A139" s="134"/>
      <c r="B139" s="135"/>
      <c r="C139" s="135"/>
      <c r="D139" s="134"/>
      <c r="E139" s="135"/>
      <c r="J139" s="157"/>
      <c r="K139" s="350"/>
      <c r="L139" s="350"/>
      <c r="M139" s="360"/>
      <c r="N139" s="356">
        <v>40575</v>
      </c>
      <c r="O139" s="361">
        <v>54.823731827338086</v>
      </c>
      <c r="P139" s="347"/>
      <c r="Q139" s="227"/>
      <c r="R139" s="227"/>
      <c r="S139" s="227"/>
      <c r="T139" s="227"/>
      <c r="U139" s="227"/>
      <c r="V139" s="157"/>
    </row>
    <row r="140" spans="1:22" s="136" customFormat="1" ht="12.75">
      <c r="A140" s="134"/>
      <c r="B140" s="135"/>
      <c r="C140" s="135"/>
      <c r="D140" s="134"/>
      <c r="E140" s="135"/>
      <c r="J140" s="157"/>
      <c r="K140" s="350"/>
      <c r="L140" s="350"/>
      <c r="M140" s="360"/>
      <c r="N140" s="356">
        <v>40603</v>
      </c>
      <c r="O140" s="361">
        <v>55.920421209388337</v>
      </c>
      <c r="P140" s="347"/>
      <c r="Q140" s="227"/>
      <c r="R140" s="227"/>
      <c r="S140" s="227"/>
      <c r="T140" s="227"/>
      <c r="U140" s="227"/>
      <c r="V140" s="157"/>
    </row>
    <row r="141" spans="1:22" s="136" customFormat="1" ht="12.75">
      <c r="A141" s="134"/>
      <c r="B141" s="135"/>
      <c r="C141" s="135"/>
      <c r="D141" s="134"/>
      <c r="E141" s="135"/>
      <c r="J141" s="157"/>
      <c r="K141" s="350"/>
      <c r="L141" s="350"/>
      <c r="M141" s="360"/>
      <c r="N141" s="356">
        <v>40634</v>
      </c>
      <c r="O141" s="361">
        <v>55.509787464988875</v>
      </c>
      <c r="P141" s="347"/>
      <c r="Q141" s="227"/>
      <c r="R141" s="227"/>
      <c r="S141" s="227"/>
      <c r="T141" s="227"/>
      <c r="U141" s="227"/>
      <c r="V141" s="157"/>
    </row>
    <row r="142" spans="1:22" s="136" customFormat="1" ht="12.75">
      <c r="A142" s="134"/>
      <c r="B142" s="135"/>
      <c r="C142" s="135"/>
      <c r="D142" s="134"/>
      <c r="E142" s="135"/>
      <c r="J142" s="157"/>
      <c r="K142" s="350"/>
      <c r="L142" s="350"/>
      <c r="M142" s="360"/>
      <c r="N142" s="356">
        <v>40664</v>
      </c>
      <c r="O142" s="361">
        <v>54.934327115622288</v>
      </c>
      <c r="P142" s="347"/>
      <c r="Q142" s="227"/>
      <c r="R142" s="227"/>
      <c r="S142" s="227"/>
      <c r="T142" s="227"/>
      <c r="U142" s="227"/>
      <c r="V142" s="157"/>
    </row>
    <row r="143" spans="1:22" s="136" customFormat="1" ht="12.75">
      <c r="A143" s="134"/>
      <c r="B143" s="135"/>
      <c r="C143" s="135"/>
      <c r="D143" s="134"/>
      <c r="E143" s="135"/>
      <c r="J143" s="157"/>
      <c r="K143" s="350"/>
      <c r="L143" s="350"/>
      <c r="M143" s="360"/>
      <c r="N143" s="356">
        <v>40695</v>
      </c>
      <c r="O143" s="361">
        <v>54.226253480908106</v>
      </c>
      <c r="P143" s="347"/>
      <c r="Q143" s="227"/>
      <c r="R143" s="227"/>
      <c r="S143" s="227"/>
      <c r="T143" s="227"/>
      <c r="U143" s="227"/>
      <c r="V143" s="157"/>
    </row>
    <row r="144" spans="1:22" s="136" customFormat="1" ht="12.75">
      <c r="A144" s="134"/>
      <c r="B144" s="135"/>
      <c r="C144" s="135"/>
      <c r="D144" s="134"/>
      <c r="E144" s="135"/>
      <c r="J144" s="157"/>
      <c r="K144" s="350"/>
      <c r="L144" s="350"/>
      <c r="M144" s="360"/>
      <c r="N144" s="356">
        <v>40725</v>
      </c>
      <c r="O144" s="361">
        <v>46.363325407748448</v>
      </c>
      <c r="P144" s="347"/>
      <c r="Q144" s="227"/>
      <c r="R144" s="227"/>
      <c r="S144" s="227"/>
      <c r="T144" s="227"/>
      <c r="U144" s="227"/>
      <c r="V144" s="157"/>
    </row>
    <row r="145" spans="1:22" s="136" customFormat="1" ht="12.75">
      <c r="A145" s="134"/>
      <c r="B145" s="135"/>
      <c r="C145" s="135"/>
      <c r="D145" s="134"/>
      <c r="E145" s="135"/>
      <c r="J145" s="157"/>
      <c r="K145" s="350"/>
      <c r="L145" s="350"/>
      <c r="M145" s="360"/>
      <c r="N145" s="356">
        <v>40756</v>
      </c>
      <c r="O145" s="361">
        <v>48.212728728546246</v>
      </c>
      <c r="P145" s="347"/>
      <c r="Q145" s="227"/>
      <c r="R145" s="227"/>
      <c r="S145" s="227"/>
      <c r="T145" s="227"/>
      <c r="U145" s="227"/>
      <c r="V145" s="157"/>
    </row>
    <row r="146" spans="1:22" s="136" customFormat="1" ht="12.75">
      <c r="A146" s="134"/>
      <c r="B146" s="135"/>
      <c r="C146" s="135"/>
      <c r="D146" s="134"/>
      <c r="E146" s="135"/>
      <c r="J146" s="157"/>
      <c r="K146" s="350"/>
      <c r="L146" s="350"/>
      <c r="M146" s="360"/>
      <c r="N146" s="356">
        <v>40787</v>
      </c>
      <c r="O146" s="361">
        <v>50.195669869329294</v>
      </c>
      <c r="P146" s="347"/>
      <c r="Q146" s="227"/>
      <c r="R146" s="227"/>
      <c r="S146" s="227"/>
      <c r="T146" s="227"/>
      <c r="U146" s="227"/>
      <c r="V146" s="157"/>
    </row>
    <row r="147" spans="1:22" s="136" customFormat="1" ht="12.75">
      <c r="A147" s="134"/>
      <c r="B147" s="135"/>
      <c r="C147" s="135"/>
      <c r="D147" s="134"/>
      <c r="E147" s="135"/>
      <c r="J147" s="157"/>
      <c r="K147" s="350"/>
      <c r="L147" s="350"/>
      <c r="M147" s="360"/>
      <c r="N147" s="356">
        <v>40817</v>
      </c>
      <c r="O147" s="361">
        <v>50.5</v>
      </c>
      <c r="P147" s="347"/>
      <c r="Q147" s="227"/>
      <c r="R147" s="227"/>
      <c r="S147" s="227"/>
      <c r="T147" s="227"/>
      <c r="U147" s="227"/>
      <c r="V147" s="157"/>
    </row>
    <row r="148" spans="1:22" s="136" customFormat="1" ht="12.75">
      <c r="A148" s="134"/>
      <c r="B148" s="135"/>
      <c r="C148" s="135"/>
      <c r="D148" s="134"/>
      <c r="E148" s="135"/>
      <c r="J148" s="157"/>
      <c r="K148" s="350"/>
      <c r="L148" s="350"/>
      <c r="M148" s="360"/>
      <c r="N148" s="356">
        <v>40848</v>
      </c>
      <c r="O148" s="361">
        <v>51.6</v>
      </c>
      <c r="P148" s="347"/>
      <c r="Q148" s="227"/>
      <c r="R148" s="227"/>
      <c r="S148" s="227"/>
      <c r="T148" s="227"/>
      <c r="U148" s="227"/>
      <c r="V148" s="157"/>
    </row>
    <row r="149" spans="1:22" s="136" customFormat="1" ht="12.75">
      <c r="A149" s="134"/>
      <c r="B149" s="135"/>
      <c r="C149" s="135"/>
      <c r="D149" s="134"/>
      <c r="E149" s="135"/>
      <c r="J149" s="157"/>
      <c r="K149" s="350"/>
      <c r="L149" s="350"/>
      <c r="M149" s="360"/>
      <c r="N149" s="356">
        <v>40878</v>
      </c>
      <c r="O149" s="361">
        <v>49.4</v>
      </c>
      <c r="P149" s="347"/>
      <c r="Q149" s="227"/>
      <c r="R149" s="227"/>
      <c r="S149" s="227"/>
      <c r="T149" s="227"/>
      <c r="U149" s="227"/>
      <c r="V149" s="157"/>
    </row>
    <row r="150" spans="1:22" s="136" customFormat="1" ht="12.75">
      <c r="A150" s="134"/>
      <c r="B150" s="135"/>
      <c r="C150" s="135"/>
      <c r="D150" s="134"/>
      <c r="E150" s="135"/>
      <c r="J150" s="157"/>
      <c r="K150" s="350"/>
      <c r="L150" s="350"/>
      <c r="M150" s="360"/>
      <c r="N150" s="356">
        <v>40909</v>
      </c>
      <c r="O150" s="361">
        <v>53.2</v>
      </c>
      <c r="P150" s="347"/>
      <c r="Q150" s="227"/>
      <c r="R150" s="227"/>
      <c r="S150" s="227"/>
      <c r="T150" s="227"/>
      <c r="U150" s="227"/>
      <c r="V150" s="157"/>
    </row>
    <row r="151" spans="1:22" s="136" customFormat="1" ht="12.75">
      <c r="A151" s="134"/>
      <c r="B151" s="135"/>
      <c r="C151" s="135"/>
      <c r="D151" s="134"/>
      <c r="E151" s="135"/>
      <c r="J151" s="157"/>
      <c r="K151" s="350"/>
      <c r="L151" s="350"/>
      <c r="M151" s="360"/>
      <c r="N151" s="356">
        <v>40940</v>
      </c>
      <c r="O151" s="361">
        <v>57.9</v>
      </c>
      <c r="P151" s="347"/>
      <c r="Q151" s="227"/>
      <c r="R151" s="227"/>
      <c r="S151" s="227"/>
      <c r="T151" s="227"/>
      <c r="U151" s="227"/>
      <c r="V151" s="157"/>
    </row>
    <row r="152" spans="1:22" s="136" customFormat="1" ht="12.75">
      <c r="A152" s="134"/>
      <c r="B152" s="135"/>
      <c r="C152" s="135"/>
      <c r="D152" s="134"/>
      <c r="E152" s="135"/>
      <c r="J152" s="157"/>
      <c r="K152" s="350"/>
      <c r="L152" s="350"/>
      <c r="M152" s="360"/>
      <c r="N152" s="356">
        <v>40969</v>
      </c>
      <c r="O152" s="361">
        <v>55.1</v>
      </c>
      <c r="P152" s="347"/>
      <c r="Q152" s="227"/>
      <c r="R152" s="227"/>
      <c r="S152" s="227"/>
      <c r="T152" s="227"/>
      <c r="U152" s="227"/>
      <c r="V152" s="157"/>
    </row>
    <row r="153" spans="1:22" s="136" customFormat="1" ht="12.75">
      <c r="A153" s="134"/>
      <c r="B153" s="135"/>
      <c r="C153" s="135"/>
      <c r="D153" s="134"/>
      <c r="E153" s="135"/>
      <c r="J153" s="157"/>
      <c r="K153" s="350"/>
      <c r="L153" s="350"/>
      <c r="M153" s="360"/>
      <c r="N153" s="356">
        <v>41000</v>
      </c>
      <c r="O153" s="361">
        <v>53.7</v>
      </c>
      <c r="P153" s="347"/>
      <c r="Q153" s="227"/>
      <c r="R153" s="227"/>
      <c r="S153" s="227"/>
      <c r="T153" s="227"/>
      <c r="U153" s="227"/>
      <c r="V153" s="157"/>
    </row>
    <row r="154" spans="1:22" s="136" customFormat="1" ht="12.75">
      <c r="A154" s="134"/>
      <c r="B154" s="135"/>
      <c r="C154" s="135"/>
      <c r="D154" s="134"/>
      <c r="E154" s="135"/>
      <c r="J154" s="157"/>
      <c r="K154" s="350"/>
      <c r="L154" s="350"/>
      <c r="M154" s="360"/>
      <c r="N154" s="356">
        <v>41030</v>
      </c>
      <c r="O154" s="361">
        <v>53.6</v>
      </c>
      <c r="P154" s="347"/>
      <c r="Q154" s="227"/>
      <c r="R154" s="227"/>
      <c r="S154" s="227"/>
      <c r="T154" s="227"/>
      <c r="U154" s="227"/>
      <c r="V154" s="157"/>
    </row>
    <row r="155" spans="1:22" s="136" customFormat="1" ht="12.75">
      <c r="A155" s="134"/>
      <c r="B155" s="135"/>
      <c r="C155" s="135"/>
      <c r="D155" s="134"/>
      <c r="E155" s="135"/>
      <c r="J155" s="157"/>
      <c r="K155" s="350"/>
      <c r="L155" s="350"/>
      <c r="M155" s="360"/>
      <c r="N155" s="356">
        <v>41061</v>
      </c>
      <c r="O155" s="361">
        <v>48.2</v>
      </c>
      <c r="P155" s="347"/>
      <c r="Q155" s="227"/>
      <c r="R155" s="227"/>
      <c r="S155" s="227"/>
      <c r="T155" s="227"/>
      <c r="U155" s="227"/>
      <c r="V155" s="157"/>
    </row>
    <row r="156" spans="1:22" s="136" customFormat="1" ht="12.75">
      <c r="A156" s="134"/>
      <c r="B156" s="135"/>
      <c r="C156" s="135"/>
      <c r="D156" s="134"/>
      <c r="E156" s="135"/>
      <c r="J156" s="157"/>
      <c r="K156" s="350"/>
      <c r="L156" s="350"/>
      <c r="M156" s="360"/>
      <c r="N156" s="356">
        <v>41091</v>
      </c>
      <c r="O156" s="361">
        <v>51</v>
      </c>
      <c r="P156" s="347"/>
      <c r="Q156" s="227"/>
      <c r="R156" s="227"/>
      <c r="S156" s="227"/>
      <c r="T156" s="227"/>
      <c r="U156" s="227"/>
      <c r="V156" s="157"/>
    </row>
    <row r="157" spans="1:22" s="136" customFormat="1" ht="12.75">
      <c r="A157" s="134"/>
      <c r="B157" s="135"/>
      <c r="C157" s="135"/>
      <c r="D157" s="134"/>
      <c r="E157" s="135"/>
      <c r="J157" s="157"/>
      <c r="K157" s="350"/>
      <c r="L157" s="350"/>
      <c r="M157" s="360"/>
      <c r="N157" s="356">
        <v>41122</v>
      </c>
      <c r="O157" s="361">
        <v>50.2</v>
      </c>
      <c r="P157" s="347"/>
      <c r="Q157" s="227"/>
      <c r="R157" s="227"/>
      <c r="S157" s="227"/>
      <c r="T157" s="227"/>
      <c r="U157" s="227"/>
      <c r="V157" s="157"/>
    </row>
    <row r="158" spans="1:22" s="136" customFormat="1" ht="12.75">
      <c r="A158" s="134"/>
      <c r="B158" s="135"/>
      <c r="C158" s="135"/>
      <c r="D158" s="134"/>
      <c r="E158" s="135"/>
      <c r="J158" s="157"/>
      <c r="K158" s="350"/>
      <c r="L158" s="350"/>
      <c r="M158" s="360"/>
      <c r="N158" s="356">
        <v>41153</v>
      </c>
      <c r="O158" s="361">
        <v>48.3</v>
      </c>
      <c r="P158" s="347"/>
      <c r="Q158" s="227"/>
      <c r="R158" s="227"/>
      <c r="S158" s="227"/>
      <c r="T158" s="227"/>
      <c r="U158" s="227"/>
      <c r="V158" s="157"/>
    </row>
    <row r="159" spans="1:22" s="136" customFormat="1" ht="12.75">
      <c r="A159" s="134"/>
      <c r="B159" s="135"/>
      <c r="C159" s="135"/>
      <c r="D159" s="134"/>
      <c r="E159" s="135"/>
      <c r="J159" s="157"/>
      <c r="K159" s="350"/>
      <c r="L159" s="350"/>
      <c r="M159" s="360"/>
      <c r="N159" s="356">
        <v>41183</v>
      </c>
      <c r="O159" s="361">
        <v>47.1</v>
      </c>
      <c r="P159" s="347"/>
      <c r="Q159" s="227"/>
      <c r="R159" s="227"/>
      <c r="S159" s="227"/>
      <c r="T159" s="227"/>
      <c r="U159" s="227"/>
      <c r="V159" s="157"/>
    </row>
    <row r="160" spans="1:22" s="122" customFormat="1" ht="12.75">
      <c r="A160" s="120"/>
      <c r="B160" s="121"/>
      <c r="C160" s="121"/>
      <c r="D160" s="120"/>
      <c r="E160" s="39"/>
      <c r="J160" s="157"/>
      <c r="K160" s="350"/>
      <c r="L160" s="350"/>
      <c r="M160" s="360"/>
      <c r="N160" s="356">
        <v>41214</v>
      </c>
      <c r="O160" s="361">
        <v>49.5</v>
      </c>
      <c r="P160" s="347"/>
      <c r="Q160" s="227"/>
      <c r="R160" s="227"/>
      <c r="S160" s="227"/>
      <c r="T160" s="227"/>
      <c r="U160" s="227"/>
      <c r="V160" s="157"/>
    </row>
    <row r="161" spans="1:22" s="122" customFormat="1" ht="12.75">
      <c r="A161" s="120"/>
      <c r="B161" s="121"/>
      <c r="C161" s="121"/>
      <c r="D161" s="120"/>
      <c r="E161" s="39"/>
      <c r="J161" s="157"/>
      <c r="K161" s="350"/>
      <c r="L161" s="350"/>
      <c r="M161" s="360"/>
      <c r="N161" s="356">
        <v>41244</v>
      </c>
      <c r="O161" s="361">
        <v>47.4</v>
      </c>
      <c r="P161" s="347"/>
      <c r="Q161" s="227"/>
      <c r="R161" s="227"/>
      <c r="S161" s="227"/>
      <c r="T161" s="227"/>
      <c r="U161" s="227"/>
      <c r="V161" s="157"/>
    </row>
    <row r="162" spans="1:22" s="122" customFormat="1" ht="12.75">
      <c r="A162" s="120"/>
      <c r="B162" s="121"/>
      <c r="C162" s="121"/>
      <c r="D162" s="120"/>
      <c r="E162" s="39"/>
      <c r="J162" s="157"/>
      <c r="K162" s="350"/>
      <c r="L162" s="350"/>
      <c r="M162" s="360"/>
      <c r="N162" s="356">
        <v>41275</v>
      </c>
      <c r="O162" s="361">
        <v>48.877124120076601</v>
      </c>
      <c r="P162" s="347"/>
      <c r="Q162" s="227"/>
      <c r="R162" s="227"/>
      <c r="S162" s="227"/>
      <c r="T162" s="227"/>
      <c r="U162" s="227"/>
      <c r="V162" s="157"/>
    </row>
    <row r="163" spans="1:22" s="122" customFormat="1" ht="12.75">
      <c r="A163" s="120"/>
      <c r="B163" s="121"/>
      <c r="C163" s="121"/>
      <c r="D163" s="120"/>
      <c r="E163" s="39"/>
      <c r="J163" s="157"/>
      <c r="K163" s="350"/>
      <c r="L163" s="350"/>
      <c r="M163" s="360"/>
      <c r="N163" s="356">
        <v>41306</v>
      </c>
      <c r="O163" s="361">
        <v>52.264294670502643</v>
      </c>
      <c r="P163" s="347"/>
      <c r="Q163" s="227"/>
      <c r="R163" s="227"/>
      <c r="S163" s="227"/>
      <c r="T163" s="227"/>
      <c r="U163" s="227"/>
      <c r="V163" s="157"/>
    </row>
    <row r="164" spans="1:22" s="122" customFormat="1" ht="12.75">
      <c r="A164" s="120"/>
      <c r="B164" s="121"/>
      <c r="C164" s="121"/>
      <c r="D164" s="120"/>
      <c r="E164" s="39"/>
      <c r="J164" s="157"/>
      <c r="K164" s="350"/>
      <c r="L164" s="350"/>
      <c r="M164" s="360"/>
      <c r="N164" s="356">
        <v>41334</v>
      </c>
      <c r="O164" s="361">
        <v>48.805782669001786</v>
      </c>
      <c r="P164" s="347"/>
      <c r="Q164" s="227"/>
      <c r="R164" s="227"/>
      <c r="S164" s="227"/>
      <c r="T164" s="227"/>
      <c r="U164" s="227"/>
      <c r="V164" s="157"/>
    </row>
    <row r="165" spans="1:22" s="122" customFormat="1" ht="12.75">
      <c r="A165" s="120"/>
      <c r="B165" s="121"/>
      <c r="C165" s="121"/>
      <c r="D165" s="120"/>
      <c r="E165" s="39"/>
      <c r="J165" s="157"/>
      <c r="K165" s="350"/>
      <c r="L165" s="350"/>
      <c r="M165" s="360"/>
      <c r="N165" s="356">
        <v>41365</v>
      </c>
      <c r="O165" s="361">
        <v>49.609238621806647</v>
      </c>
      <c r="P165" s="347"/>
      <c r="Q165" s="227"/>
      <c r="R165" s="227"/>
      <c r="S165" s="227"/>
      <c r="T165" s="227"/>
      <c r="U165" s="227"/>
      <c r="V165" s="157"/>
    </row>
    <row r="166" spans="1:22" s="122" customFormat="1" ht="12.75">
      <c r="A166" s="120"/>
      <c r="B166" s="121"/>
      <c r="C166" s="121"/>
      <c r="D166" s="120"/>
      <c r="E166" s="39"/>
      <c r="J166" s="157"/>
      <c r="K166" s="350"/>
      <c r="L166" s="350"/>
      <c r="M166" s="360"/>
      <c r="N166" s="356">
        <v>41395</v>
      </c>
      <c r="O166" s="361">
        <v>49.971093522643351</v>
      </c>
      <c r="P166" s="347"/>
      <c r="Q166" s="227"/>
      <c r="R166" s="227"/>
      <c r="S166" s="227"/>
      <c r="T166" s="227"/>
      <c r="U166" s="227"/>
      <c r="V166" s="157"/>
    </row>
    <row r="167" spans="1:22" s="122" customFormat="1" ht="12.75">
      <c r="A167" s="120"/>
      <c r="B167" s="121"/>
      <c r="C167" s="121"/>
      <c r="D167" s="120"/>
      <c r="E167" s="39"/>
      <c r="J167" s="157"/>
      <c r="K167" s="350"/>
      <c r="L167" s="350"/>
      <c r="M167" s="360"/>
      <c r="N167" s="356">
        <v>41426</v>
      </c>
      <c r="O167" s="361">
        <v>51.731302477228986</v>
      </c>
      <c r="P167" s="347"/>
      <c r="Q167" s="227"/>
      <c r="R167" s="227"/>
      <c r="S167" s="227"/>
      <c r="T167" s="227"/>
      <c r="U167" s="227"/>
      <c r="V167" s="157"/>
    </row>
    <row r="168" spans="1:22" s="122" customFormat="1" ht="12.75">
      <c r="A168" s="120"/>
      <c r="B168" s="121"/>
      <c r="C168" s="121"/>
      <c r="D168" s="120"/>
      <c r="E168" s="39"/>
      <c r="J168" s="157"/>
      <c r="K168" s="350"/>
      <c r="L168" s="350"/>
      <c r="M168" s="360"/>
      <c r="N168" s="356">
        <v>41456</v>
      </c>
      <c r="O168" s="361">
        <v>52.459465771002371</v>
      </c>
      <c r="P168" s="347"/>
      <c r="Q168" s="227"/>
      <c r="R168" s="227"/>
      <c r="S168" s="227"/>
      <c r="T168" s="227"/>
      <c r="U168" s="227"/>
    </row>
    <row r="169" spans="1:22" s="122" customFormat="1" ht="12.75">
      <c r="A169" s="120"/>
      <c r="B169" s="121"/>
      <c r="C169" s="121"/>
      <c r="D169" s="120"/>
      <c r="E169" s="39"/>
      <c r="J169" s="157"/>
      <c r="K169" s="349"/>
      <c r="L169" s="349"/>
      <c r="M169" s="300"/>
      <c r="N169" s="356">
        <v>41487</v>
      </c>
      <c r="O169" s="361">
        <v>55.554413238928781</v>
      </c>
      <c r="P169" s="346"/>
      <c r="Q169" s="227"/>
      <c r="R169" s="227"/>
      <c r="S169" s="227"/>
      <c r="T169" s="227"/>
      <c r="U169" s="227"/>
    </row>
    <row r="170" spans="1:22" s="122" customFormat="1" ht="12.75">
      <c r="A170" s="120"/>
      <c r="B170" s="121"/>
      <c r="C170" s="121"/>
      <c r="D170" s="120"/>
      <c r="E170" s="39"/>
      <c r="J170" s="157"/>
      <c r="K170" s="349"/>
      <c r="L170" s="349"/>
      <c r="M170" s="300"/>
      <c r="N170" s="356">
        <v>41518</v>
      </c>
      <c r="O170" s="361">
        <v>50.015682473497399</v>
      </c>
      <c r="P170" s="346"/>
      <c r="Q170" s="227"/>
      <c r="R170" s="227"/>
      <c r="S170" s="227"/>
      <c r="T170" s="227"/>
      <c r="U170" s="227"/>
    </row>
    <row r="171" spans="1:22" s="122" customFormat="1" ht="12.75">
      <c r="A171" s="120"/>
      <c r="B171" s="121"/>
      <c r="C171" s="121"/>
      <c r="D171" s="120"/>
      <c r="E171" s="39"/>
      <c r="J171" s="157"/>
      <c r="K171" s="349"/>
      <c r="L171" s="349"/>
      <c r="M171" s="300"/>
      <c r="N171" s="356">
        <v>41548</v>
      </c>
      <c r="O171" s="361">
        <v>50.7</v>
      </c>
      <c r="P171" s="346"/>
      <c r="Q171" s="227"/>
      <c r="R171" s="227"/>
      <c r="S171" s="227"/>
      <c r="T171" s="227"/>
      <c r="U171" s="227"/>
    </row>
    <row r="172" spans="1:22" s="122" customFormat="1" ht="12.75">
      <c r="A172" s="120"/>
      <c r="B172" s="121"/>
      <c r="C172" s="121"/>
      <c r="D172" s="120"/>
      <c r="E172" s="39"/>
      <c r="J172" s="227"/>
      <c r="K172" s="349"/>
      <c r="L172" s="349"/>
      <c r="M172" s="300"/>
      <c r="N172" s="356">
        <v>41579</v>
      </c>
      <c r="O172" s="361">
        <v>52.4</v>
      </c>
      <c r="P172" s="346"/>
      <c r="Q172" s="227"/>
      <c r="R172" s="227"/>
      <c r="S172" s="227"/>
      <c r="T172" s="227"/>
      <c r="U172" s="227"/>
    </row>
    <row r="173" spans="1:22" s="122" customFormat="1" ht="12.75">
      <c r="A173" s="120"/>
      <c r="B173" s="121"/>
      <c r="C173" s="121"/>
      <c r="D173" s="120"/>
      <c r="E173" s="39"/>
      <c r="J173" s="227"/>
      <c r="K173" s="349"/>
      <c r="L173" s="349"/>
      <c r="M173" s="300"/>
      <c r="N173" s="356">
        <v>41609</v>
      </c>
      <c r="O173" s="361">
        <v>49.9</v>
      </c>
      <c r="P173" s="346"/>
      <c r="Q173" s="227"/>
      <c r="R173" s="227"/>
      <c r="S173" s="227"/>
      <c r="T173" s="227"/>
      <c r="U173" s="227"/>
    </row>
    <row r="174" spans="1:22" ht="12.75">
      <c r="N174" s="356">
        <v>41640</v>
      </c>
      <c r="O174" s="361">
        <v>49.9</v>
      </c>
      <c r="P174" s="346"/>
      <c r="Q174" s="227"/>
      <c r="R174" s="227"/>
    </row>
    <row r="175" spans="1:22" ht="12.75">
      <c r="N175" s="356">
        <v>41671</v>
      </c>
      <c r="O175" s="361">
        <v>51.7</v>
      </c>
      <c r="P175" s="346"/>
      <c r="Q175" s="227"/>
      <c r="R175" s="227"/>
    </row>
    <row r="176" spans="1:22" ht="12.75">
      <c r="N176" s="356">
        <v>41699</v>
      </c>
      <c r="O176" s="361">
        <v>50.3</v>
      </c>
      <c r="P176" s="346"/>
      <c r="Q176" s="227"/>
      <c r="R176" s="227"/>
    </row>
    <row r="177" spans="1:21" ht="12.75" customHeight="1">
      <c r="N177" s="356">
        <v>41730</v>
      </c>
      <c r="O177" s="361">
        <v>47.4</v>
      </c>
      <c r="P177" s="346"/>
      <c r="Q177" s="227"/>
      <c r="R177" s="227"/>
    </row>
    <row r="178" spans="1:21" s="303" customFormat="1" ht="12.6" customHeight="1">
      <c r="A178" s="302"/>
      <c r="B178" s="302"/>
      <c r="C178" s="302"/>
      <c r="D178" s="302"/>
      <c r="E178" s="302"/>
      <c r="J178" s="304"/>
      <c r="K178" s="362"/>
      <c r="L178" s="362"/>
      <c r="M178" s="363"/>
      <c r="N178" s="356">
        <v>41760</v>
      </c>
      <c r="O178" s="364">
        <v>44.3</v>
      </c>
      <c r="P178" s="348"/>
      <c r="Q178" s="304"/>
      <c r="R178" s="304"/>
      <c r="S178" s="304"/>
      <c r="T178" s="304"/>
      <c r="U178" s="304"/>
    </row>
    <row r="179" spans="1:21" ht="12.6" customHeight="1">
      <c r="N179" s="356">
        <v>41791</v>
      </c>
      <c r="O179" s="364">
        <v>46.3</v>
      </c>
      <c r="P179" s="346"/>
      <c r="Q179" s="227"/>
      <c r="R179" s="227"/>
    </row>
    <row r="180" spans="1:21" ht="12.6" customHeight="1">
      <c r="N180" s="356">
        <v>41821</v>
      </c>
      <c r="O180" s="364">
        <v>45.9</v>
      </c>
      <c r="P180" s="346"/>
      <c r="Q180" s="227"/>
      <c r="R180" s="227"/>
    </row>
    <row r="181" spans="1:21" ht="12.6" customHeight="1">
      <c r="N181" s="356">
        <v>41852</v>
      </c>
      <c r="O181" s="364">
        <v>49</v>
      </c>
      <c r="P181" s="346"/>
      <c r="Q181" s="227"/>
      <c r="R181" s="227"/>
    </row>
    <row r="182" spans="1:21" ht="10.5" customHeight="1">
      <c r="N182" s="356">
        <v>41883</v>
      </c>
      <c r="O182" s="361">
        <v>50.7</v>
      </c>
      <c r="P182" s="346"/>
      <c r="Q182" s="227"/>
      <c r="R182" s="227"/>
    </row>
    <row r="183" spans="1:21" ht="5.65" customHeight="1">
      <c r="P183" s="346"/>
      <c r="Q183" s="227"/>
      <c r="R183" s="227"/>
    </row>
    <row r="184" spans="1:21" ht="5.65" customHeight="1">
      <c r="P184" s="346"/>
      <c r="Q184" s="227"/>
      <c r="R184" s="227"/>
    </row>
    <row r="185" spans="1:21" ht="5.65" customHeight="1">
      <c r="P185" s="346"/>
      <c r="Q185" s="227"/>
      <c r="R185" s="227"/>
    </row>
    <row r="186" spans="1:21" ht="5.65" customHeight="1">
      <c r="P186" s="346"/>
      <c r="Q186" s="227"/>
      <c r="R186" s="227"/>
    </row>
    <row r="187" spans="1:21" ht="5.65" customHeight="1">
      <c r="P187" s="346"/>
      <c r="Q187" s="227"/>
      <c r="R187" s="227"/>
    </row>
    <row r="188" spans="1:21" ht="5.65" customHeight="1">
      <c r="P188" s="346"/>
      <c r="Q188" s="227"/>
      <c r="R188" s="227"/>
    </row>
    <row r="189" spans="1:21" ht="5.65" customHeight="1">
      <c r="P189" s="346"/>
      <c r="Q189" s="227"/>
      <c r="R189" s="227"/>
    </row>
    <row r="190" spans="1:21" ht="5.65" customHeight="1">
      <c r="P190" s="346"/>
      <c r="Q190" s="227"/>
      <c r="R190" s="227"/>
    </row>
    <row r="191" spans="1:21" ht="5.65" customHeight="1">
      <c r="P191" s="346"/>
      <c r="Q191" s="227"/>
      <c r="R191" s="227"/>
    </row>
    <row r="192" spans="1:21" ht="5.65" customHeight="1">
      <c r="P192" s="346"/>
      <c r="Q192" s="227"/>
      <c r="R192" s="227"/>
    </row>
    <row r="193" spans="16:18" ht="5.65" customHeight="1">
      <c r="P193" s="346"/>
      <c r="Q193" s="227"/>
      <c r="R193" s="227"/>
    </row>
    <row r="194" spans="16:18" ht="5.65" customHeight="1">
      <c r="P194" s="346"/>
      <c r="Q194" s="227"/>
      <c r="R194" s="227"/>
    </row>
    <row r="195" spans="16:18" ht="5.65" customHeight="1">
      <c r="P195" s="346"/>
      <c r="Q195" s="227"/>
      <c r="R195" s="227"/>
    </row>
    <row r="196" spans="16:18" ht="5.65" customHeight="1">
      <c r="P196" s="346"/>
      <c r="Q196" s="227"/>
      <c r="R196" s="227"/>
    </row>
    <row r="197" spans="16:18" ht="5.65" customHeight="1">
      <c r="P197" s="346"/>
      <c r="Q197" s="227"/>
      <c r="R197" s="227"/>
    </row>
    <row r="198" spans="16:18" ht="5.65" customHeight="1">
      <c r="P198" s="346"/>
      <c r="Q198" s="227"/>
      <c r="R198" s="227"/>
    </row>
    <row r="199" spans="16:18" ht="5.65" customHeight="1">
      <c r="P199" s="346"/>
      <c r="Q199" s="227"/>
      <c r="R199" s="227"/>
    </row>
    <row r="200" spans="16:18" ht="5.65" customHeight="1">
      <c r="P200" s="346"/>
      <c r="Q200" s="227"/>
      <c r="R200" s="227"/>
    </row>
    <row r="201" spans="16:18" ht="5.65" customHeight="1">
      <c r="P201" s="346"/>
      <c r="Q201" s="227"/>
      <c r="R201" s="227"/>
    </row>
    <row r="202" spans="16:18" ht="5.65" customHeight="1">
      <c r="P202" s="346"/>
      <c r="Q202" s="227"/>
      <c r="R202" s="227"/>
    </row>
    <row r="203" spans="16:18" ht="5.65" customHeight="1">
      <c r="P203" s="346"/>
      <c r="Q203" s="227"/>
      <c r="R203" s="227"/>
    </row>
    <row r="204" spans="16:18" ht="5.65" customHeight="1">
      <c r="P204" s="346"/>
      <c r="Q204" s="227"/>
      <c r="R204" s="227"/>
    </row>
  </sheetData>
  <mergeCells count="1">
    <mergeCell ref="A1:I2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622"/>
  <sheetViews>
    <sheetView zoomScale="90" zoomScaleNormal="90" workbookViewId="0">
      <selection activeCell="B1" sqref="B1:P1"/>
    </sheetView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454" t="s">
        <v>146</v>
      </c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6"/>
    </row>
    <row r="2" spans="1:17" ht="57">
      <c r="B2" s="58" t="s">
        <v>113</v>
      </c>
      <c r="C2" s="58" t="s">
        <v>147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455</v>
      </c>
      <c r="L2" s="58" t="s">
        <v>121</v>
      </c>
      <c r="M2" s="58" t="s">
        <v>122</v>
      </c>
      <c r="N2" s="58" t="s">
        <v>123</v>
      </c>
      <c r="O2" s="58" t="s">
        <v>124</v>
      </c>
      <c r="P2" s="58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39">
        <v>70943</v>
      </c>
      <c r="C4" s="139">
        <f>B4-D4</f>
        <v>7043</v>
      </c>
      <c r="D4" s="139">
        <v>63900</v>
      </c>
      <c r="E4" s="139">
        <v>8867</v>
      </c>
      <c r="F4" s="139">
        <v>2420</v>
      </c>
      <c r="G4" s="139">
        <v>1229</v>
      </c>
      <c r="H4" s="139">
        <v>453</v>
      </c>
      <c r="I4" s="139">
        <v>2090</v>
      </c>
      <c r="J4" s="139">
        <v>4019</v>
      </c>
      <c r="K4" s="139">
        <v>6633</v>
      </c>
      <c r="L4" s="139">
        <v>5446</v>
      </c>
      <c r="M4" s="139">
        <v>2061</v>
      </c>
      <c r="N4" s="139">
        <v>5802</v>
      </c>
      <c r="O4" s="139">
        <v>1307</v>
      </c>
      <c r="P4" s="139">
        <v>1616</v>
      </c>
      <c r="Q4" s="52"/>
    </row>
    <row r="5" spans="1:17" hidden="1">
      <c r="A5" s="51">
        <v>32905</v>
      </c>
      <c r="B5" s="139">
        <v>82517</v>
      </c>
      <c r="C5" s="139">
        <f t="shared" ref="C5:C68" si="0">B5-D5</f>
        <v>5934</v>
      </c>
      <c r="D5" s="139">
        <v>76583</v>
      </c>
      <c r="E5" s="139">
        <v>13036</v>
      </c>
      <c r="F5" s="139">
        <v>3241</v>
      </c>
      <c r="G5" s="139">
        <v>1158</v>
      </c>
      <c r="H5" s="139">
        <v>467</v>
      </c>
      <c r="I5" s="139">
        <v>2370</v>
      </c>
      <c r="J5" s="139">
        <v>4308</v>
      </c>
      <c r="K5" s="139">
        <v>6131</v>
      </c>
      <c r="L5" s="139">
        <v>5136</v>
      </c>
      <c r="M5" s="139">
        <v>3102</v>
      </c>
      <c r="N5" s="139">
        <v>5759</v>
      </c>
      <c r="O5" s="139">
        <v>1686</v>
      </c>
      <c r="P5" s="139">
        <v>1866</v>
      </c>
      <c r="Q5" s="52"/>
    </row>
    <row r="6" spans="1:17" hidden="1">
      <c r="A6" s="51">
        <v>32933</v>
      </c>
      <c r="B6" s="139">
        <v>90843</v>
      </c>
      <c r="C6" s="139">
        <f t="shared" si="0"/>
        <v>7775</v>
      </c>
      <c r="D6" s="139">
        <v>83068</v>
      </c>
      <c r="E6" s="139">
        <v>14624</v>
      </c>
      <c r="F6" s="139">
        <v>2730</v>
      </c>
      <c r="G6" s="139">
        <v>1259</v>
      </c>
      <c r="H6" s="139">
        <v>413</v>
      </c>
      <c r="I6" s="139">
        <v>2303</v>
      </c>
      <c r="J6" s="139">
        <v>6885</v>
      </c>
      <c r="K6" s="139">
        <v>7846</v>
      </c>
      <c r="L6" s="139">
        <v>6769</v>
      </c>
      <c r="M6" s="139">
        <v>2511</v>
      </c>
      <c r="N6" s="139">
        <v>6177</v>
      </c>
      <c r="O6" s="139">
        <v>1912</v>
      </c>
      <c r="P6" s="139">
        <v>2296</v>
      </c>
    </row>
    <row r="7" spans="1:17" hidden="1">
      <c r="A7" s="51">
        <v>32964</v>
      </c>
      <c r="B7" s="139">
        <v>66749</v>
      </c>
      <c r="C7" s="139">
        <f t="shared" si="0"/>
        <v>6000</v>
      </c>
      <c r="D7" s="139">
        <v>60749</v>
      </c>
      <c r="E7" s="139">
        <v>8629</v>
      </c>
      <c r="F7" s="139">
        <v>2041</v>
      </c>
      <c r="G7" s="139">
        <v>834</v>
      </c>
      <c r="H7" s="139">
        <v>637</v>
      </c>
      <c r="I7" s="139">
        <v>2144</v>
      </c>
      <c r="J7" s="139">
        <v>4339</v>
      </c>
      <c r="K7" s="139">
        <v>5295</v>
      </c>
      <c r="L7" s="139">
        <v>4820</v>
      </c>
      <c r="M7" s="139">
        <v>2234</v>
      </c>
      <c r="N7" s="139">
        <v>4918</v>
      </c>
      <c r="O7" s="139">
        <v>1075</v>
      </c>
      <c r="P7" s="139">
        <v>1374</v>
      </c>
    </row>
    <row r="8" spans="1:17" hidden="1">
      <c r="A8" s="51">
        <v>32994</v>
      </c>
      <c r="B8" s="139">
        <v>79789</v>
      </c>
      <c r="C8" s="139">
        <f t="shared" si="0"/>
        <v>6365</v>
      </c>
      <c r="D8" s="139">
        <v>73424</v>
      </c>
      <c r="E8" s="139">
        <v>11302</v>
      </c>
      <c r="F8" s="139">
        <v>2559</v>
      </c>
      <c r="G8" s="139">
        <v>1123</v>
      </c>
      <c r="H8" s="139">
        <v>630</v>
      </c>
      <c r="I8" s="139">
        <v>2401</v>
      </c>
      <c r="J8" s="139">
        <v>6638</v>
      </c>
      <c r="K8" s="139">
        <v>6852</v>
      </c>
      <c r="L8" s="139">
        <v>5284</v>
      </c>
      <c r="M8" s="139">
        <v>2376</v>
      </c>
      <c r="N8" s="139">
        <v>6180</v>
      </c>
      <c r="O8" s="139">
        <v>1272</v>
      </c>
      <c r="P8" s="139">
        <v>1933</v>
      </c>
    </row>
    <row r="9" spans="1:17" hidden="1">
      <c r="A9" s="51">
        <v>33025</v>
      </c>
      <c r="B9" s="139">
        <v>88335</v>
      </c>
      <c r="C9" s="139">
        <f t="shared" si="0"/>
        <v>7585</v>
      </c>
      <c r="D9" s="139">
        <v>80750</v>
      </c>
      <c r="E9" s="139">
        <v>13169</v>
      </c>
      <c r="F9" s="139">
        <v>2182</v>
      </c>
      <c r="G9" s="139">
        <v>1191</v>
      </c>
      <c r="H9" s="139">
        <v>460</v>
      </c>
      <c r="I9" s="139">
        <v>2480</v>
      </c>
      <c r="J9" s="139">
        <v>6530</v>
      </c>
      <c r="K9" s="139">
        <v>8012</v>
      </c>
      <c r="L9" s="139">
        <v>6538</v>
      </c>
      <c r="M9" s="139">
        <v>2132</v>
      </c>
      <c r="N9" s="139">
        <v>6383</v>
      </c>
      <c r="O9" s="139">
        <v>2433</v>
      </c>
      <c r="P9" s="139">
        <v>2106</v>
      </c>
    </row>
    <row r="10" spans="1:17" hidden="1">
      <c r="A10" s="51">
        <v>33055</v>
      </c>
      <c r="B10" s="139">
        <v>84744</v>
      </c>
      <c r="C10" s="139">
        <f t="shared" si="0"/>
        <v>7758</v>
      </c>
      <c r="D10" s="139">
        <v>76986</v>
      </c>
      <c r="E10" s="139">
        <v>11000</v>
      </c>
      <c r="F10" s="139">
        <v>2933</v>
      </c>
      <c r="G10" s="139">
        <v>1509</v>
      </c>
      <c r="H10" s="139">
        <v>622</v>
      </c>
      <c r="I10" s="139">
        <v>2678</v>
      </c>
      <c r="J10" s="139">
        <v>6271</v>
      </c>
      <c r="K10" s="139">
        <v>8850</v>
      </c>
      <c r="L10" s="139">
        <v>6219</v>
      </c>
      <c r="M10" s="139">
        <v>3172</v>
      </c>
      <c r="N10" s="139">
        <v>6543</v>
      </c>
      <c r="O10" s="139">
        <v>1764</v>
      </c>
      <c r="P10" s="139">
        <v>1850</v>
      </c>
    </row>
    <row r="11" spans="1:17" hidden="1">
      <c r="A11" s="51">
        <v>33086</v>
      </c>
      <c r="B11" s="139">
        <v>86240</v>
      </c>
      <c r="C11" s="139">
        <f t="shared" si="0"/>
        <v>8039</v>
      </c>
      <c r="D11" s="139">
        <v>78201</v>
      </c>
      <c r="E11" s="139">
        <v>12620</v>
      </c>
      <c r="F11" s="139">
        <v>2854</v>
      </c>
      <c r="G11" s="139">
        <v>1121</v>
      </c>
      <c r="H11" s="139">
        <v>501</v>
      </c>
      <c r="I11" s="139">
        <v>2340</v>
      </c>
      <c r="J11" s="139">
        <v>6614</v>
      </c>
      <c r="K11" s="139">
        <v>9572</v>
      </c>
      <c r="L11" s="139">
        <v>6800</v>
      </c>
      <c r="M11" s="139">
        <v>2977</v>
      </c>
      <c r="N11" s="139">
        <v>6712</v>
      </c>
      <c r="O11" s="139">
        <v>1790</v>
      </c>
      <c r="P11" s="139">
        <v>1600</v>
      </c>
    </row>
    <row r="12" spans="1:17" hidden="1">
      <c r="A12" s="51">
        <v>33117</v>
      </c>
      <c r="B12" s="139">
        <v>76912</v>
      </c>
      <c r="C12" s="139">
        <f t="shared" si="0"/>
        <v>6598</v>
      </c>
      <c r="D12" s="139">
        <v>70314</v>
      </c>
      <c r="E12" s="139">
        <v>11191</v>
      </c>
      <c r="F12" s="139">
        <v>1963</v>
      </c>
      <c r="G12" s="139">
        <v>848</v>
      </c>
      <c r="H12" s="139">
        <v>717</v>
      </c>
      <c r="I12" s="139">
        <v>1910</v>
      </c>
      <c r="J12" s="139">
        <v>6306</v>
      </c>
      <c r="K12" s="139">
        <v>10713</v>
      </c>
      <c r="L12" s="139">
        <v>5046</v>
      </c>
      <c r="M12" s="139">
        <v>2164</v>
      </c>
      <c r="N12" s="139">
        <v>5853</v>
      </c>
      <c r="O12" s="139">
        <v>1416</v>
      </c>
      <c r="P12" s="139">
        <v>1860</v>
      </c>
    </row>
    <row r="13" spans="1:17" hidden="1">
      <c r="A13" s="51">
        <v>33147</v>
      </c>
      <c r="B13" s="139">
        <v>78936</v>
      </c>
      <c r="C13" s="139">
        <f t="shared" si="0"/>
        <v>6682</v>
      </c>
      <c r="D13" s="139">
        <v>72254</v>
      </c>
      <c r="E13" s="139">
        <v>11946</v>
      </c>
      <c r="F13" s="139">
        <v>2743</v>
      </c>
      <c r="G13" s="139">
        <v>1040</v>
      </c>
      <c r="H13" s="139">
        <v>513</v>
      </c>
      <c r="I13" s="139">
        <v>2604</v>
      </c>
      <c r="J13" s="139">
        <v>4655</v>
      </c>
      <c r="K13" s="139">
        <v>9134</v>
      </c>
      <c r="L13" s="139">
        <v>5490</v>
      </c>
      <c r="M13" s="139">
        <v>1917</v>
      </c>
      <c r="N13" s="139">
        <v>5495</v>
      </c>
      <c r="O13" s="139">
        <v>1461</v>
      </c>
      <c r="P13" s="139">
        <v>2268</v>
      </c>
    </row>
    <row r="14" spans="1:17" hidden="1">
      <c r="A14" s="51">
        <v>33178</v>
      </c>
      <c r="B14" s="139">
        <v>87859</v>
      </c>
      <c r="C14" s="139">
        <f t="shared" si="0"/>
        <v>8042</v>
      </c>
      <c r="D14" s="139">
        <v>79817</v>
      </c>
      <c r="E14" s="139">
        <v>11879</v>
      </c>
      <c r="F14" s="139">
        <v>2358</v>
      </c>
      <c r="G14" s="139">
        <v>1592</v>
      </c>
      <c r="H14" s="139">
        <v>720</v>
      </c>
      <c r="I14" s="139">
        <v>2557</v>
      </c>
      <c r="J14" s="139">
        <v>6678</v>
      </c>
      <c r="K14" s="139">
        <v>10646</v>
      </c>
      <c r="L14" s="139">
        <v>6073</v>
      </c>
      <c r="M14" s="139">
        <v>1971</v>
      </c>
      <c r="N14" s="139">
        <v>6392</v>
      </c>
      <c r="O14" s="139">
        <v>1871</v>
      </c>
      <c r="P14" s="139">
        <v>1964</v>
      </c>
    </row>
    <row r="15" spans="1:17" hidden="1">
      <c r="A15" s="51">
        <v>33208</v>
      </c>
      <c r="B15" s="139">
        <v>57913</v>
      </c>
      <c r="C15" s="139">
        <f t="shared" si="0"/>
        <v>5239</v>
      </c>
      <c r="D15" s="139">
        <v>52674</v>
      </c>
      <c r="E15" s="139">
        <v>8889</v>
      </c>
      <c r="F15" s="139">
        <v>2553</v>
      </c>
      <c r="G15" s="139">
        <v>761</v>
      </c>
      <c r="H15" s="139">
        <v>662</v>
      </c>
      <c r="I15" s="139">
        <v>1455</v>
      </c>
      <c r="J15" s="139">
        <v>3576</v>
      </c>
      <c r="K15" s="139">
        <v>6147</v>
      </c>
      <c r="L15" s="139">
        <v>4353</v>
      </c>
      <c r="M15" s="139">
        <v>1507</v>
      </c>
      <c r="N15" s="139">
        <v>3582</v>
      </c>
      <c r="O15" s="139">
        <v>1066</v>
      </c>
      <c r="P15" s="139">
        <v>1581</v>
      </c>
    </row>
    <row r="16" spans="1:17" hidden="1">
      <c r="A16" s="51">
        <v>33239</v>
      </c>
      <c r="B16" s="139">
        <v>76785</v>
      </c>
      <c r="C16" s="139">
        <f t="shared" si="0"/>
        <v>7039</v>
      </c>
      <c r="D16" s="139">
        <v>69746</v>
      </c>
      <c r="E16" s="139">
        <v>10289</v>
      </c>
      <c r="F16" s="139">
        <v>2250</v>
      </c>
      <c r="G16" s="139">
        <v>1377</v>
      </c>
      <c r="H16" s="139">
        <v>417</v>
      </c>
      <c r="I16" s="139">
        <v>1889</v>
      </c>
      <c r="J16" s="139">
        <v>4305</v>
      </c>
      <c r="K16" s="139">
        <v>9913</v>
      </c>
      <c r="L16" s="139">
        <v>4889</v>
      </c>
      <c r="M16" s="139">
        <v>2158</v>
      </c>
      <c r="N16" s="139">
        <v>5522</v>
      </c>
      <c r="O16" s="139">
        <v>1604</v>
      </c>
      <c r="P16" s="139">
        <v>1483</v>
      </c>
    </row>
    <row r="17" spans="1:16" hidden="1">
      <c r="A17" s="51">
        <v>33270</v>
      </c>
      <c r="B17" s="139">
        <v>88970</v>
      </c>
      <c r="C17" s="139">
        <f t="shared" si="0"/>
        <v>9947</v>
      </c>
      <c r="D17" s="139">
        <v>79023</v>
      </c>
      <c r="E17" s="139">
        <v>13422</v>
      </c>
      <c r="F17" s="139">
        <v>2878</v>
      </c>
      <c r="G17" s="139">
        <v>1157</v>
      </c>
      <c r="H17" s="139">
        <v>662</v>
      </c>
      <c r="I17" s="139">
        <v>2186</v>
      </c>
      <c r="J17" s="139">
        <v>4814</v>
      </c>
      <c r="K17" s="139">
        <v>9882</v>
      </c>
      <c r="L17" s="139">
        <v>5739</v>
      </c>
      <c r="M17" s="139">
        <v>2283</v>
      </c>
      <c r="N17" s="139">
        <v>6486</v>
      </c>
      <c r="O17" s="139">
        <v>1599</v>
      </c>
      <c r="P17" s="139">
        <v>1604</v>
      </c>
    </row>
    <row r="18" spans="1:16" hidden="1">
      <c r="A18" s="51">
        <v>33298</v>
      </c>
      <c r="B18" s="139">
        <v>92715</v>
      </c>
      <c r="C18" s="139">
        <f t="shared" si="0"/>
        <v>9878</v>
      </c>
      <c r="D18" s="139">
        <v>82837</v>
      </c>
      <c r="E18" s="139">
        <v>11634</v>
      </c>
      <c r="F18" s="139">
        <v>2911</v>
      </c>
      <c r="G18" s="139">
        <v>1044</v>
      </c>
      <c r="H18" s="139">
        <v>725</v>
      </c>
      <c r="I18" s="139">
        <v>2441</v>
      </c>
      <c r="J18" s="139">
        <v>5060</v>
      </c>
      <c r="K18" s="139">
        <v>12311</v>
      </c>
      <c r="L18" s="139">
        <v>6873</v>
      </c>
      <c r="M18" s="139">
        <v>1919</v>
      </c>
      <c r="N18" s="139">
        <v>5872</v>
      </c>
      <c r="O18" s="139">
        <v>1828</v>
      </c>
      <c r="P18" s="139">
        <v>2192</v>
      </c>
    </row>
    <row r="19" spans="1:16" hidden="1">
      <c r="A19" s="51">
        <v>33329</v>
      </c>
      <c r="B19" s="139">
        <v>89591</v>
      </c>
      <c r="C19" s="139">
        <f t="shared" si="0"/>
        <v>9473</v>
      </c>
      <c r="D19" s="139">
        <v>80118</v>
      </c>
      <c r="E19" s="139">
        <v>12419</v>
      </c>
      <c r="F19" s="139">
        <v>3628</v>
      </c>
      <c r="G19" s="139">
        <v>1088</v>
      </c>
      <c r="H19" s="139">
        <v>766</v>
      </c>
      <c r="I19" s="139">
        <v>2791</v>
      </c>
      <c r="J19" s="139">
        <v>5390</v>
      </c>
      <c r="K19" s="139">
        <v>8827</v>
      </c>
      <c r="L19" s="139">
        <v>6474</v>
      </c>
      <c r="M19" s="139">
        <v>2358</v>
      </c>
      <c r="N19" s="139">
        <v>6110</v>
      </c>
      <c r="O19" s="139">
        <v>1458</v>
      </c>
      <c r="P19" s="139">
        <v>1760</v>
      </c>
    </row>
    <row r="20" spans="1:16" hidden="1">
      <c r="A20" s="51">
        <v>33359</v>
      </c>
      <c r="B20" s="139">
        <v>83335</v>
      </c>
      <c r="C20" s="139">
        <f t="shared" si="0"/>
        <v>8918</v>
      </c>
      <c r="D20" s="139">
        <v>74417</v>
      </c>
      <c r="E20" s="139">
        <v>9903</v>
      </c>
      <c r="F20" s="139">
        <v>2864</v>
      </c>
      <c r="G20" s="139">
        <v>1093</v>
      </c>
      <c r="H20" s="139">
        <v>678</v>
      </c>
      <c r="I20" s="139">
        <v>2093</v>
      </c>
      <c r="J20" s="139">
        <v>5668</v>
      </c>
      <c r="K20" s="139">
        <v>8937</v>
      </c>
      <c r="L20" s="139">
        <v>5465</v>
      </c>
      <c r="M20" s="139">
        <v>1959</v>
      </c>
      <c r="N20" s="139">
        <v>6826</v>
      </c>
      <c r="O20" s="139">
        <v>2207</v>
      </c>
      <c r="P20" s="139">
        <v>1896</v>
      </c>
    </row>
    <row r="21" spans="1:16" hidden="1">
      <c r="A21" s="51">
        <v>33390</v>
      </c>
      <c r="B21" s="139">
        <v>85340</v>
      </c>
      <c r="C21" s="139">
        <f t="shared" si="0"/>
        <v>9806</v>
      </c>
      <c r="D21" s="139">
        <v>75534</v>
      </c>
      <c r="E21" s="139">
        <v>11327</v>
      </c>
      <c r="F21" s="139">
        <v>2441</v>
      </c>
      <c r="G21" s="139">
        <v>1036</v>
      </c>
      <c r="H21" s="139">
        <v>438</v>
      </c>
      <c r="I21" s="139">
        <v>2088</v>
      </c>
      <c r="J21" s="139">
        <v>5370</v>
      </c>
      <c r="K21" s="139">
        <v>8230</v>
      </c>
      <c r="L21" s="139">
        <v>6610</v>
      </c>
      <c r="M21" s="139">
        <v>3289</v>
      </c>
      <c r="N21" s="139">
        <v>6780</v>
      </c>
      <c r="O21" s="139">
        <v>1604</v>
      </c>
      <c r="P21" s="139">
        <v>2438</v>
      </c>
    </row>
    <row r="22" spans="1:16" hidden="1">
      <c r="A22" s="51">
        <v>33420</v>
      </c>
      <c r="B22" s="139">
        <v>99465</v>
      </c>
      <c r="C22" s="139">
        <f t="shared" si="0"/>
        <v>11304</v>
      </c>
      <c r="D22" s="139">
        <v>88161</v>
      </c>
      <c r="E22" s="139">
        <v>14039</v>
      </c>
      <c r="F22" s="139">
        <v>3301</v>
      </c>
      <c r="G22" s="139">
        <v>1422</v>
      </c>
      <c r="H22" s="139">
        <v>599</v>
      </c>
      <c r="I22" s="139">
        <v>2569</v>
      </c>
      <c r="J22" s="139">
        <v>6018</v>
      </c>
      <c r="K22" s="139">
        <v>11597</v>
      </c>
      <c r="L22" s="139">
        <v>6417</v>
      </c>
      <c r="M22" s="139">
        <v>2631</v>
      </c>
      <c r="N22" s="139">
        <v>7690</v>
      </c>
      <c r="O22" s="139">
        <v>1957</v>
      </c>
      <c r="P22" s="139">
        <v>2687</v>
      </c>
    </row>
    <row r="23" spans="1:16" hidden="1">
      <c r="A23" s="51">
        <v>33451</v>
      </c>
      <c r="B23" s="139">
        <v>92566</v>
      </c>
      <c r="C23" s="139">
        <f t="shared" si="0"/>
        <v>11296</v>
      </c>
      <c r="D23" s="139">
        <v>81270</v>
      </c>
      <c r="E23" s="139">
        <v>10706</v>
      </c>
      <c r="F23" s="139">
        <v>2703</v>
      </c>
      <c r="G23" s="139">
        <v>1092</v>
      </c>
      <c r="H23" s="139">
        <v>865</v>
      </c>
      <c r="I23" s="139">
        <v>2550</v>
      </c>
      <c r="J23" s="139">
        <v>5963</v>
      </c>
      <c r="K23" s="139">
        <v>10317</v>
      </c>
      <c r="L23" s="139">
        <v>6331</v>
      </c>
      <c r="M23" s="139">
        <v>2393</v>
      </c>
      <c r="N23" s="139">
        <v>7145</v>
      </c>
      <c r="O23" s="139">
        <v>1400</v>
      </c>
      <c r="P23" s="139">
        <v>2602</v>
      </c>
    </row>
    <row r="24" spans="1:16" hidden="1">
      <c r="A24" s="51">
        <v>33482</v>
      </c>
      <c r="B24" s="139">
        <v>88046</v>
      </c>
      <c r="C24" s="139">
        <f t="shared" si="0"/>
        <v>8958</v>
      </c>
      <c r="D24" s="139">
        <v>79088</v>
      </c>
      <c r="E24" s="139">
        <v>10321</v>
      </c>
      <c r="F24" s="139">
        <v>3075</v>
      </c>
      <c r="G24" s="139">
        <v>1058</v>
      </c>
      <c r="H24" s="139">
        <v>1444</v>
      </c>
      <c r="I24" s="139">
        <v>2731</v>
      </c>
      <c r="J24" s="139">
        <v>5476</v>
      </c>
      <c r="K24" s="139">
        <v>11768</v>
      </c>
      <c r="L24" s="139">
        <v>6378</v>
      </c>
      <c r="M24" s="139">
        <v>2226</v>
      </c>
      <c r="N24" s="139">
        <v>5980</v>
      </c>
      <c r="O24" s="139">
        <v>1172</v>
      </c>
      <c r="P24" s="139">
        <v>2058</v>
      </c>
    </row>
    <row r="25" spans="1:16" hidden="1">
      <c r="A25" s="51">
        <v>33512</v>
      </c>
      <c r="B25" s="139">
        <v>88766</v>
      </c>
      <c r="C25" s="139">
        <f t="shared" si="0"/>
        <v>10439</v>
      </c>
      <c r="D25" s="139">
        <v>78327</v>
      </c>
      <c r="E25" s="139">
        <v>11449</v>
      </c>
      <c r="F25" s="139">
        <v>2575</v>
      </c>
      <c r="G25" s="139">
        <v>1016</v>
      </c>
      <c r="H25" s="139">
        <v>694</v>
      </c>
      <c r="I25" s="139">
        <v>2029</v>
      </c>
      <c r="J25" s="139">
        <v>5227</v>
      </c>
      <c r="K25" s="139">
        <v>12425</v>
      </c>
      <c r="L25" s="139">
        <v>6048</v>
      </c>
      <c r="M25" s="139">
        <v>2213</v>
      </c>
      <c r="N25" s="139">
        <v>6786</v>
      </c>
      <c r="O25" s="139">
        <v>1837</v>
      </c>
      <c r="P25" s="139">
        <v>1956</v>
      </c>
    </row>
    <row r="26" spans="1:16" hidden="1">
      <c r="A26" s="51">
        <v>33543</v>
      </c>
      <c r="B26" s="139">
        <v>91704</v>
      </c>
      <c r="C26" s="139">
        <f t="shared" si="0"/>
        <v>10418</v>
      </c>
      <c r="D26" s="139">
        <v>81286</v>
      </c>
      <c r="E26" s="139">
        <v>10332</v>
      </c>
      <c r="F26" s="139">
        <v>3167</v>
      </c>
      <c r="G26" s="139">
        <v>880</v>
      </c>
      <c r="H26" s="139">
        <v>1711</v>
      </c>
      <c r="I26" s="139">
        <v>2568</v>
      </c>
      <c r="J26" s="139">
        <v>5405</v>
      </c>
      <c r="K26" s="139">
        <v>11736</v>
      </c>
      <c r="L26" s="139">
        <v>5717</v>
      </c>
      <c r="M26" s="139">
        <v>2247</v>
      </c>
      <c r="N26" s="139">
        <v>8428</v>
      </c>
      <c r="O26" s="139">
        <v>1400</v>
      </c>
      <c r="P26" s="139">
        <v>1765</v>
      </c>
    </row>
    <row r="27" spans="1:16" hidden="1">
      <c r="A27" s="51">
        <v>33573</v>
      </c>
      <c r="B27" s="139">
        <v>60910</v>
      </c>
      <c r="C27" s="139">
        <f t="shared" si="0"/>
        <v>6056</v>
      </c>
      <c r="D27" s="139">
        <v>54854</v>
      </c>
      <c r="E27" s="139">
        <v>8183</v>
      </c>
      <c r="F27" s="139">
        <v>1937</v>
      </c>
      <c r="G27" s="139">
        <v>758</v>
      </c>
      <c r="H27" s="139">
        <v>718</v>
      </c>
      <c r="I27" s="139">
        <v>2009</v>
      </c>
      <c r="J27" s="139">
        <v>3694</v>
      </c>
      <c r="K27" s="139">
        <v>7731</v>
      </c>
      <c r="L27" s="139">
        <v>3587</v>
      </c>
      <c r="M27" s="139">
        <v>1299</v>
      </c>
      <c r="N27" s="139">
        <v>4356</v>
      </c>
      <c r="O27" s="139">
        <v>960</v>
      </c>
      <c r="P27" s="139">
        <v>1447</v>
      </c>
    </row>
    <row r="28" spans="1:16" hidden="1">
      <c r="A28" s="51">
        <v>33604</v>
      </c>
      <c r="B28" s="139">
        <v>82381</v>
      </c>
      <c r="C28" s="139">
        <f t="shared" si="0"/>
        <v>9872</v>
      </c>
      <c r="D28" s="139">
        <v>72509</v>
      </c>
      <c r="E28" s="139">
        <v>11317</v>
      </c>
      <c r="F28" s="139">
        <v>2810</v>
      </c>
      <c r="G28" s="139">
        <v>920</v>
      </c>
      <c r="H28" s="139">
        <v>535</v>
      </c>
      <c r="I28" s="139">
        <v>2300</v>
      </c>
      <c r="J28" s="139">
        <v>5691</v>
      </c>
      <c r="K28" s="139">
        <v>10358</v>
      </c>
      <c r="L28" s="139">
        <v>4596</v>
      </c>
      <c r="M28" s="139">
        <v>1700</v>
      </c>
      <c r="N28" s="139">
        <v>6657</v>
      </c>
      <c r="O28" s="139">
        <v>1568</v>
      </c>
      <c r="P28" s="139">
        <v>2919</v>
      </c>
    </row>
    <row r="29" spans="1:16" hidden="1">
      <c r="A29" s="51">
        <v>33635</v>
      </c>
      <c r="B29" s="139">
        <v>95195</v>
      </c>
      <c r="C29" s="139">
        <f t="shared" si="0"/>
        <v>9905</v>
      </c>
      <c r="D29" s="139">
        <v>85290</v>
      </c>
      <c r="E29" s="139">
        <v>13825</v>
      </c>
      <c r="F29" s="139">
        <v>2719</v>
      </c>
      <c r="G29" s="139">
        <v>1142</v>
      </c>
      <c r="H29" s="139">
        <v>652</v>
      </c>
      <c r="I29" s="139">
        <v>2733</v>
      </c>
      <c r="J29" s="139">
        <v>5824</v>
      </c>
      <c r="K29" s="139">
        <v>11009</v>
      </c>
      <c r="L29" s="139">
        <v>6921</v>
      </c>
      <c r="M29" s="139">
        <v>2257</v>
      </c>
      <c r="N29" s="139">
        <v>6908</v>
      </c>
      <c r="O29" s="139">
        <v>1769</v>
      </c>
      <c r="P29" s="139">
        <v>2623</v>
      </c>
    </row>
    <row r="30" spans="1:16" hidden="1">
      <c r="A30" s="51">
        <v>33664</v>
      </c>
      <c r="B30" s="139">
        <v>103050</v>
      </c>
      <c r="C30" s="139">
        <f t="shared" si="0"/>
        <v>11136</v>
      </c>
      <c r="D30" s="139">
        <v>91914</v>
      </c>
      <c r="E30" s="139">
        <v>13018</v>
      </c>
      <c r="F30" s="139">
        <v>3767</v>
      </c>
      <c r="G30" s="139">
        <v>1448</v>
      </c>
      <c r="H30" s="139">
        <v>798</v>
      </c>
      <c r="I30" s="139">
        <v>2741</v>
      </c>
      <c r="J30" s="139">
        <v>6753</v>
      </c>
      <c r="K30" s="139">
        <v>11524</v>
      </c>
      <c r="L30" s="139">
        <v>6845</v>
      </c>
      <c r="M30" s="139">
        <v>2572</v>
      </c>
      <c r="N30" s="139">
        <v>7277</v>
      </c>
      <c r="O30" s="139">
        <v>2160</v>
      </c>
      <c r="P30" s="139">
        <v>3662</v>
      </c>
    </row>
    <row r="31" spans="1:16" hidden="1">
      <c r="A31" s="51">
        <v>33695</v>
      </c>
      <c r="B31" s="139">
        <v>84296</v>
      </c>
      <c r="C31" s="139">
        <f t="shared" si="0"/>
        <v>8684</v>
      </c>
      <c r="D31" s="139">
        <v>75612</v>
      </c>
      <c r="E31" s="139">
        <v>10096</v>
      </c>
      <c r="F31" s="139">
        <v>3011</v>
      </c>
      <c r="G31" s="139">
        <v>1067</v>
      </c>
      <c r="H31" s="139">
        <v>1437</v>
      </c>
      <c r="I31" s="139">
        <v>2388</v>
      </c>
      <c r="J31" s="139">
        <v>4979</v>
      </c>
      <c r="K31" s="139">
        <v>8876</v>
      </c>
      <c r="L31" s="139">
        <v>5258</v>
      </c>
      <c r="M31" s="139">
        <v>2590</v>
      </c>
      <c r="N31" s="139">
        <v>6069</v>
      </c>
      <c r="O31" s="139">
        <v>1323</v>
      </c>
      <c r="P31" s="139">
        <v>2387</v>
      </c>
    </row>
    <row r="32" spans="1:16" hidden="1">
      <c r="A32" s="51">
        <v>33725</v>
      </c>
      <c r="B32" s="139">
        <v>86050</v>
      </c>
      <c r="C32" s="139">
        <f t="shared" si="0"/>
        <v>9248</v>
      </c>
      <c r="D32" s="139">
        <v>76802</v>
      </c>
      <c r="E32" s="139">
        <v>9962</v>
      </c>
      <c r="F32" s="139">
        <v>2599</v>
      </c>
      <c r="G32" s="139">
        <v>1064</v>
      </c>
      <c r="H32" s="139">
        <v>796</v>
      </c>
      <c r="I32" s="139">
        <v>2165</v>
      </c>
      <c r="J32" s="139">
        <v>5430</v>
      </c>
      <c r="K32" s="139">
        <v>10203</v>
      </c>
      <c r="L32" s="139">
        <v>5449</v>
      </c>
      <c r="M32" s="139">
        <v>2040</v>
      </c>
      <c r="N32" s="139">
        <v>10048</v>
      </c>
      <c r="O32" s="139">
        <v>1429</v>
      </c>
      <c r="P32" s="139">
        <v>2756</v>
      </c>
    </row>
    <row r="33" spans="1:16" hidden="1">
      <c r="A33" s="51">
        <v>33756</v>
      </c>
      <c r="B33" s="139">
        <v>100491</v>
      </c>
      <c r="C33" s="139">
        <f t="shared" si="0"/>
        <v>11289</v>
      </c>
      <c r="D33" s="139">
        <v>89202</v>
      </c>
      <c r="E33" s="139">
        <v>14548</v>
      </c>
      <c r="F33" s="139">
        <v>2936</v>
      </c>
      <c r="G33" s="139">
        <v>1517</v>
      </c>
      <c r="H33" s="139">
        <v>771</v>
      </c>
      <c r="I33" s="139">
        <v>2079</v>
      </c>
      <c r="J33" s="139">
        <v>5851</v>
      </c>
      <c r="K33" s="139">
        <v>11629</v>
      </c>
      <c r="L33" s="139">
        <v>6956</v>
      </c>
      <c r="M33" s="139">
        <v>2699</v>
      </c>
      <c r="N33" s="139">
        <v>7656</v>
      </c>
      <c r="O33" s="139">
        <v>2091</v>
      </c>
      <c r="P33" s="139">
        <v>3292</v>
      </c>
    </row>
    <row r="34" spans="1:16" hidden="1">
      <c r="A34" s="51">
        <v>33786</v>
      </c>
      <c r="B34" s="139">
        <v>98425</v>
      </c>
      <c r="C34" s="139">
        <f t="shared" si="0"/>
        <v>10453</v>
      </c>
      <c r="D34" s="139">
        <v>87972</v>
      </c>
      <c r="E34" s="139">
        <v>13114</v>
      </c>
      <c r="F34" s="139">
        <v>2877</v>
      </c>
      <c r="G34" s="139">
        <v>1453</v>
      </c>
      <c r="H34" s="139">
        <v>972</v>
      </c>
      <c r="I34" s="139">
        <v>2883</v>
      </c>
      <c r="J34" s="139">
        <v>6736</v>
      </c>
      <c r="K34" s="139">
        <v>13371</v>
      </c>
      <c r="L34" s="139">
        <v>5708</v>
      </c>
      <c r="M34" s="139">
        <v>2457</v>
      </c>
      <c r="N34" s="139">
        <v>6808</v>
      </c>
      <c r="O34" s="139">
        <v>1587</v>
      </c>
      <c r="P34" s="139">
        <v>2664</v>
      </c>
    </row>
    <row r="35" spans="1:16" hidden="1">
      <c r="A35" s="51">
        <v>33817</v>
      </c>
      <c r="B35" s="139">
        <v>86911</v>
      </c>
      <c r="C35" s="139">
        <f t="shared" si="0"/>
        <v>8960</v>
      </c>
      <c r="D35" s="139">
        <v>77951</v>
      </c>
      <c r="E35" s="139">
        <v>10547</v>
      </c>
      <c r="F35" s="139">
        <v>2731</v>
      </c>
      <c r="G35" s="139">
        <v>1157</v>
      </c>
      <c r="H35" s="139">
        <v>691</v>
      </c>
      <c r="I35" s="139">
        <v>2373</v>
      </c>
      <c r="J35" s="139">
        <v>5484</v>
      </c>
      <c r="K35" s="139">
        <v>10580</v>
      </c>
      <c r="L35" s="139">
        <v>6186</v>
      </c>
      <c r="M35" s="139">
        <v>2577</v>
      </c>
      <c r="N35" s="139">
        <v>6122</v>
      </c>
      <c r="O35" s="139">
        <v>1461</v>
      </c>
      <c r="P35" s="139">
        <v>2581</v>
      </c>
    </row>
    <row r="36" spans="1:16" hidden="1">
      <c r="A36" s="51">
        <v>33848</v>
      </c>
      <c r="B36" s="139">
        <v>94921</v>
      </c>
      <c r="C36" s="139">
        <f t="shared" si="0"/>
        <v>9528</v>
      </c>
      <c r="D36" s="139">
        <v>85393</v>
      </c>
      <c r="E36" s="139">
        <v>13833</v>
      </c>
      <c r="F36" s="139">
        <v>2960</v>
      </c>
      <c r="G36" s="139">
        <v>1357</v>
      </c>
      <c r="H36" s="139">
        <v>621</v>
      </c>
      <c r="I36" s="139">
        <v>2519</v>
      </c>
      <c r="J36" s="139">
        <v>4834</v>
      </c>
      <c r="K36" s="139">
        <v>11550</v>
      </c>
      <c r="L36" s="139">
        <v>6964</v>
      </c>
      <c r="M36" s="139">
        <v>2560</v>
      </c>
      <c r="N36" s="139">
        <v>6891</v>
      </c>
      <c r="O36" s="139">
        <v>1712</v>
      </c>
      <c r="P36" s="139">
        <v>3225</v>
      </c>
    </row>
    <row r="37" spans="1:16" hidden="1">
      <c r="A37" s="51">
        <v>33878</v>
      </c>
      <c r="B37" s="139">
        <v>96886</v>
      </c>
      <c r="C37" s="139">
        <f t="shared" si="0"/>
        <v>8780</v>
      </c>
      <c r="D37" s="139">
        <v>88106</v>
      </c>
      <c r="E37" s="139">
        <v>13215</v>
      </c>
      <c r="F37" s="139">
        <v>3097</v>
      </c>
      <c r="G37" s="139">
        <v>1108</v>
      </c>
      <c r="H37" s="139">
        <v>532</v>
      </c>
      <c r="I37" s="139">
        <v>2715</v>
      </c>
      <c r="J37" s="139">
        <v>6532</v>
      </c>
      <c r="K37" s="139">
        <v>12277</v>
      </c>
      <c r="L37" s="139">
        <v>6157</v>
      </c>
      <c r="M37" s="139">
        <v>3059</v>
      </c>
      <c r="N37" s="139">
        <v>8545</v>
      </c>
      <c r="O37" s="139">
        <v>1475</v>
      </c>
      <c r="P37" s="139">
        <v>1652</v>
      </c>
    </row>
    <row r="38" spans="1:16" hidden="1">
      <c r="A38" s="51">
        <v>33909</v>
      </c>
      <c r="B38" s="139">
        <v>103715</v>
      </c>
      <c r="C38" s="139">
        <f t="shared" si="0"/>
        <v>10612</v>
      </c>
      <c r="D38" s="139">
        <v>93103</v>
      </c>
      <c r="E38" s="139">
        <v>17637</v>
      </c>
      <c r="F38" s="139">
        <v>3400</v>
      </c>
      <c r="G38" s="139">
        <v>1105</v>
      </c>
      <c r="H38" s="139">
        <v>1279</v>
      </c>
      <c r="I38" s="139">
        <v>2791</v>
      </c>
      <c r="J38" s="139">
        <v>6138</v>
      </c>
      <c r="K38" s="139">
        <v>12616</v>
      </c>
      <c r="L38" s="139">
        <v>6492</v>
      </c>
      <c r="M38" s="139">
        <v>3515</v>
      </c>
      <c r="N38" s="139">
        <v>7317</v>
      </c>
      <c r="O38" s="139">
        <v>1475</v>
      </c>
      <c r="P38" s="139">
        <v>2678</v>
      </c>
    </row>
    <row r="39" spans="1:16" hidden="1">
      <c r="A39" s="51">
        <v>33939</v>
      </c>
      <c r="B39" s="139">
        <v>74627</v>
      </c>
      <c r="C39" s="139">
        <f t="shared" si="0"/>
        <v>6625</v>
      </c>
      <c r="D39" s="139">
        <v>68002</v>
      </c>
      <c r="E39" s="139">
        <v>13038</v>
      </c>
      <c r="F39" s="139">
        <v>1502</v>
      </c>
      <c r="G39" s="139">
        <v>935</v>
      </c>
      <c r="H39" s="139">
        <v>2000</v>
      </c>
      <c r="I39" s="139">
        <v>1897</v>
      </c>
      <c r="J39" s="139">
        <v>3501</v>
      </c>
      <c r="K39" s="139">
        <v>9347</v>
      </c>
      <c r="L39" s="139">
        <v>3581</v>
      </c>
      <c r="M39" s="139">
        <v>1901</v>
      </c>
      <c r="N39" s="139">
        <v>6268</v>
      </c>
      <c r="O39" s="139">
        <v>804</v>
      </c>
      <c r="P39" s="139">
        <v>2745</v>
      </c>
    </row>
    <row r="40" spans="1:16" hidden="1">
      <c r="A40" s="51">
        <v>33970</v>
      </c>
      <c r="B40" s="139">
        <v>81047</v>
      </c>
      <c r="C40" s="139">
        <f t="shared" si="0"/>
        <v>8636</v>
      </c>
      <c r="D40" s="139">
        <v>72411</v>
      </c>
      <c r="E40" s="139">
        <v>13391</v>
      </c>
      <c r="F40" s="139">
        <v>2954</v>
      </c>
      <c r="G40" s="139">
        <v>1440</v>
      </c>
      <c r="H40" s="139">
        <v>746</v>
      </c>
      <c r="I40" s="139">
        <v>2207</v>
      </c>
      <c r="J40" s="139">
        <v>4841</v>
      </c>
      <c r="K40" s="139">
        <v>10283</v>
      </c>
      <c r="L40" s="139">
        <v>4926</v>
      </c>
      <c r="M40" s="139">
        <v>2273</v>
      </c>
      <c r="N40" s="139">
        <v>7073</v>
      </c>
      <c r="O40" s="139">
        <v>1522</v>
      </c>
      <c r="P40" s="139">
        <v>2142</v>
      </c>
    </row>
    <row r="41" spans="1:16" hidden="1">
      <c r="A41" s="51">
        <v>34001</v>
      </c>
      <c r="B41" s="139">
        <v>95596</v>
      </c>
      <c r="C41" s="139">
        <f t="shared" si="0"/>
        <v>10733</v>
      </c>
      <c r="D41" s="139">
        <v>84863</v>
      </c>
      <c r="E41" s="139">
        <v>14580</v>
      </c>
      <c r="F41" s="139">
        <v>3393</v>
      </c>
      <c r="G41" s="139">
        <v>1801</v>
      </c>
      <c r="H41" s="139">
        <v>839</v>
      </c>
      <c r="I41" s="139">
        <v>2451</v>
      </c>
      <c r="J41" s="139">
        <v>5897</v>
      </c>
      <c r="K41" s="139">
        <v>11298</v>
      </c>
      <c r="L41" s="139">
        <v>6206</v>
      </c>
      <c r="M41" s="139">
        <v>2486</v>
      </c>
      <c r="N41" s="139">
        <v>7935</v>
      </c>
      <c r="O41" s="139">
        <v>1295</v>
      </c>
      <c r="P41" s="139">
        <v>2603</v>
      </c>
    </row>
    <row r="42" spans="1:16" hidden="1">
      <c r="A42" s="51">
        <v>34029</v>
      </c>
      <c r="B42" s="139">
        <v>109113</v>
      </c>
      <c r="C42" s="139">
        <f t="shared" si="0"/>
        <v>12695</v>
      </c>
      <c r="D42" s="139">
        <v>96418</v>
      </c>
      <c r="E42" s="139">
        <v>17296</v>
      </c>
      <c r="F42" s="139">
        <v>3313</v>
      </c>
      <c r="G42" s="139">
        <v>1912</v>
      </c>
      <c r="H42" s="139">
        <v>680</v>
      </c>
      <c r="I42" s="139">
        <v>3410</v>
      </c>
      <c r="J42" s="139">
        <v>7765</v>
      </c>
      <c r="K42" s="139">
        <v>13580</v>
      </c>
      <c r="L42" s="139">
        <v>6390</v>
      </c>
      <c r="M42" s="139">
        <v>2585</v>
      </c>
      <c r="N42" s="139">
        <v>10079</v>
      </c>
      <c r="O42" s="139">
        <v>1307</v>
      </c>
      <c r="P42" s="139">
        <v>2355</v>
      </c>
    </row>
    <row r="43" spans="1:16" hidden="1">
      <c r="A43" s="51">
        <v>34060</v>
      </c>
      <c r="B43" s="139">
        <v>80119</v>
      </c>
      <c r="C43" s="139">
        <f t="shared" si="0"/>
        <v>9119</v>
      </c>
      <c r="D43" s="139">
        <v>71000</v>
      </c>
      <c r="E43" s="139">
        <v>13798</v>
      </c>
      <c r="F43" s="139">
        <v>2612</v>
      </c>
      <c r="G43" s="139">
        <v>1172</v>
      </c>
      <c r="H43" s="139">
        <v>681</v>
      </c>
      <c r="I43" s="139">
        <v>2455</v>
      </c>
      <c r="J43" s="139">
        <v>5860</v>
      </c>
      <c r="K43" s="139">
        <v>8693</v>
      </c>
      <c r="L43" s="139">
        <v>4288</v>
      </c>
      <c r="M43" s="139">
        <v>1914</v>
      </c>
      <c r="N43" s="139">
        <v>6634</v>
      </c>
      <c r="O43" s="139">
        <v>1242</v>
      </c>
      <c r="P43" s="139">
        <v>1603</v>
      </c>
    </row>
    <row r="44" spans="1:16" hidden="1">
      <c r="A44" s="51">
        <v>34090</v>
      </c>
      <c r="B44" s="139">
        <v>90875</v>
      </c>
      <c r="C44" s="139">
        <f t="shared" si="0"/>
        <v>9228</v>
      </c>
      <c r="D44" s="139">
        <v>81647</v>
      </c>
      <c r="E44" s="139">
        <v>15623</v>
      </c>
      <c r="F44" s="139">
        <v>2846</v>
      </c>
      <c r="G44" s="139">
        <v>1314</v>
      </c>
      <c r="H44" s="139">
        <v>777</v>
      </c>
      <c r="I44" s="139">
        <v>2783</v>
      </c>
      <c r="J44" s="139">
        <v>6602</v>
      </c>
      <c r="K44" s="139">
        <v>11609</v>
      </c>
      <c r="L44" s="139">
        <v>5695</v>
      </c>
      <c r="M44" s="139">
        <v>2075</v>
      </c>
      <c r="N44" s="139">
        <v>7250</v>
      </c>
      <c r="O44" s="139">
        <v>1587</v>
      </c>
      <c r="P44" s="139">
        <v>1761</v>
      </c>
    </row>
    <row r="45" spans="1:16" hidden="1">
      <c r="A45" s="51">
        <v>34121</v>
      </c>
      <c r="B45" s="139">
        <v>105613</v>
      </c>
      <c r="C45" s="139">
        <f t="shared" si="0"/>
        <v>11976</v>
      </c>
      <c r="D45" s="139">
        <v>93637</v>
      </c>
      <c r="E45" s="139">
        <v>17395</v>
      </c>
      <c r="F45" s="139">
        <v>2884</v>
      </c>
      <c r="G45" s="139">
        <v>1709</v>
      </c>
      <c r="H45" s="139">
        <v>684</v>
      </c>
      <c r="I45" s="139">
        <v>3212</v>
      </c>
      <c r="J45" s="139">
        <v>10097</v>
      </c>
      <c r="K45" s="139">
        <v>11859</v>
      </c>
      <c r="L45" s="139">
        <v>6724</v>
      </c>
      <c r="M45" s="139">
        <v>2446</v>
      </c>
      <c r="N45" s="139">
        <v>8049</v>
      </c>
      <c r="O45" s="139">
        <v>1574</v>
      </c>
      <c r="P45" s="139">
        <v>2235</v>
      </c>
    </row>
    <row r="46" spans="1:16" hidden="1">
      <c r="A46" s="51">
        <v>34151</v>
      </c>
      <c r="B46" s="139">
        <v>103197</v>
      </c>
      <c r="C46" s="139">
        <f t="shared" si="0"/>
        <v>9914</v>
      </c>
      <c r="D46" s="139">
        <v>93283</v>
      </c>
      <c r="E46" s="139">
        <v>15573</v>
      </c>
      <c r="F46" s="139">
        <v>3443</v>
      </c>
      <c r="G46" s="139">
        <v>1171</v>
      </c>
      <c r="H46" s="139">
        <v>662</v>
      </c>
      <c r="I46" s="139">
        <v>2771</v>
      </c>
      <c r="J46" s="139">
        <v>8670</v>
      </c>
      <c r="K46" s="139">
        <v>13548</v>
      </c>
      <c r="L46" s="139">
        <v>6158</v>
      </c>
      <c r="M46" s="139">
        <v>2561</v>
      </c>
      <c r="N46" s="139">
        <v>7722</v>
      </c>
      <c r="O46" s="139">
        <v>1147</v>
      </c>
      <c r="P46" s="139">
        <v>1818</v>
      </c>
    </row>
    <row r="47" spans="1:16" hidden="1">
      <c r="A47" s="51">
        <v>34182</v>
      </c>
      <c r="B47" s="139">
        <v>97076</v>
      </c>
      <c r="C47" s="139">
        <f t="shared" si="0"/>
        <v>11017</v>
      </c>
      <c r="D47" s="139">
        <v>86059</v>
      </c>
      <c r="E47" s="139">
        <v>16465</v>
      </c>
      <c r="F47" s="139">
        <v>3431</v>
      </c>
      <c r="G47" s="139">
        <v>1235</v>
      </c>
      <c r="H47" s="139">
        <v>653</v>
      </c>
      <c r="I47" s="139">
        <v>2532</v>
      </c>
      <c r="J47" s="139">
        <v>9663</v>
      </c>
      <c r="K47" s="139">
        <v>10696</v>
      </c>
      <c r="L47" s="139">
        <v>6097</v>
      </c>
      <c r="M47" s="139">
        <v>2838</v>
      </c>
      <c r="N47" s="139">
        <v>7454</v>
      </c>
      <c r="O47" s="139">
        <v>1286</v>
      </c>
      <c r="P47" s="139">
        <v>1876</v>
      </c>
    </row>
    <row r="48" spans="1:16" hidden="1">
      <c r="A48" s="51">
        <v>34213</v>
      </c>
      <c r="B48" s="139">
        <v>94156</v>
      </c>
      <c r="C48" s="139">
        <f t="shared" si="0"/>
        <v>9343</v>
      </c>
      <c r="D48" s="139">
        <v>84813</v>
      </c>
      <c r="E48" s="139">
        <v>13649</v>
      </c>
      <c r="F48" s="139">
        <v>3848</v>
      </c>
      <c r="G48" s="139">
        <v>1317</v>
      </c>
      <c r="H48" s="139">
        <v>591</v>
      </c>
      <c r="I48" s="139">
        <v>2858</v>
      </c>
      <c r="J48" s="139">
        <v>8249</v>
      </c>
      <c r="K48" s="139">
        <v>10801</v>
      </c>
      <c r="L48" s="139">
        <v>5926</v>
      </c>
      <c r="M48" s="139">
        <v>2780</v>
      </c>
      <c r="N48" s="139">
        <v>8536</v>
      </c>
      <c r="O48" s="139">
        <v>1609</v>
      </c>
      <c r="P48" s="139">
        <v>3176</v>
      </c>
    </row>
    <row r="49" spans="1:16" hidden="1">
      <c r="A49" s="51">
        <v>34243</v>
      </c>
      <c r="B49" s="139">
        <v>90899</v>
      </c>
      <c r="C49" s="139">
        <f t="shared" si="0"/>
        <v>9749</v>
      </c>
      <c r="D49" s="139">
        <v>81150</v>
      </c>
      <c r="E49" s="139">
        <v>13465</v>
      </c>
      <c r="F49" s="139">
        <v>3027</v>
      </c>
      <c r="G49" s="139">
        <v>1217</v>
      </c>
      <c r="H49" s="139">
        <v>673</v>
      </c>
      <c r="I49" s="139">
        <v>2104</v>
      </c>
      <c r="J49" s="139">
        <v>7703</v>
      </c>
      <c r="K49" s="139">
        <v>11855</v>
      </c>
      <c r="L49" s="139">
        <v>5179</v>
      </c>
      <c r="M49" s="139">
        <v>2519</v>
      </c>
      <c r="N49" s="139">
        <v>7477</v>
      </c>
      <c r="O49" s="139">
        <v>1265</v>
      </c>
      <c r="P49" s="139">
        <v>1455</v>
      </c>
    </row>
    <row r="50" spans="1:16" hidden="1">
      <c r="A50" s="51">
        <v>34274</v>
      </c>
      <c r="B50" s="139">
        <v>98028</v>
      </c>
      <c r="C50" s="139">
        <f t="shared" si="0"/>
        <v>10925</v>
      </c>
      <c r="D50" s="139">
        <v>87103</v>
      </c>
      <c r="E50" s="139">
        <v>12918</v>
      </c>
      <c r="F50" s="139">
        <v>3914</v>
      </c>
      <c r="G50" s="139">
        <v>1449</v>
      </c>
      <c r="H50" s="139">
        <v>653</v>
      </c>
      <c r="I50" s="139">
        <v>2419</v>
      </c>
      <c r="J50" s="139">
        <v>8545</v>
      </c>
      <c r="K50" s="139">
        <v>11090</v>
      </c>
      <c r="L50" s="139">
        <v>5411</v>
      </c>
      <c r="M50" s="139">
        <v>2937</v>
      </c>
      <c r="N50" s="139">
        <v>8887</v>
      </c>
      <c r="O50" s="139">
        <v>1807</v>
      </c>
      <c r="P50" s="139">
        <v>2023</v>
      </c>
    </row>
    <row r="51" spans="1:16" hidden="1">
      <c r="A51" s="51">
        <v>34304</v>
      </c>
      <c r="B51" s="139">
        <v>72514</v>
      </c>
      <c r="C51" s="139">
        <f t="shared" si="0"/>
        <v>6463</v>
      </c>
      <c r="D51" s="139">
        <v>66051</v>
      </c>
      <c r="E51" s="139">
        <v>13931</v>
      </c>
      <c r="F51" s="139">
        <v>2439</v>
      </c>
      <c r="G51" s="139">
        <v>992</v>
      </c>
      <c r="H51" s="139">
        <v>773</v>
      </c>
      <c r="I51" s="139">
        <v>1864</v>
      </c>
      <c r="J51" s="139">
        <v>6427</v>
      </c>
      <c r="K51" s="139">
        <v>7639</v>
      </c>
      <c r="L51" s="139">
        <v>3520</v>
      </c>
      <c r="M51" s="139">
        <v>1862</v>
      </c>
      <c r="N51" s="139">
        <v>5301</v>
      </c>
      <c r="O51" s="139">
        <v>748</v>
      </c>
      <c r="P51" s="139">
        <v>1663</v>
      </c>
    </row>
    <row r="52" spans="1:16" hidden="1">
      <c r="A52" s="51">
        <v>34335</v>
      </c>
      <c r="B52" s="139">
        <v>76855</v>
      </c>
      <c r="C52" s="139">
        <f t="shared" si="0"/>
        <v>8033</v>
      </c>
      <c r="D52" s="139">
        <v>68822</v>
      </c>
      <c r="E52" s="139">
        <v>9052</v>
      </c>
      <c r="F52" s="139">
        <v>3482</v>
      </c>
      <c r="G52" s="139">
        <v>1891</v>
      </c>
      <c r="H52" s="139">
        <v>345</v>
      </c>
      <c r="I52" s="139">
        <v>2093</v>
      </c>
      <c r="J52" s="139">
        <v>5520</v>
      </c>
      <c r="K52" s="139">
        <v>7722</v>
      </c>
      <c r="L52" s="139">
        <v>3980</v>
      </c>
      <c r="M52" s="139">
        <v>2463</v>
      </c>
      <c r="N52" s="139">
        <v>6497</v>
      </c>
      <c r="O52" s="139">
        <v>1281</v>
      </c>
      <c r="P52" s="139">
        <v>1687</v>
      </c>
    </row>
    <row r="53" spans="1:16" hidden="1">
      <c r="A53" s="51">
        <v>34366</v>
      </c>
      <c r="B53" s="139">
        <v>90416</v>
      </c>
      <c r="C53" s="139">
        <f t="shared" si="0"/>
        <v>10471</v>
      </c>
      <c r="D53" s="139">
        <v>79945</v>
      </c>
      <c r="E53" s="139">
        <v>11430</v>
      </c>
      <c r="F53" s="139">
        <v>3682</v>
      </c>
      <c r="G53" s="139">
        <v>1404</v>
      </c>
      <c r="H53" s="139">
        <v>677</v>
      </c>
      <c r="I53" s="139">
        <v>2315</v>
      </c>
      <c r="J53" s="139">
        <v>7074</v>
      </c>
      <c r="K53" s="139">
        <v>12055</v>
      </c>
      <c r="L53" s="139">
        <v>5318</v>
      </c>
      <c r="M53" s="139">
        <v>2574</v>
      </c>
      <c r="N53" s="139">
        <v>8003</v>
      </c>
      <c r="O53" s="139">
        <v>1883</v>
      </c>
      <c r="P53" s="139">
        <v>1495</v>
      </c>
    </row>
    <row r="54" spans="1:16" hidden="1">
      <c r="A54" s="51">
        <v>34394</v>
      </c>
      <c r="B54" s="139">
        <v>109852</v>
      </c>
      <c r="C54" s="139">
        <f t="shared" si="0"/>
        <v>10226</v>
      </c>
      <c r="D54" s="139">
        <v>99626</v>
      </c>
      <c r="E54" s="139">
        <v>14664</v>
      </c>
      <c r="F54" s="139">
        <v>5027</v>
      </c>
      <c r="G54" s="139">
        <v>1678</v>
      </c>
      <c r="H54" s="139">
        <v>827</v>
      </c>
      <c r="I54" s="139">
        <v>3046</v>
      </c>
      <c r="J54" s="139">
        <v>9569</v>
      </c>
      <c r="K54" s="139">
        <v>11977</v>
      </c>
      <c r="L54" s="139">
        <v>6301</v>
      </c>
      <c r="M54" s="139">
        <v>3073</v>
      </c>
      <c r="N54" s="139">
        <v>9945</v>
      </c>
      <c r="O54" s="139">
        <v>1378</v>
      </c>
      <c r="P54" s="139">
        <v>2277</v>
      </c>
    </row>
    <row r="55" spans="1:16" hidden="1">
      <c r="A55" s="51">
        <v>34425</v>
      </c>
      <c r="B55" s="139">
        <v>72600</v>
      </c>
      <c r="C55" s="139">
        <f t="shared" si="0"/>
        <v>6589</v>
      </c>
      <c r="D55" s="139">
        <v>66011</v>
      </c>
      <c r="E55" s="139">
        <v>13724</v>
      </c>
      <c r="F55" s="139">
        <v>2230</v>
      </c>
      <c r="G55" s="139">
        <v>1214</v>
      </c>
      <c r="H55" s="139">
        <v>489</v>
      </c>
      <c r="I55" s="139">
        <v>2060</v>
      </c>
      <c r="J55" s="139">
        <v>6620</v>
      </c>
      <c r="K55" s="139">
        <v>6389</v>
      </c>
      <c r="L55" s="139">
        <v>3740</v>
      </c>
      <c r="M55" s="139">
        <v>2067</v>
      </c>
      <c r="N55" s="139">
        <v>5565</v>
      </c>
      <c r="O55" s="139">
        <v>1150</v>
      </c>
      <c r="P55" s="139">
        <v>1285</v>
      </c>
    </row>
    <row r="56" spans="1:16" hidden="1">
      <c r="A56" s="51">
        <v>34455</v>
      </c>
      <c r="B56" s="139">
        <v>91086</v>
      </c>
      <c r="C56" s="139">
        <f t="shared" si="0"/>
        <v>9616</v>
      </c>
      <c r="D56" s="139">
        <v>81470</v>
      </c>
      <c r="E56" s="139">
        <v>14007</v>
      </c>
      <c r="F56" s="139">
        <v>3172</v>
      </c>
      <c r="G56" s="139">
        <v>1226</v>
      </c>
      <c r="H56" s="139">
        <v>661</v>
      </c>
      <c r="I56" s="139">
        <v>2642</v>
      </c>
      <c r="J56" s="139">
        <v>9065</v>
      </c>
      <c r="K56" s="139">
        <v>10246</v>
      </c>
      <c r="L56" s="139">
        <v>5230</v>
      </c>
      <c r="M56" s="139">
        <v>2600</v>
      </c>
      <c r="N56" s="139">
        <v>8351</v>
      </c>
      <c r="O56" s="139">
        <v>1663</v>
      </c>
      <c r="P56" s="139">
        <v>1499</v>
      </c>
    </row>
    <row r="57" spans="1:16" hidden="1">
      <c r="A57" s="51">
        <v>34486</v>
      </c>
      <c r="B57" s="139">
        <v>103920</v>
      </c>
      <c r="C57" s="139">
        <f t="shared" si="0"/>
        <v>13651</v>
      </c>
      <c r="D57" s="139">
        <v>90269</v>
      </c>
      <c r="E57" s="139">
        <v>18148</v>
      </c>
      <c r="F57" s="139">
        <v>3349</v>
      </c>
      <c r="G57" s="139">
        <v>1481</v>
      </c>
      <c r="H57" s="139">
        <v>1015</v>
      </c>
      <c r="I57" s="139">
        <v>2599</v>
      </c>
      <c r="J57" s="139">
        <v>9386</v>
      </c>
      <c r="K57" s="139">
        <v>14305</v>
      </c>
      <c r="L57" s="139">
        <v>5063</v>
      </c>
      <c r="M57" s="139">
        <v>2520</v>
      </c>
      <c r="N57" s="139">
        <v>6343</v>
      </c>
      <c r="O57" s="139">
        <v>1303</v>
      </c>
      <c r="P57" s="139">
        <v>1844</v>
      </c>
    </row>
    <row r="58" spans="1:16" hidden="1">
      <c r="A58" s="51">
        <v>34516</v>
      </c>
      <c r="B58" s="139">
        <v>90374</v>
      </c>
      <c r="C58" s="139">
        <f t="shared" si="0"/>
        <v>10189</v>
      </c>
      <c r="D58" s="139">
        <v>80185</v>
      </c>
      <c r="E58" s="139">
        <v>12438</v>
      </c>
      <c r="F58" s="139">
        <v>2982</v>
      </c>
      <c r="G58" s="139">
        <v>1734</v>
      </c>
      <c r="H58" s="139">
        <v>1133</v>
      </c>
      <c r="I58" s="139">
        <v>3180</v>
      </c>
      <c r="J58" s="139">
        <v>6970</v>
      </c>
      <c r="K58" s="139">
        <v>11403</v>
      </c>
      <c r="L58" s="139">
        <v>5206</v>
      </c>
      <c r="M58" s="139">
        <v>2341</v>
      </c>
      <c r="N58" s="139">
        <v>8497</v>
      </c>
      <c r="O58" s="139">
        <v>1283</v>
      </c>
      <c r="P58" s="139">
        <v>1773</v>
      </c>
    </row>
    <row r="59" spans="1:16" hidden="1">
      <c r="A59" s="51">
        <v>34547</v>
      </c>
      <c r="B59" s="139">
        <v>97003</v>
      </c>
      <c r="C59" s="139">
        <f t="shared" si="0"/>
        <v>8885</v>
      </c>
      <c r="D59" s="139">
        <v>88118</v>
      </c>
      <c r="E59" s="139">
        <v>15654</v>
      </c>
      <c r="F59" s="139">
        <v>3234</v>
      </c>
      <c r="G59" s="139">
        <v>1475</v>
      </c>
      <c r="H59" s="139">
        <v>671</v>
      </c>
      <c r="I59" s="139">
        <v>2796</v>
      </c>
      <c r="J59" s="139">
        <v>7702</v>
      </c>
      <c r="K59" s="139">
        <v>10034</v>
      </c>
      <c r="L59" s="139">
        <v>4461</v>
      </c>
      <c r="M59" s="139">
        <v>3075</v>
      </c>
      <c r="N59" s="139">
        <v>9814</v>
      </c>
      <c r="O59" s="139">
        <v>2067</v>
      </c>
      <c r="P59" s="139">
        <v>1862</v>
      </c>
    </row>
    <row r="60" spans="1:16" hidden="1">
      <c r="A60" s="51">
        <v>34578</v>
      </c>
      <c r="B60" s="139">
        <v>88804</v>
      </c>
      <c r="C60" s="139">
        <f t="shared" si="0"/>
        <v>9345</v>
      </c>
      <c r="D60" s="139">
        <v>79459</v>
      </c>
      <c r="E60" s="139">
        <v>13866</v>
      </c>
      <c r="F60" s="139">
        <v>2957</v>
      </c>
      <c r="G60" s="139">
        <v>1047</v>
      </c>
      <c r="H60" s="139">
        <v>801</v>
      </c>
      <c r="I60" s="139">
        <v>2971</v>
      </c>
      <c r="J60" s="139">
        <v>7243</v>
      </c>
      <c r="K60" s="139">
        <v>10040</v>
      </c>
      <c r="L60" s="139">
        <v>4433</v>
      </c>
      <c r="M60" s="139">
        <v>2563</v>
      </c>
      <c r="N60" s="139">
        <v>4660</v>
      </c>
      <c r="O60" s="139">
        <v>2266</v>
      </c>
      <c r="P60" s="139">
        <v>2443</v>
      </c>
    </row>
    <row r="61" spans="1:16" hidden="1">
      <c r="A61" s="51">
        <v>34608</v>
      </c>
      <c r="B61" s="139">
        <v>88820</v>
      </c>
      <c r="C61" s="139">
        <f t="shared" si="0"/>
        <v>7664</v>
      </c>
      <c r="D61" s="139">
        <v>81156</v>
      </c>
      <c r="E61" s="139">
        <v>14882</v>
      </c>
      <c r="F61" s="139">
        <v>2865</v>
      </c>
      <c r="G61" s="139">
        <v>1068</v>
      </c>
      <c r="H61" s="139">
        <v>639</v>
      </c>
      <c r="I61" s="139">
        <v>2812</v>
      </c>
      <c r="J61" s="139">
        <v>7903</v>
      </c>
      <c r="K61" s="139">
        <v>11531</v>
      </c>
      <c r="L61" s="139">
        <v>4993</v>
      </c>
      <c r="M61" s="139">
        <v>2183</v>
      </c>
      <c r="N61" s="139">
        <v>6809</v>
      </c>
      <c r="O61" s="139">
        <v>1406</v>
      </c>
      <c r="P61" s="139">
        <v>1788</v>
      </c>
    </row>
    <row r="62" spans="1:16" hidden="1">
      <c r="A62" s="51">
        <v>34639</v>
      </c>
      <c r="B62" s="139">
        <v>106111</v>
      </c>
      <c r="C62" s="139">
        <f t="shared" si="0"/>
        <v>11092</v>
      </c>
      <c r="D62" s="139">
        <v>95019</v>
      </c>
      <c r="E62" s="139">
        <v>13467</v>
      </c>
      <c r="F62" s="139">
        <v>4346</v>
      </c>
      <c r="G62" s="139">
        <v>1310</v>
      </c>
      <c r="H62" s="139">
        <v>594</v>
      </c>
      <c r="I62" s="139">
        <v>2825</v>
      </c>
      <c r="J62" s="139">
        <v>7524</v>
      </c>
      <c r="K62" s="139">
        <v>17659</v>
      </c>
      <c r="L62" s="139">
        <v>5173</v>
      </c>
      <c r="M62" s="139">
        <v>2452</v>
      </c>
      <c r="N62" s="139">
        <v>11206</v>
      </c>
      <c r="O62" s="139">
        <v>2114</v>
      </c>
      <c r="P62" s="139">
        <v>1847</v>
      </c>
    </row>
    <row r="63" spans="1:16" hidden="1">
      <c r="A63" s="51">
        <v>34669</v>
      </c>
      <c r="B63" s="139">
        <v>69747</v>
      </c>
      <c r="C63" s="139">
        <f t="shared" si="0"/>
        <v>7214</v>
      </c>
      <c r="D63" s="139">
        <v>62533</v>
      </c>
      <c r="E63" s="139">
        <v>8495</v>
      </c>
      <c r="F63" s="139">
        <v>2847</v>
      </c>
      <c r="G63" s="139">
        <v>835</v>
      </c>
      <c r="H63" s="139">
        <v>363</v>
      </c>
      <c r="I63" s="139">
        <v>1889</v>
      </c>
      <c r="J63" s="139">
        <v>6070</v>
      </c>
      <c r="K63" s="139">
        <v>7274</v>
      </c>
      <c r="L63" s="139">
        <v>3212</v>
      </c>
      <c r="M63" s="139">
        <v>1658</v>
      </c>
      <c r="N63" s="139">
        <v>8937</v>
      </c>
      <c r="O63" s="139">
        <v>1070</v>
      </c>
      <c r="P63" s="139">
        <v>2085</v>
      </c>
    </row>
    <row r="64" spans="1:16" hidden="1">
      <c r="A64" s="51">
        <v>34700</v>
      </c>
      <c r="B64" s="139">
        <v>84702</v>
      </c>
      <c r="C64" s="139">
        <f t="shared" si="0"/>
        <v>11147</v>
      </c>
      <c r="D64" s="139">
        <v>73555</v>
      </c>
      <c r="E64" s="139">
        <v>10246</v>
      </c>
      <c r="F64" s="139">
        <v>3617</v>
      </c>
      <c r="G64" s="139">
        <v>1265</v>
      </c>
      <c r="H64" s="139">
        <v>582</v>
      </c>
      <c r="I64" s="139">
        <v>2646</v>
      </c>
      <c r="J64" s="139">
        <v>6778</v>
      </c>
      <c r="K64" s="139">
        <v>12384</v>
      </c>
      <c r="L64" s="139">
        <v>4119</v>
      </c>
      <c r="M64" s="139">
        <v>2453</v>
      </c>
      <c r="N64" s="139">
        <v>9609</v>
      </c>
      <c r="O64" s="139">
        <v>990</v>
      </c>
      <c r="P64" s="139">
        <v>1488</v>
      </c>
    </row>
    <row r="65" spans="1:16" hidden="1">
      <c r="A65" s="51">
        <v>34731</v>
      </c>
      <c r="B65" s="139">
        <v>90668</v>
      </c>
      <c r="C65" s="139">
        <f t="shared" si="0"/>
        <v>8623</v>
      </c>
      <c r="D65" s="139">
        <v>82045</v>
      </c>
      <c r="E65" s="139">
        <v>15202</v>
      </c>
      <c r="F65" s="139">
        <v>3209</v>
      </c>
      <c r="G65" s="139">
        <v>1329</v>
      </c>
      <c r="H65" s="139">
        <v>510</v>
      </c>
      <c r="I65" s="139">
        <v>2803</v>
      </c>
      <c r="J65" s="139">
        <v>8377</v>
      </c>
      <c r="K65" s="139">
        <v>8179</v>
      </c>
      <c r="L65" s="139">
        <v>4895</v>
      </c>
      <c r="M65" s="139">
        <v>2146</v>
      </c>
      <c r="N65" s="139">
        <v>6988</v>
      </c>
      <c r="O65" s="139">
        <v>1819</v>
      </c>
      <c r="P65" s="139">
        <v>1986</v>
      </c>
    </row>
    <row r="66" spans="1:16" hidden="1">
      <c r="A66" s="51">
        <v>34759</v>
      </c>
      <c r="B66" s="139">
        <v>101814</v>
      </c>
      <c r="C66" s="139">
        <f t="shared" si="0"/>
        <v>9831</v>
      </c>
      <c r="D66" s="139">
        <v>91983</v>
      </c>
      <c r="E66" s="139">
        <v>14671</v>
      </c>
      <c r="F66" s="139">
        <v>4452</v>
      </c>
      <c r="G66" s="139">
        <v>1247</v>
      </c>
      <c r="H66" s="139">
        <v>836</v>
      </c>
      <c r="I66" s="139">
        <v>2711</v>
      </c>
      <c r="J66" s="139">
        <v>8474</v>
      </c>
      <c r="K66" s="139">
        <v>12938</v>
      </c>
      <c r="L66" s="139">
        <v>6350</v>
      </c>
      <c r="M66" s="139">
        <v>2007</v>
      </c>
      <c r="N66" s="139">
        <v>5197</v>
      </c>
      <c r="O66" s="139">
        <v>1715</v>
      </c>
      <c r="P66" s="139">
        <v>3261</v>
      </c>
    </row>
    <row r="67" spans="1:16" hidden="1">
      <c r="A67" s="51">
        <v>34790</v>
      </c>
      <c r="B67" s="139">
        <v>81570</v>
      </c>
      <c r="C67" s="139">
        <f t="shared" si="0"/>
        <v>7183</v>
      </c>
      <c r="D67" s="139">
        <v>74387</v>
      </c>
      <c r="E67" s="139">
        <v>13146</v>
      </c>
      <c r="F67" s="139">
        <v>2537</v>
      </c>
      <c r="G67" s="139">
        <v>1063</v>
      </c>
      <c r="H67" s="139">
        <v>537</v>
      </c>
      <c r="I67" s="139">
        <v>2120</v>
      </c>
      <c r="J67" s="139">
        <v>7172</v>
      </c>
      <c r="K67" s="139">
        <v>7567</v>
      </c>
      <c r="L67" s="139">
        <v>3830</v>
      </c>
      <c r="M67" s="139">
        <v>2407</v>
      </c>
      <c r="N67" s="139">
        <v>8437</v>
      </c>
      <c r="O67" s="139">
        <v>956</v>
      </c>
      <c r="P67" s="139">
        <v>3276</v>
      </c>
    </row>
    <row r="68" spans="1:16" hidden="1">
      <c r="A68" s="51">
        <v>34820</v>
      </c>
      <c r="B68" s="139">
        <v>111527</v>
      </c>
      <c r="C68" s="139">
        <f t="shared" si="0"/>
        <v>9470</v>
      </c>
      <c r="D68" s="139">
        <v>102057</v>
      </c>
      <c r="E68" s="139">
        <v>15555</v>
      </c>
      <c r="F68" s="139">
        <v>4512</v>
      </c>
      <c r="G68" s="139">
        <v>1417</v>
      </c>
      <c r="H68" s="139">
        <v>1248</v>
      </c>
      <c r="I68" s="139">
        <v>2728</v>
      </c>
      <c r="J68" s="139">
        <v>8500</v>
      </c>
      <c r="K68" s="139">
        <v>12110</v>
      </c>
      <c r="L68" s="139">
        <v>5390</v>
      </c>
      <c r="M68" s="139">
        <v>2559</v>
      </c>
      <c r="N68" s="139">
        <v>11899</v>
      </c>
      <c r="O68" s="139">
        <v>1273</v>
      </c>
      <c r="P68" s="139">
        <v>1940</v>
      </c>
    </row>
    <row r="69" spans="1:16" hidden="1">
      <c r="A69" s="51">
        <v>34851</v>
      </c>
      <c r="B69" s="139">
        <v>108137</v>
      </c>
      <c r="C69" s="139">
        <f t="shared" ref="C69:C132" si="1">B69-D69</f>
        <v>11712</v>
      </c>
      <c r="D69" s="139">
        <v>96425</v>
      </c>
      <c r="E69" s="139">
        <v>17078</v>
      </c>
      <c r="F69" s="139">
        <v>3525</v>
      </c>
      <c r="G69" s="139">
        <v>1344</v>
      </c>
      <c r="H69" s="139">
        <v>2928</v>
      </c>
      <c r="I69" s="139">
        <v>2737</v>
      </c>
      <c r="J69" s="139">
        <v>8352</v>
      </c>
      <c r="K69" s="139">
        <v>13560</v>
      </c>
      <c r="L69" s="139">
        <v>5898</v>
      </c>
      <c r="M69" s="139">
        <v>2545</v>
      </c>
      <c r="N69" s="139">
        <v>8283</v>
      </c>
      <c r="O69" s="139">
        <v>1764</v>
      </c>
      <c r="P69" s="139">
        <v>1825</v>
      </c>
    </row>
    <row r="70" spans="1:16" hidden="1">
      <c r="A70" s="51">
        <v>34881</v>
      </c>
      <c r="B70" s="139">
        <v>92370</v>
      </c>
      <c r="C70" s="139">
        <f t="shared" si="1"/>
        <v>8798</v>
      </c>
      <c r="D70" s="139">
        <v>83572</v>
      </c>
      <c r="E70" s="139">
        <v>14713</v>
      </c>
      <c r="F70" s="139">
        <v>3809</v>
      </c>
      <c r="G70" s="139">
        <v>1107</v>
      </c>
      <c r="H70" s="139">
        <v>948</v>
      </c>
      <c r="I70" s="139">
        <v>2577</v>
      </c>
      <c r="J70" s="139">
        <v>7122</v>
      </c>
      <c r="K70" s="139">
        <v>9731</v>
      </c>
      <c r="L70" s="139">
        <v>5958</v>
      </c>
      <c r="M70" s="139">
        <v>2482</v>
      </c>
      <c r="N70" s="139">
        <v>7473</v>
      </c>
      <c r="O70" s="139">
        <v>1237</v>
      </c>
      <c r="P70" s="139">
        <v>1620</v>
      </c>
    </row>
    <row r="71" spans="1:16" hidden="1">
      <c r="A71" s="51">
        <v>34912</v>
      </c>
      <c r="B71" s="139">
        <v>105350</v>
      </c>
      <c r="C71" s="139">
        <f t="shared" si="1"/>
        <v>10512</v>
      </c>
      <c r="D71" s="139">
        <v>94838</v>
      </c>
      <c r="E71" s="139">
        <v>15393</v>
      </c>
      <c r="F71" s="139">
        <v>4593</v>
      </c>
      <c r="G71" s="139">
        <v>1507</v>
      </c>
      <c r="H71" s="139">
        <v>672</v>
      </c>
      <c r="I71" s="139">
        <v>2972</v>
      </c>
      <c r="J71" s="139">
        <v>8450</v>
      </c>
      <c r="K71" s="139">
        <v>11575</v>
      </c>
      <c r="L71" s="139">
        <v>7268</v>
      </c>
      <c r="M71" s="139">
        <v>2877</v>
      </c>
      <c r="N71" s="139">
        <v>8261</v>
      </c>
      <c r="O71" s="139">
        <v>1571</v>
      </c>
      <c r="P71" s="139">
        <v>1792</v>
      </c>
    </row>
    <row r="72" spans="1:16" hidden="1">
      <c r="A72" s="51">
        <v>34943</v>
      </c>
      <c r="B72" s="139">
        <v>98497</v>
      </c>
      <c r="C72" s="139">
        <f t="shared" si="1"/>
        <v>9706</v>
      </c>
      <c r="D72" s="139">
        <v>88791</v>
      </c>
      <c r="E72" s="139">
        <v>13259</v>
      </c>
      <c r="F72" s="139">
        <v>4232</v>
      </c>
      <c r="G72" s="139">
        <v>1380</v>
      </c>
      <c r="H72" s="139">
        <v>547</v>
      </c>
      <c r="I72" s="139">
        <v>2220</v>
      </c>
      <c r="J72" s="139">
        <v>6366</v>
      </c>
      <c r="K72" s="139">
        <v>12026</v>
      </c>
      <c r="L72" s="139">
        <v>7876</v>
      </c>
      <c r="M72" s="139">
        <v>2535</v>
      </c>
      <c r="N72" s="139">
        <v>8657</v>
      </c>
      <c r="O72" s="139">
        <v>1649</v>
      </c>
      <c r="P72" s="139">
        <v>1682</v>
      </c>
    </row>
    <row r="73" spans="1:16" hidden="1">
      <c r="A73" s="51">
        <v>34973</v>
      </c>
      <c r="B73" s="139">
        <v>106929</v>
      </c>
      <c r="C73" s="139">
        <f t="shared" si="1"/>
        <v>13251</v>
      </c>
      <c r="D73" s="139">
        <v>93678</v>
      </c>
      <c r="E73" s="139">
        <v>11979</v>
      </c>
      <c r="F73" s="139">
        <v>3887</v>
      </c>
      <c r="G73" s="139">
        <v>1545</v>
      </c>
      <c r="H73" s="139">
        <v>663</v>
      </c>
      <c r="I73" s="139">
        <v>2245</v>
      </c>
      <c r="J73" s="139">
        <v>6936</v>
      </c>
      <c r="K73" s="139">
        <v>16925</v>
      </c>
      <c r="L73" s="139">
        <v>7910</v>
      </c>
      <c r="M73" s="139">
        <v>2820</v>
      </c>
      <c r="N73" s="139">
        <v>7365</v>
      </c>
      <c r="O73" s="139">
        <v>1632</v>
      </c>
      <c r="P73" s="139">
        <v>2044</v>
      </c>
    </row>
    <row r="74" spans="1:16" hidden="1">
      <c r="A74" s="51">
        <v>35004</v>
      </c>
      <c r="B74" s="139">
        <v>104987</v>
      </c>
      <c r="C74" s="139">
        <f t="shared" si="1"/>
        <v>11308</v>
      </c>
      <c r="D74" s="139">
        <v>93679</v>
      </c>
      <c r="E74" s="139">
        <v>14276</v>
      </c>
      <c r="F74" s="139">
        <v>4095</v>
      </c>
      <c r="G74" s="139">
        <v>1363</v>
      </c>
      <c r="H74" s="139">
        <v>557</v>
      </c>
      <c r="I74" s="139">
        <v>2691</v>
      </c>
      <c r="J74" s="139">
        <v>7763</v>
      </c>
      <c r="K74" s="139">
        <v>15004</v>
      </c>
      <c r="L74" s="139">
        <v>5275</v>
      </c>
      <c r="M74" s="139">
        <v>3997</v>
      </c>
      <c r="N74" s="139">
        <v>8389</v>
      </c>
      <c r="O74" s="139">
        <v>1405</v>
      </c>
      <c r="P74" s="139">
        <v>1775</v>
      </c>
    </row>
    <row r="75" spans="1:16" hidden="1">
      <c r="A75" s="51">
        <v>35034</v>
      </c>
      <c r="B75" s="139">
        <v>78825</v>
      </c>
      <c r="C75" s="139">
        <f t="shared" si="1"/>
        <v>9721</v>
      </c>
      <c r="D75" s="139">
        <v>69104</v>
      </c>
      <c r="E75" s="139">
        <v>11091</v>
      </c>
      <c r="F75" s="139">
        <v>5171</v>
      </c>
      <c r="G75" s="139">
        <v>878</v>
      </c>
      <c r="H75" s="139">
        <v>795</v>
      </c>
      <c r="I75" s="139">
        <v>1840</v>
      </c>
      <c r="J75" s="139">
        <v>5486</v>
      </c>
      <c r="K75" s="139">
        <v>10944</v>
      </c>
      <c r="L75" s="139">
        <v>4611</v>
      </c>
      <c r="M75" s="139">
        <v>1862</v>
      </c>
      <c r="N75" s="139">
        <v>5668</v>
      </c>
      <c r="O75" s="139">
        <v>897</v>
      </c>
      <c r="P75" s="139">
        <v>1600</v>
      </c>
    </row>
    <row r="76" spans="1:16" hidden="1">
      <c r="A76" s="51">
        <v>35065</v>
      </c>
      <c r="B76" s="139">
        <v>84731</v>
      </c>
      <c r="C76" s="139">
        <f t="shared" si="1"/>
        <v>8646</v>
      </c>
      <c r="D76" s="139">
        <v>76085</v>
      </c>
      <c r="E76" s="139">
        <v>13286</v>
      </c>
      <c r="F76" s="139">
        <v>1298</v>
      </c>
      <c r="G76" s="139">
        <v>1605</v>
      </c>
      <c r="H76" s="139">
        <v>697</v>
      </c>
      <c r="I76" s="139">
        <v>2376</v>
      </c>
      <c r="J76" s="139">
        <v>5758</v>
      </c>
      <c r="K76" s="139">
        <v>9212</v>
      </c>
      <c r="L76" s="139">
        <v>6073</v>
      </c>
      <c r="M76" s="139">
        <v>2293</v>
      </c>
      <c r="N76" s="139">
        <v>7783</v>
      </c>
      <c r="O76" s="139">
        <v>1195</v>
      </c>
      <c r="P76" s="139">
        <v>1852</v>
      </c>
    </row>
    <row r="77" spans="1:16" hidden="1">
      <c r="A77" s="51">
        <v>35096</v>
      </c>
      <c r="B77" s="139">
        <v>106074</v>
      </c>
      <c r="C77" s="139">
        <f t="shared" si="1"/>
        <v>10656</v>
      </c>
      <c r="D77" s="139">
        <v>95418</v>
      </c>
      <c r="E77" s="139">
        <v>18773</v>
      </c>
      <c r="F77" s="139">
        <v>2009</v>
      </c>
      <c r="G77" s="139">
        <v>1794</v>
      </c>
      <c r="H77" s="139">
        <v>729</v>
      </c>
      <c r="I77" s="139">
        <v>2754</v>
      </c>
      <c r="J77" s="139">
        <v>6709</v>
      </c>
      <c r="K77" s="139">
        <v>10759</v>
      </c>
      <c r="L77" s="139">
        <v>7709</v>
      </c>
      <c r="M77" s="139">
        <v>2510</v>
      </c>
      <c r="N77" s="139">
        <v>9702</v>
      </c>
      <c r="O77" s="139">
        <v>2051</v>
      </c>
      <c r="P77" s="139">
        <v>1910</v>
      </c>
    </row>
    <row r="78" spans="1:16" hidden="1">
      <c r="A78" s="51">
        <v>35125</v>
      </c>
      <c r="B78" s="139">
        <v>102069</v>
      </c>
      <c r="C78" s="139">
        <f t="shared" si="1"/>
        <v>10739</v>
      </c>
      <c r="D78" s="139">
        <v>91330</v>
      </c>
      <c r="E78" s="139">
        <v>15367</v>
      </c>
      <c r="F78" s="139">
        <v>1710</v>
      </c>
      <c r="G78" s="139">
        <v>1685</v>
      </c>
      <c r="H78" s="139">
        <v>861</v>
      </c>
      <c r="I78" s="139">
        <v>2735</v>
      </c>
      <c r="J78" s="139">
        <v>6547</v>
      </c>
      <c r="K78" s="139">
        <v>14043</v>
      </c>
      <c r="L78" s="139">
        <v>7224</v>
      </c>
      <c r="M78" s="139">
        <v>2423</v>
      </c>
      <c r="N78" s="139">
        <v>8631</v>
      </c>
      <c r="O78" s="139">
        <v>2066</v>
      </c>
      <c r="P78" s="139">
        <v>2116</v>
      </c>
    </row>
    <row r="79" spans="1:16" hidden="1">
      <c r="A79" s="51">
        <v>35156</v>
      </c>
      <c r="B79" s="139">
        <v>99698</v>
      </c>
      <c r="C79" s="139">
        <f t="shared" si="1"/>
        <v>9042</v>
      </c>
      <c r="D79" s="139">
        <v>90656</v>
      </c>
      <c r="E79" s="139">
        <v>13498</v>
      </c>
      <c r="F79" s="139">
        <v>9747</v>
      </c>
      <c r="G79" s="139">
        <v>1103</v>
      </c>
      <c r="H79" s="139">
        <v>484</v>
      </c>
      <c r="I79" s="139">
        <v>3064</v>
      </c>
      <c r="J79" s="139">
        <v>7512</v>
      </c>
      <c r="K79" s="139">
        <v>11442</v>
      </c>
      <c r="L79" s="139">
        <v>5035</v>
      </c>
      <c r="M79" s="139">
        <v>2096</v>
      </c>
      <c r="N79" s="139">
        <v>8069</v>
      </c>
      <c r="O79" s="139">
        <v>1536</v>
      </c>
      <c r="P79" s="139">
        <v>1907</v>
      </c>
    </row>
    <row r="80" spans="1:16" hidden="1">
      <c r="A80" s="51">
        <v>35186</v>
      </c>
      <c r="B80" s="139">
        <v>116853</v>
      </c>
      <c r="C80" s="139">
        <f t="shared" si="1"/>
        <v>11117</v>
      </c>
      <c r="D80" s="139">
        <v>105736</v>
      </c>
      <c r="E80" s="139">
        <v>16019</v>
      </c>
      <c r="F80" s="139">
        <v>10406</v>
      </c>
      <c r="G80" s="139">
        <v>1444</v>
      </c>
      <c r="H80" s="139">
        <v>935</v>
      </c>
      <c r="I80" s="139">
        <v>2855</v>
      </c>
      <c r="J80" s="139">
        <v>9655</v>
      </c>
      <c r="K80" s="139">
        <v>10828</v>
      </c>
      <c r="L80" s="139">
        <v>5733</v>
      </c>
      <c r="M80" s="139">
        <v>3152</v>
      </c>
      <c r="N80" s="139">
        <v>9082</v>
      </c>
      <c r="O80" s="139">
        <v>2946</v>
      </c>
      <c r="P80" s="139">
        <v>2155</v>
      </c>
    </row>
    <row r="81" spans="1:16" hidden="1">
      <c r="A81" s="51">
        <v>35217</v>
      </c>
      <c r="B81" s="139">
        <v>104237</v>
      </c>
      <c r="C81" s="139">
        <f t="shared" si="1"/>
        <v>9611</v>
      </c>
      <c r="D81" s="139">
        <v>94626</v>
      </c>
      <c r="E81" s="139">
        <v>11973</v>
      </c>
      <c r="F81" s="139">
        <v>11382</v>
      </c>
      <c r="G81" s="139">
        <v>1448</v>
      </c>
      <c r="H81" s="139">
        <v>893</v>
      </c>
      <c r="I81" s="139">
        <v>2398</v>
      </c>
      <c r="J81" s="139">
        <v>6590</v>
      </c>
      <c r="K81" s="139">
        <v>10825</v>
      </c>
      <c r="L81" s="139">
        <v>6510</v>
      </c>
      <c r="M81" s="139">
        <v>2309</v>
      </c>
      <c r="N81" s="139">
        <v>7799</v>
      </c>
      <c r="O81" s="139">
        <v>2224</v>
      </c>
      <c r="P81" s="139">
        <v>2093</v>
      </c>
    </row>
    <row r="82" spans="1:16" hidden="1">
      <c r="A82" s="51">
        <v>35247</v>
      </c>
      <c r="B82" s="139">
        <v>125578</v>
      </c>
      <c r="C82" s="139">
        <f t="shared" si="1"/>
        <v>10322</v>
      </c>
      <c r="D82" s="139">
        <v>115256</v>
      </c>
      <c r="E82" s="139">
        <v>15822</v>
      </c>
      <c r="F82" s="139">
        <v>15841</v>
      </c>
      <c r="G82" s="139">
        <v>1648</v>
      </c>
      <c r="H82" s="139">
        <v>859</v>
      </c>
      <c r="I82" s="139">
        <v>3180</v>
      </c>
      <c r="J82" s="139">
        <v>6268</v>
      </c>
      <c r="K82" s="139">
        <v>12200</v>
      </c>
      <c r="L82" s="139">
        <v>8752</v>
      </c>
      <c r="M82" s="139">
        <v>3001</v>
      </c>
      <c r="N82" s="139">
        <v>10581</v>
      </c>
      <c r="O82" s="139">
        <v>2321</v>
      </c>
      <c r="P82" s="139">
        <v>2750</v>
      </c>
    </row>
    <row r="83" spans="1:16" hidden="1">
      <c r="A83" s="51">
        <v>35278</v>
      </c>
      <c r="B83" s="139">
        <v>112163</v>
      </c>
      <c r="C83" s="139">
        <f t="shared" si="1"/>
        <v>10989</v>
      </c>
      <c r="D83" s="139">
        <v>101174</v>
      </c>
      <c r="E83" s="139">
        <v>13984</v>
      </c>
      <c r="F83" s="139">
        <v>8300</v>
      </c>
      <c r="G83" s="139">
        <v>1831</v>
      </c>
      <c r="H83" s="139">
        <v>471</v>
      </c>
      <c r="I83" s="139">
        <v>2664</v>
      </c>
      <c r="J83" s="139">
        <v>6813</v>
      </c>
      <c r="K83" s="139">
        <v>14818</v>
      </c>
      <c r="L83" s="139">
        <v>5354</v>
      </c>
      <c r="M83" s="139">
        <v>2638</v>
      </c>
      <c r="N83" s="139">
        <v>9232</v>
      </c>
      <c r="O83" s="139">
        <v>2436</v>
      </c>
      <c r="P83" s="139">
        <v>2203</v>
      </c>
    </row>
    <row r="84" spans="1:16" hidden="1">
      <c r="A84" s="51">
        <v>35309</v>
      </c>
      <c r="B84" s="139">
        <v>107026</v>
      </c>
      <c r="C84" s="139">
        <f t="shared" si="1"/>
        <v>10000</v>
      </c>
      <c r="D84" s="139">
        <v>97026</v>
      </c>
      <c r="E84" s="139">
        <v>13712</v>
      </c>
      <c r="F84" s="139">
        <v>10134</v>
      </c>
      <c r="G84" s="139">
        <v>1925</v>
      </c>
      <c r="H84" s="139">
        <v>741</v>
      </c>
      <c r="I84" s="139">
        <v>2210</v>
      </c>
      <c r="J84" s="139">
        <v>5578</v>
      </c>
      <c r="K84" s="139">
        <v>12796</v>
      </c>
      <c r="L84" s="139">
        <v>6227</v>
      </c>
      <c r="M84" s="139">
        <v>2623</v>
      </c>
      <c r="N84" s="139">
        <v>8290</v>
      </c>
      <c r="O84" s="139">
        <v>1964</v>
      </c>
      <c r="P84" s="139">
        <v>2073</v>
      </c>
    </row>
    <row r="85" spans="1:16" hidden="1">
      <c r="A85" s="51">
        <v>35339</v>
      </c>
      <c r="B85" s="139">
        <v>132425</v>
      </c>
      <c r="C85" s="139">
        <f t="shared" si="1"/>
        <v>12933</v>
      </c>
      <c r="D85" s="139">
        <v>119492</v>
      </c>
      <c r="E85" s="139">
        <v>13526</v>
      </c>
      <c r="F85" s="139">
        <v>11777</v>
      </c>
      <c r="G85" s="139">
        <v>1707</v>
      </c>
      <c r="H85" s="139">
        <v>610</v>
      </c>
      <c r="I85" s="139">
        <v>2339</v>
      </c>
      <c r="J85" s="139">
        <v>6913</v>
      </c>
      <c r="K85" s="139">
        <v>15414</v>
      </c>
      <c r="L85" s="139">
        <v>10686</v>
      </c>
      <c r="M85" s="139">
        <v>3208</v>
      </c>
      <c r="N85" s="139">
        <v>10926</v>
      </c>
      <c r="O85" s="139">
        <v>1903</v>
      </c>
      <c r="P85" s="139">
        <v>2523</v>
      </c>
    </row>
    <row r="86" spans="1:16" hidden="1">
      <c r="A86" s="51">
        <v>35370</v>
      </c>
      <c r="B86" s="139">
        <v>133999</v>
      </c>
      <c r="C86" s="139">
        <f t="shared" si="1"/>
        <v>10162</v>
      </c>
      <c r="D86" s="139">
        <v>123837</v>
      </c>
      <c r="E86" s="139">
        <v>14029</v>
      </c>
      <c r="F86" s="139">
        <v>21517</v>
      </c>
      <c r="G86" s="139">
        <v>1349</v>
      </c>
      <c r="H86" s="139">
        <v>717</v>
      </c>
      <c r="I86" s="139">
        <v>2304</v>
      </c>
      <c r="J86" s="139">
        <v>7494</v>
      </c>
      <c r="K86" s="139">
        <v>12697</v>
      </c>
      <c r="L86" s="139">
        <v>9855</v>
      </c>
      <c r="M86" s="139">
        <v>3206</v>
      </c>
      <c r="N86" s="139">
        <v>10250</v>
      </c>
      <c r="O86" s="139">
        <v>2153</v>
      </c>
      <c r="P86" s="139">
        <v>2167</v>
      </c>
    </row>
    <row r="87" spans="1:16" hidden="1">
      <c r="A87" s="51">
        <v>35400</v>
      </c>
      <c r="B87" s="139">
        <v>84720</v>
      </c>
      <c r="C87" s="139">
        <f t="shared" si="1"/>
        <v>9100</v>
      </c>
      <c r="D87" s="139">
        <v>75620</v>
      </c>
      <c r="E87" s="139">
        <v>10535</v>
      </c>
      <c r="F87" s="139">
        <v>6031</v>
      </c>
      <c r="G87" s="139">
        <v>984</v>
      </c>
      <c r="H87" s="139">
        <v>720</v>
      </c>
      <c r="I87" s="139">
        <v>2468</v>
      </c>
      <c r="J87" s="139">
        <v>4632</v>
      </c>
      <c r="K87" s="139">
        <v>8345</v>
      </c>
      <c r="L87" s="139">
        <v>5519</v>
      </c>
      <c r="M87" s="139">
        <v>1850</v>
      </c>
      <c r="N87" s="139">
        <v>6811</v>
      </c>
      <c r="O87" s="139">
        <v>1261</v>
      </c>
      <c r="P87" s="139">
        <v>1277</v>
      </c>
    </row>
    <row r="88" spans="1:16" hidden="1">
      <c r="A88" s="51">
        <v>35431</v>
      </c>
      <c r="B88" s="139">
        <v>95568</v>
      </c>
      <c r="C88" s="139">
        <f t="shared" si="1"/>
        <v>9197</v>
      </c>
      <c r="D88" s="139">
        <v>86371</v>
      </c>
      <c r="E88" s="139">
        <v>13055</v>
      </c>
      <c r="F88" s="139">
        <v>5329</v>
      </c>
      <c r="G88" s="139">
        <v>1510</v>
      </c>
      <c r="H88" s="139">
        <v>714</v>
      </c>
      <c r="I88" s="139">
        <v>2341</v>
      </c>
      <c r="J88" s="139">
        <v>5205</v>
      </c>
      <c r="K88" s="139">
        <v>7547</v>
      </c>
      <c r="L88" s="139">
        <v>5830</v>
      </c>
      <c r="M88" s="139">
        <v>2723</v>
      </c>
      <c r="N88" s="139">
        <v>8084</v>
      </c>
      <c r="O88" s="139">
        <v>1921</v>
      </c>
      <c r="P88" s="139">
        <v>1237</v>
      </c>
    </row>
    <row r="89" spans="1:16" hidden="1">
      <c r="A89" s="51">
        <v>35462</v>
      </c>
      <c r="B89" s="139">
        <v>109594</v>
      </c>
      <c r="C89" s="139">
        <f t="shared" si="1"/>
        <v>10047</v>
      </c>
      <c r="D89" s="139">
        <v>99547</v>
      </c>
      <c r="E89" s="139">
        <v>13515</v>
      </c>
      <c r="F89" s="139">
        <v>9050</v>
      </c>
      <c r="G89" s="139">
        <v>1403</v>
      </c>
      <c r="H89" s="139">
        <v>649</v>
      </c>
      <c r="I89" s="139">
        <v>2760</v>
      </c>
      <c r="J89" s="139">
        <v>6369</v>
      </c>
      <c r="K89" s="139">
        <v>10279</v>
      </c>
      <c r="L89" s="139">
        <v>6224</v>
      </c>
      <c r="M89" s="139">
        <v>3173</v>
      </c>
      <c r="N89" s="139">
        <v>9206</v>
      </c>
      <c r="O89" s="139">
        <v>2278</v>
      </c>
      <c r="P89" s="139">
        <v>1401</v>
      </c>
    </row>
    <row r="90" spans="1:16" hidden="1">
      <c r="A90" s="51">
        <v>35490</v>
      </c>
      <c r="B90" s="139">
        <v>113988</v>
      </c>
      <c r="C90" s="139">
        <f t="shared" si="1"/>
        <v>12905</v>
      </c>
      <c r="D90" s="139">
        <v>101083</v>
      </c>
      <c r="E90" s="139">
        <v>13504</v>
      </c>
      <c r="F90" s="139">
        <v>9082</v>
      </c>
      <c r="G90" s="139">
        <v>1506</v>
      </c>
      <c r="H90" s="139">
        <v>706</v>
      </c>
      <c r="I90" s="139">
        <v>2763</v>
      </c>
      <c r="J90" s="139">
        <v>9675</v>
      </c>
      <c r="K90" s="139">
        <v>12361</v>
      </c>
      <c r="L90" s="139">
        <v>6596</v>
      </c>
      <c r="M90" s="139">
        <v>2963</v>
      </c>
      <c r="N90" s="139">
        <v>9659</v>
      </c>
      <c r="O90" s="139">
        <v>1840</v>
      </c>
      <c r="P90" s="139">
        <v>1137</v>
      </c>
    </row>
    <row r="91" spans="1:16" hidden="1">
      <c r="A91" s="51">
        <v>35521</v>
      </c>
      <c r="B91" s="139">
        <v>155317</v>
      </c>
      <c r="C91" s="139">
        <f t="shared" si="1"/>
        <v>14356</v>
      </c>
      <c r="D91" s="139">
        <v>140961</v>
      </c>
      <c r="E91" s="139">
        <v>20656</v>
      </c>
      <c r="F91" s="139">
        <v>31432</v>
      </c>
      <c r="G91" s="139">
        <v>1668</v>
      </c>
      <c r="H91" s="139">
        <v>606</v>
      </c>
      <c r="I91" s="139">
        <v>2900</v>
      </c>
      <c r="J91" s="139">
        <v>10135</v>
      </c>
      <c r="K91" s="139">
        <v>16215</v>
      </c>
      <c r="L91" s="139">
        <v>9058</v>
      </c>
      <c r="M91" s="139">
        <v>2563</v>
      </c>
      <c r="N91" s="139">
        <v>8147</v>
      </c>
      <c r="O91" s="139">
        <v>2403</v>
      </c>
      <c r="P91" s="139">
        <v>1552</v>
      </c>
    </row>
    <row r="92" spans="1:16" hidden="1">
      <c r="A92" s="51">
        <v>35551</v>
      </c>
      <c r="B92" s="139">
        <v>128871</v>
      </c>
      <c r="C92" s="139">
        <f t="shared" si="1"/>
        <v>11864</v>
      </c>
      <c r="D92" s="139">
        <v>117007</v>
      </c>
      <c r="E92" s="139">
        <v>14672</v>
      </c>
      <c r="F92" s="139">
        <v>16374</v>
      </c>
      <c r="G92" s="139">
        <v>1427</v>
      </c>
      <c r="H92" s="139">
        <v>663</v>
      </c>
      <c r="I92" s="139">
        <v>2700</v>
      </c>
      <c r="J92" s="139">
        <v>9121</v>
      </c>
      <c r="K92" s="139">
        <v>12515</v>
      </c>
      <c r="L92" s="139">
        <v>11397</v>
      </c>
      <c r="M92" s="139">
        <v>3052</v>
      </c>
      <c r="N92" s="139">
        <v>8871</v>
      </c>
      <c r="O92" s="139">
        <v>5185</v>
      </c>
      <c r="P92" s="139">
        <v>1240</v>
      </c>
    </row>
    <row r="93" spans="1:16" hidden="1">
      <c r="A93" s="51">
        <v>35582</v>
      </c>
      <c r="B93" s="139">
        <v>123083</v>
      </c>
      <c r="C93" s="139">
        <f t="shared" si="1"/>
        <v>13526</v>
      </c>
      <c r="D93" s="139">
        <v>109557</v>
      </c>
      <c r="E93" s="139">
        <v>14992</v>
      </c>
      <c r="F93" s="139">
        <v>10831</v>
      </c>
      <c r="G93" s="139">
        <v>1881</v>
      </c>
      <c r="H93" s="139">
        <v>829</v>
      </c>
      <c r="I93" s="139">
        <v>2440</v>
      </c>
      <c r="J93" s="139">
        <v>10430</v>
      </c>
      <c r="K93" s="139">
        <v>16826</v>
      </c>
      <c r="L93" s="139">
        <v>8064</v>
      </c>
      <c r="M93" s="139">
        <v>2898</v>
      </c>
      <c r="N93" s="139">
        <v>9316</v>
      </c>
      <c r="O93" s="139">
        <v>3737</v>
      </c>
      <c r="P93" s="139">
        <v>2630</v>
      </c>
    </row>
    <row r="94" spans="1:16" hidden="1">
      <c r="A94" s="51">
        <v>35612</v>
      </c>
      <c r="B94" s="139">
        <v>135432</v>
      </c>
      <c r="C94" s="139">
        <f t="shared" si="1"/>
        <v>16672</v>
      </c>
      <c r="D94" s="139">
        <v>118760</v>
      </c>
      <c r="E94" s="139">
        <v>15765</v>
      </c>
      <c r="F94" s="139">
        <v>8502</v>
      </c>
      <c r="G94" s="139">
        <v>1763</v>
      </c>
      <c r="H94" s="139">
        <v>672</v>
      </c>
      <c r="I94" s="139">
        <v>3120</v>
      </c>
      <c r="J94" s="139">
        <v>9304</v>
      </c>
      <c r="K94" s="139">
        <v>21567</v>
      </c>
      <c r="L94" s="139">
        <v>9634</v>
      </c>
      <c r="M94" s="139">
        <v>3596</v>
      </c>
      <c r="N94" s="139">
        <v>9912</v>
      </c>
      <c r="O94" s="139">
        <v>4842</v>
      </c>
      <c r="P94" s="139">
        <v>1380</v>
      </c>
    </row>
    <row r="95" spans="1:16" hidden="1">
      <c r="A95" s="51">
        <v>35643</v>
      </c>
      <c r="B95" s="139">
        <v>131768</v>
      </c>
      <c r="C95" s="139">
        <f t="shared" si="1"/>
        <v>13959</v>
      </c>
      <c r="D95" s="139">
        <v>117809</v>
      </c>
      <c r="E95" s="139">
        <v>15543</v>
      </c>
      <c r="F95" s="139">
        <v>6233</v>
      </c>
      <c r="G95" s="139">
        <v>1721</v>
      </c>
      <c r="H95" s="139">
        <v>696</v>
      </c>
      <c r="I95" s="139">
        <v>2198</v>
      </c>
      <c r="J95" s="139">
        <v>6281</v>
      </c>
      <c r="K95" s="139">
        <v>20005</v>
      </c>
      <c r="L95" s="139">
        <v>11194</v>
      </c>
      <c r="M95" s="139">
        <v>3410</v>
      </c>
      <c r="N95" s="139">
        <v>11081</v>
      </c>
      <c r="O95" s="139">
        <v>6081</v>
      </c>
      <c r="P95" s="139">
        <v>2110</v>
      </c>
    </row>
    <row r="96" spans="1:16" hidden="1">
      <c r="A96" s="51">
        <v>35674</v>
      </c>
      <c r="B96" s="139">
        <v>119273</v>
      </c>
      <c r="C96" s="139">
        <f t="shared" si="1"/>
        <v>10956</v>
      </c>
      <c r="D96" s="139">
        <v>108317</v>
      </c>
      <c r="E96" s="139">
        <v>17160</v>
      </c>
      <c r="F96" s="139">
        <v>8794</v>
      </c>
      <c r="G96" s="139">
        <v>1422</v>
      </c>
      <c r="H96" s="139">
        <v>504</v>
      </c>
      <c r="I96" s="139">
        <v>2362</v>
      </c>
      <c r="J96" s="139">
        <v>9336</v>
      </c>
      <c r="K96" s="139">
        <v>10941</v>
      </c>
      <c r="L96" s="139">
        <v>7062</v>
      </c>
      <c r="M96" s="139">
        <v>3279</v>
      </c>
      <c r="N96" s="139">
        <v>10253</v>
      </c>
      <c r="O96" s="139">
        <v>3986</v>
      </c>
      <c r="P96" s="139">
        <v>1663</v>
      </c>
    </row>
    <row r="97" spans="1:16" hidden="1">
      <c r="A97" s="51">
        <v>35704</v>
      </c>
      <c r="B97" s="139">
        <v>137590</v>
      </c>
      <c r="C97" s="139">
        <f t="shared" si="1"/>
        <v>14373</v>
      </c>
      <c r="D97" s="139">
        <v>123217</v>
      </c>
      <c r="E97" s="139">
        <v>13845</v>
      </c>
      <c r="F97" s="139">
        <v>12731</v>
      </c>
      <c r="G97" s="139">
        <v>1751</v>
      </c>
      <c r="H97" s="139">
        <v>760</v>
      </c>
      <c r="I97" s="139">
        <v>3456</v>
      </c>
      <c r="J97" s="139">
        <v>11399</v>
      </c>
      <c r="K97" s="139">
        <v>16002</v>
      </c>
      <c r="L97" s="139">
        <v>7426</v>
      </c>
      <c r="M97" s="139">
        <v>3097</v>
      </c>
      <c r="N97" s="139">
        <v>13795</v>
      </c>
      <c r="O97" s="139">
        <v>8594</v>
      </c>
      <c r="P97" s="139">
        <v>2344</v>
      </c>
    </row>
    <row r="98" spans="1:16" hidden="1">
      <c r="A98" s="51">
        <v>35735</v>
      </c>
      <c r="B98" s="139">
        <v>127577</v>
      </c>
      <c r="C98" s="139">
        <f t="shared" si="1"/>
        <v>16269</v>
      </c>
      <c r="D98" s="139">
        <v>111308</v>
      </c>
      <c r="E98" s="139">
        <v>14830</v>
      </c>
      <c r="F98" s="139">
        <v>9963</v>
      </c>
      <c r="G98" s="139">
        <v>1617</v>
      </c>
      <c r="H98" s="139">
        <v>613</v>
      </c>
      <c r="I98" s="139">
        <v>2775</v>
      </c>
      <c r="J98" s="139">
        <v>9444</v>
      </c>
      <c r="K98" s="139">
        <v>15736</v>
      </c>
      <c r="L98" s="139">
        <v>8944</v>
      </c>
      <c r="M98" s="139">
        <v>3081</v>
      </c>
      <c r="N98" s="139">
        <v>10014</v>
      </c>
      <c r="O98" s="139">
        <v>6406</v>
      </c>
      <c r="P98" s="139">
        <v>1912</v>
      </c>
    </row>
    <row r="99" spans="1:16" hidden="1">
      <c r="A99" s="51">
        <v>35765</v>
      </c>
      <c r="B99" s="139">
        <v>98104</v>
      </c>
      <c r="C99" s="139">
        <f t="shared" si="1"/>
        <v>15430</v>
      </c>
      <c r="D99" s="139">
        <v>82674</v>
      </c>
      <c r="E99" s="139">
        <v>12960</v>
      </c>
      <c r="F99" s="139">
        <v>6749</v>
      </c>
      <c r="G99" s="139">
        <v>1648</v>
      </c>
      <c r="H99" s="139">
        <v>450</v>
      </c>
      <c r="I99" s="139">
        <v>2310</v>
      </c>
      <c r="J99" s="139">
        <v>7436</v>
      </c>
      <c r="K99" s="139">
        <v>11306</v>
      </c>
      <c r="L99" s="139">
        <v>6408</v>
      </c>
      <c r="M99" s="139">
        <v>2317</v>
      </c>
      <c r="N99" s="139">
        <v>6724</v>
      </c>
      <c r="O99" s="139">
        <v>1670</v>
      </c>
      <c r="P99" s="139">
        <v>1302</v>
      </c>
    </row>
    <row r="100" spans="1:16" hidden="1">
      <c r="A100" s="51">
        <v>35796</v>
      </c>
      <c r="B100" s="139">
        <v>105004</v>
      </c>
      <c r="C100" s="139">
        <f t="shared" si="1"/>
        <v>10158</v>
      </c>
      <c r="D100" s="139">
        <v>94846</v>
      </c>
      <c r="E100" s="139">
        <v>10414</v>
      </c>
      <c r="F100" s="139">
        <v>7305</v>
      </c>
      <c r="G100" s="139">
        <v>1749</v>
      </c>
      <c r="H100" s="139">
        <v>498</v>
      </c>
      <c r="I100" s="139">
        <v>2946</v>
      </c>
      <c r="J100" s="139">
        <v>6800</v>
      </c>
      <c r="K100" s="139">
        <v>11125</v>
      </c>
      <c r="L100" s="139">
        <v>5585</v>
      </c>
      <c r="M100" s="139">
        <v>3006</v>
      </c>
      <c r="N100" s="139">
        <v>8772</v>
      </c>
      <c r="O100" s="139">
        <v>2271</v>
      </c>
      <c r="P100" s="139">
        <v>2725</v>
      </c>
    </row>
    <row r="101" spans="1:16" hidden="1">
      <c r="A101" s="51">
        <v>35827</v>
      </c>
      <c r="B101" s="139">
        <v>118210</v>
      </c>
      <c r="C101" s="139">
        <f t="shared" si="1"/>
        <v>12121</v>
      </c>
      <c r="D101" s="139">
        <v>106089</v>
      </c>
      <c r="E101" s="139">
        <v>15957</v>
      </c>
      <c r="F101" s="139">
        <v>7851</v>
      </c>
      <c r="G101" s="139">
        <v>2117</v>
      </c>
      <c r="H101" s="139">
        <v>493</v>
      </c>
      <c r="I101" s="139">
        <v>2073</v>
      </c>
      <c r="J101" s="139">
        <v>8450</v>
      </c>
      <c r="K101" s="139">
        <v>10956</v>
      </c>
      <c r="L101" s="139">
        <v>7383</v>
      </c>
      <c r="M101" s="139">
        <v>3503</v>
      </c>
      <c r="N101" s="139">
        <v>8881</v>
      </c>
      <c r="O101" s="139">
        <v>3374</v>
      </c>
      <c r="P101" s="139">
        <v>1683</v>
      </c>
    </row>
    <row r="102" spans="1:16" hidden="1">
      <c r="A102" s="51">
        <v>35855</v>
      </c>
      <c r="B102" s="139">
        <v>132774</v>
      </c>
      <c r="C102" s="139">
        <f t="shared" si="1"/>
        <v>10901</v>
      </c>
      <c r="D102" s="139">
        <v>121873</v>
      </c>
      <c r="E102" s="139">
        <v>17248</v>
      </c>
      <c r="F102" s="139">
        <v>10074</v>
      </c>
      <c r="G102" s="139">
        <v>2290</v>
      </c>
      <c r="H102" s="139">
        <v>697</v>
      </c>
      <c r="I102" s="139">
        <v>2663</v>
      </c>
      <c r="J102" s="139">
        <v>10504</v>
      </c>
      <c r="K102" s="139">
        <v>11170</v>
      </c>
      <c r="L102" s="139">
        <v>8489</v>
      </c>
      <c r="M102" s="139">
        <v>3555</v>
      </c>
      <c r="N102" s="139">
        <v>10521</v>
      </c>
      <c r="O102" s="139">
        <v>3190</v>
      </c>
      <c r="P102" s="139">
        <v>2007</v>
      </c>
    </row>
    <row r="103" spans="1:16" hidden="1">
      <c r="A103" s="51">
        <v>35886</v>
      </c>
      <c r="B103" s="139">
        <v>134926</v>
      </c>
      <c r="C103" s="139">
        <f t="shared" si="1"/>
        <v>12225</v>
      </c>
      <c r="D103" s="139">
        <v>122701</v>
      </c>
      <c r="E103" s="139">
        <v>15936</v>
      </c>
      <c r="F103" s="139">
        <v>14132</v>
      </c>
      <c r="G103" s="139">
        <v>1880</v>
      </c>
      <c r="H103" s="139">
        <v>653</v>
      </c>
      <c r="I103" s="139">
        <v>2250</v>
      </c>
      <c r="J103" s="139">
        <v>9613</v>
      </c>
      <c r="K103" s="139">
        <v>18788</v>
      </c>
      <c r="L103" s="139">
        <v>8841</v>
      </c>
      <c r="M103" s="139">
        <v>3433</v>
      </c>
      <c r="N103" s="139">
        <v>9124</v>
      </c>
      <c r="O103" s="139">
        <v>3085</v>
      </c>
      <c r="P103" s="139">
        <v>2258</v>
      </c>
    </row>
    <row r="104" spans="1:16" hidden="1">
      <c r="A104" s="51">
        <v>35916</v>
      </c>
      <c r="B104" s="139">
        <v>126196</v>
      </c>
      <c r="C104" s="139">
        <f t="shared" si="1"/>
        <v>11897</v>
      </c>
      <c r="D104" s="139">
        <v>114299</v>
      </c>
      <c r="E104" s="139">
        <v>15160</v>
      </c>
      <c r="F104" s="139">
        <v>13035</v>
      </c>
      <c r="G104" s="139">
        <v>1946</v>
      </c>
      <c r="H104" s="139">
        <v>744</v>
      </c>
      <c r="I104" s="139">
        <v>2270</v>
      </c>
      <c r="J104" s="139">
        <v>11174</v>
      </c>
      <c r="K104" s="139">
        <v>10114</v>
      </c>
      <c r="L104" s="139">
        <v>8444</v>
      </c>
      <c r="M104" s="139">
        <v>5541</v>
      </c>
      <c r="N104" s="139">
        <v>9099</v>
      </c>
      <c r="O104" s="139">
        <v>2373</v>
      </c>
      <c r="P104" s="139">
        <v>1803</v>
      </c>
    </row>
    <row r="105" spans="1:16" hidden="1">
      <c r="A105" s="51">
        <v>35947</v>
      </c>
      <c r="B105" s="139">
        <v>140211</v>
      </c>
      <c r="C105" s="139">
        <f t="shared" si="1"/>
        <v>10993</v>
      </c>
      <c r="D105" s="139">
        <v>129218</v>
      </c>
      <c r="E105" s="139">
        <v>17145</v>
      </c>
      <c r="F105" s="139">
        <v>15984</v>
      </c>
      <c r="G105" s="139">
        <v>2879</v>
      </c>
      <c r="H105" s="139">
        <v>803</v>
      </c>
      <c r="I105" s="139">
        <v>2275</v>
      </c>
      <c r="J105" s="139">
        <v>11287</v>
      </c>
      <c r="K105" s="139">
        <v>13118</v>
      </c>
      <c r="L105" s="139">
        <v>7541</v>
      </c>
      <c r="M105" s="139">
        <v>4044</v>
      </c>
      <c r="N105" s="139">
        <v>10326</v>
      </c>
      <c r="O105" s="139">
        <v>7294</v>
      </c>
      <c r="P105" s="139">
        <v>1556</v>
      </c>
    </row>
    <row r="106" spans="1:16" hidden="1">
      <c r="A106" s="51">
        <v>35977</v>
      </c>
      <c r="B106" s="139">
        <v>137694</v>
      </c>
      <c r="C106" s="139">
        <f t="shared" si="1"/>
        <v>12249</v>
      </c>
      <c r="D106" s="139">
        <v>125445</v>
      </c>
      <c r="E106" s="139">
        <v>20355</v>
      </c>
      <c r="F106" s="139">
        <v>10790</v>
      </c>
      <c r="G106" s="139">
        <v>3176</v>
      </c>
      <c r="H106" s="139">
        <v>840</v>
      </c>
      <c r="I106" s="139">
        <v>2820</v>
      </c>
      <c r="J106" s="139">
        <v>11312</v>
      </c>
      <c r="K106" s="139">
        <v>10123</v>
      </c>
      <c r="L106" s="139">
        <v>6306</v>
      </c>
      <c r="M106" s="139">
        <v>6746</v>
      </c>
      <c r="N106" s="139">
        <v>11257</v>
      </c>
      <c r="O106" s="139">
        <v>2728</v>
      </c>
      <c r="P106" s="139">
        <v>1708</v>
      </c>
    </row>
    <row r="107" spans="1:16" hidden="1">
      <c r="A107" s="51">
        <v>36008</v>
      </c>
      <c r="B107" s="139">
        <v>110189</v>
      </c>
      <c r="C107" s="139">
        <f t="shared" si="1"/>
        <v>9949</v>
      </c>
      <c r="D107" s="139">
        <v>100240</v>
      </c>
      <c r="E107" s="139">
        <v>12514</v>
      </c>
      <c r="F107" s="139">
        <v>10694</v>
      </c>
      <c r="G107" s="139">
        <v>2844</v>
      </c>
      <c r="H107" s="139">
        <v>563</v>
      </c>
      <c r="I107" s="139">
        <v>2314</v>
      </c>
      <c r="J107" s="139">
        <v>9546</v>
      </c>
      <c r="K107" s="139">
        <v>9833</v>
      </c>
      <c r="L107" s="139">
        <v>4922</v>
      </c>
      <c r="M107" s="139">
        <v>4028</v>
      </c>
      <c r="N107" s="139">
        <v>8009</v>
      </c>
      <c r="O107" s="139">
        <v>2549</v>
      </c>
      <c r="P107" s="139">
        <v>1189</v>
      </c>
    </row>
    <row r="108" spans="1:16" hidden="1">
      <c r="A108" s="51">
        <v>36039</v>
      </c>
      <c r="B108" s="139">
        <v>125055</v>
      </c>
      <c r="C108" s="139">
        <f t="shared" si="1"/>
        <v>10342</v>
      </c>
      <c r="D108" s="139">
        <v>114713</v>
      </c>
      <c r="E108" s="139">
        <v>14367</v>
      </c>
      <c r="F108" s="139">
        <v>16388</v>
      </c>
      <c r="G108" s="139">
        <v>2078</v>
      </c>
      <c r="H108" s="139">
        <v>643</v>
      </c>
      <c r="I108" s="139">
        <v>2152</v>
      </c>
      <c r="J108" s="139">
        <v>11218</v>
      </c>
      <c r="K108" s="139">
        <v>10860</v>
      </c>
      <c r="L108" s="139">
        <v>7912</v>
      </c>
      <c r="M108" s="139">
        <v>3681</v>
      </c>
      <c r="N108" s="139">
        <v>8883</v>
      </c>
      <c r="O108" s="139">
        <v>2726</v>
      </c>
      <c r="P108" s="139">
        <v>644</v>
      </c>
    </row>
    <row r="109" spans="1:16" hidden="1">
      <c r="A109" s="51">
        <v>36069</v>
      </c>
      <c r="B109" s="139">
        <v>140864</v>
      </c>
      <c r="C109" s="139">
        <f t="shared" si="1"/>
        <v>11650</v>
      </c>
      <c r="D109" s="139">
        <v>129214</v>
      </c>
      <c r="E109" s="139">
        <v>13306</v>
      </c>
      <c r="F109" s="139">
        <v>18454</v>
      </c>
      <c r="G109" s="139">
        <v>2613</v>
      </c>
      <c r="H109" s="139">
        <v>711</v>
      </c>
      <c r="I109" s="139">
        <v>2670</v>
      </c>
      <c r="J109" s="139">
        <v>7752</v>
      </c>
      <c r="K109" s="139">
        <v>13161</v>
      </c>
      <c r="L109" s="139">
        <v>7093</v>
      </c>
      <c r="M109" s="139">
        <v>3555</v>
      </c>
      <c r="N109" s="139">
        <v>9357</v>
      </c>
      <c r="O109" s="139">
        <v>2497</v>
      </c>
      <c r="P109" s="139">
        <v>1880</v>
      </c>
    </row>
    <row r="110" spans="1:16" hidden="1">
      <c r="A110" s="51">
        <v>36100</v>
      </c>
      <c r="B110" s="139">
        <v>132126</v>
      </c>
      <c r="C110" s="139">
        <f t="shared" si="1"/>
        <v>11776</v>
      </c>
      <c r="D110" s="139">
        <v>120350</v>
      </c>
      <c r="E110" s="139">
        <v>15558</v>
      </c>
      <c r="F110" s="139">
        <v>9787</v>
      </c>
      <c r="G110" s="139">
        <v>2078</v>
      </c>
      <c r="H110" s="139">
        <v>664</v>
      </c>
      <c r="I110" s="139">
        <v>2940</v>
      </c>
      <c r="J110" s="139">
        <v>7353</v>
      </c>
      <c r="K110" s="139">
        <v>7718</v>
      </c>
      <c r="L110" s="139">
        <v>8045</v>
      </c>
      <c r="M110" s="139">
        <v>4060</v>
      </c>
      <c r="N110" s="139">
        <v>11538</v>
      </c>
      <c r="O110" s="139">
        <v>3298</v>
      </c>
      <c r="P110" s="139">
        <v>2209</v>
      </c>
    </row>
    <row r="111" spans="1:16" hidden="1">
      <c r="A111" s="51">
        <v>36130</v>
      </c>
      <c r="B111" s="139">
        <v>105750</v>
      </c>
      <c r="C111" s="139">
        <f t="shared" si="1"/>
        <v>9451</v>
      </c>
      <c r="D111" s="139">
        <v>96299</v>
      </c>
      <c r="E111" s="139">
        <v>13064</v>
      </c>
      <c r="F111" s="139">
        <v>9183</v>
      </c>
      <c r="G111" s="139">
        <v>2038</v>
      </c>
      <c r="H111" s="139">
        <v>606</v>
      </c>
      <c r="I111" s="139">
        <v>1989</v>
      </c>
      <c r="J111" s="139">
        <v>5837</v>
      </c>
      <c r="K111" s="139">
        <v>8504</v>
      </c>
      <c r="L111" s="139">
        <v>6311</v>
      </c>
      <c r="M111" s="139">
        <v>2461</v>
      </c>
      <c r="N111" s="139">
        <v>8059</v>
      </c>
      <c r="O111" s="139">
        <v>4920</v>
      </c>
      <c r="P111" s="139">
        <v>2547</v>
      </c>
    </row>
    <row r="112" spans="1:16" hidden="1">
      <c r="A112" s="51">
        <v>36161</v>
      </c>
      <c r="B112" s="139">
        <v>116744</v>
      </c>
      <c r="C112" s="139">
        <f t="shared" si="1"/>
        <v>11526</v>
      </c>
      <c r="D112" s="139">
        <v>105218</v>
      </c>
      <c r="E112" s="139">
        <v>12520</v>
      </c>
      <c r="F112" s="139">
        <v>14821</v>
      </c>
      <c r="G112" s="139">
        <v>4475</v>
      </c>
      <c r="H112" s="139">
        <v>774</v>
      </c>
      <c r="I112" s="139">
        <v>2372</v>
      </c>
      <c r="J112" s="139">
        <v>7524</v>
      </c>
      <c r="K112" s="139">
        <v>6389</v>
      </c>
      <c r="L112" s="139">
        <v>5737</v>
      </c>
      <c r="M112" s="139">
        <v>2312</v>
      </c>
      <c r="N112" s="139">
        <v>8543</v>
      </c>
      <c r="O112" s="139">
        <v>4197</v>
      </c>
      <c r="P112" s="139">
        <v>1338</v>
      </c>
    </row>
    <row r="113" spans="1:16" hidden="1">
      <c r="A113" s="51">
        <v>36192</v>
      </c>
      <c r="B113" s="139">
        <v>135829</v>
      </c>
      <c r="C113" s="139">
        <f t="shared" si="1"/>
        <v>10977</v>
      </c>
      <c r="D113" s="139">
        <v>124852</v>
      </c>
      <c r="E113" s="139">
        <v>16758</v>
      </c>
      <c r="F113" s="139">
        <v>7212</v>
      </c>
      <c r="G113" s="139">
        <v>1889</v>
      </c>
      <c r="H113" s="139">
        <v>1266</v>
      </c>
      <c r="I113" s="139">
        <v>2840</v>
      </c>
      <c r="J113" s="139">
        <v>9869</v>
      </c>
      <c r="K113" s="139">
        <v>20995</v>
      </c>
      <c r="L113" s="139">
        <v>6772</v>
      </c>
      <c r="M113" s="139">
        <v>4753</v>
      </c>
      <c r="N113" s="139">
        <v>10529</v>
      </c>
      <c r="O113" s="139">
        <v>5099</v>
      </c>
      <c r="P113" s="139">
        <v>2566</v>
      </c>
    </row>
    <row r="114" spans="1:16" hidden="1">
      <c r="A114" s="51">
        <v>36220</v>
      </c>
      <c r="B114" s="139">
        <v>149160</v>
      </c>
      <c r="C114" s="139">
        <f t="shared" si="1"/>
        <v>12016</v>
      </c>
      <c r="D114" s="139">
        <v>137144</v>
      </c>
      <c r="E114" s="139">
        <v>17963</v>
      </c>
      <c r="F114" s="139">
        <v>7700</v>
      </c>
      <c r="G114" s="139">
        <v>5594</v>
      </c>
      <c r="H114" s="139">
        <v>1470</v>
      </c>
      <c r="I114" s="139">
        <v>2791</v>
      </c>
      <c r="J114" s="139">
        <v>13314</v>
      </c>
      <c r="K114" s="139">
        <v>13003</v>
      </c>
      <c r="L114" s="139">
        <v>7606</v>
      </c>
      <c r="M114" s="139">
        <v>3608</v>
      </c>
      <c r="N114" s="139">
        <v>14386</v>
      </c>
      <c r="O114" s="139">
        <v>4282</v>
      </c>
      <c r="P114" s="139">
        <v>3298</v>
      </c>
    </row>
    <row r="115" spans="1:16" hidden="1">
      <c r="A115" s="51">
        <v>36251</v>
      </c>
      <c r="B115" s="139">
        <v>121396</v>
      </c>
      <c r="C115" s="139">
        <f t="shared" si="1"/>
        <v>9672</v>
      </c>
      <c r="D115" s="139">
        <v>111724</v>
      </c>
      <c r="E115" s="139">
        <v>14598</v>
      </c>
      <c r="F115" s="139">
        <v>11130</v>
      </c>
      <c r="G115" s="139">
        <v>3018</v>
      </c>
      <c r="H115" s="139">
        <v>870</v>
      </c>
      <c r="I115" s="139">
        <v>2692</v>
      </c>
      <c r="J115" s="139">
        <v>9251</v>
      </c>
      <c r="K115" s="139">
        <v>9928</v>
      </c>
      <c r="L115" s="139">
        <v>7216</v>
      </c>
      <c r="M115" s="139">
        <v>2713</v>
      </c>
      <c r="N115" s="139">
        <v>8187</v>
      </c>
      <c r="O115" s="139">
        <v>3516</v>
      </c>
      <c r="P115" s="139">
        <v>2160</v>
      </c>
    </row>
    <row r="116" spans="1:16" hidden="1">
      <c r="A116" s="51">
        <v>36281</v>
      </c>
      <c r="B116" s="139">
        <v>138800</v>
      </c>
      <c r="C116" s="139">
        <f t="shared" si="1"/>
        <v>16349</v>
      </c>
      <c r="D116" s="139">
        <v>122451</v>
      </c>
      <c r="E116" s="139">
        <v>19003</v>
      </c>
      <c r="F116" s="139">
        <v>15590</v>
      </c>
      <c r="G116" s="139">
        <v>1753</v>
      </c>
      <c r="H116" s="139">
        <v>1899</v>
      </c>
      <c r="I116" s="139">
        <v>3535</v>
      </c>
      <c r="J116" s="139">
        <v>9182</v>
      </c>
      <c r="K116" s="139">
        <v>8993</v>
      </c>
      <c r="L116" s="139">
        <v>7297</v>
      </c>
      <c r="M116" s="139">
        <v>3758</v>
      </c>
      <c r="N116" s="139">
        <v>10494</v>
      </c>
      <c r="O116" s="139">
        <v>4797</v>
      </c>
      <c r="P116" s="139">
        <v>3305</v>
      </c>
    </row>
    <row r="117" spans="1:16" hidden="1">
      <c r="A117" s="51">
        <v>36312</v>
      </c>
      <c r="B117" s="139">
        <v>144895</v>
      </c>
      <c r="C117" s="139">
        <f t="shared" si="1"/>
        <v>10456</v>
      </c>
      <c r="D117" s="139">
        <v>134439</v>
      </c>
      <c r="E117" s="139">
        <v>19674</v>
      </c>
      <c r="F117" s="139">
        <v>16411</v>
      </c>
      <c r="G117" s="139">
        <v>4782</v>
      </c>
      <c r="H117" s="139">
        <v>1044</v>
      </c>
      <c r="I117" s="139">
        <v>2947</v>
      </c>
      <c r="J117" s="139">
        <v>9158</v>
      </c>
      <c r="K117" s="139">
        <v>11020</v>
      </c>
      <c r="L117" s="139">
        <v>8377</v>
      </c>
      <c r="M117" s="139">
        <v>3862</v>
      </c>
      <c r="N117" s="139">
        <v>10513</v>
      </c>
      <c r="O117" s="139">
        <v>6478</v>
      </c>
      <c r="P117" s="139">
        <v>2694</v>
      </c>
    </row>
    <row r="118" spans="1:16" hidden="1">
      <c r="A118" s="51">
        <v>36342</v>
      </c>
      <c r="B118" s="139">
        <v>131917</v>
      </c>
      <c r="C118" s="139">
        <f t="shared" si="1"/>
        <v>10556</v>
      </c>
      <c r="D118" s="139">
        <v>121361</v>
      </c>
      <c r="E118" s="139">
        <v>16015</v>
      </c>
      <c r="F118" s="139">
        <v>11566</v>
      </c>
      <c r="G118" s="139">
        <v>1626</v>
      </c>
      <c r="H118" s="139">
        <v>1841</v>
      </c>
      <c r="I118" s="139">
        <v>3054</v>
      </c>
      <c r="J118" s="139">
        <v>9218</v>
      </c>
      <c r="K118" s="139">
        <v>10123</v>
      </c>
      <c r="L118" s="139">
        <v>8409</v>
      </c>
      <c r="M118" s="139">
        <v>4876</v>
      </c>
      <c r="N118" s="139">
        <v>10215</v>
      </c>
      <c r="O118" s="139">
        <v>7121</v>
      </c>
      <c r="P118" s="139">
        <v>2127</v>
      </c>
    </row>
    <row r="119" spans="1:16" hidden="1">
      <c r="A119" s="51">
        <v>36373</v>
      </c>
      <c r="B119" s="139">
        <v>131385</v>
      </c>
      <c r="C119" s="139">
        <f t="shared" si="1"/>
        <v>10558</v>
      </c>
      <c r="D119" s="139">
        <v>120827</v>
      </c>
      <c r="E119" s="139">
        <v>15112</v>
      </c>
      <c r="F119" s="139">
        <v>11085</v>
      </c>
      <c r="G119" s="139">
        <v>3892</v>
      </c>
      <c r="H119" s="139">
        <v>1328</v>
      </c>
      <c r="I119" s="139">
        <v>2739</v>
      </c>
      <c r="J119" s="139">
        <v>10273</v>
      </c>
      <c r="K119" s="139">
        <v>8433</v>
      </c>
      <c r="L119" s="139">
        <v>8155</v>
      </c>
      <c r="M119" s="139">
        <v>5221</v>
      </c>
      <c r="N119" s="139">
        <v>10248</v>
      </c>
      <c r="O119" s="139">
        <v>5695</v>
      </c>
      <c r="P119" s="139">
        <v>1711</v>
      </c>
    </row>
    <row r="120" spans="1:16" hidden="1">
      <c r="A120" s="51">
        <v>36404</v>
      </c>
      <c r="B120" s="139">
        <v>131256</v>
      </c>
      <c r="C120" s="139">
        <f t="shared" si="1"/>
        <v>11344</v>
      </c>
      <c r="D120" s="139">
        <v>119912</v>
      </c>
      <c r="E120" s="139">
        <v>14367</v>
      </c>
      <c r="F120" s="139">
        <v>9193</v>
      </c>
      <c r="G120" s="139">
        <v>4618</v>
      </c>
      <c r="H120" s="139">
        <v>653</v>
      </c>
      <c r="I120" s="139">
        <v>2125</v>
      </c>
      <c r="J120" s="139">
        <v>10730</v>
      </c>
      <c r="K120" s="139">
        <v>10404</v>
      </c>
      <c r="L120" s="139">
        <v>8882</v>
      </c>
      <c r="M120" s="139">
        <v>4026</v>
      </c>
      <c r="N120" s="139">
        <v>11747</v>
      </c>
      <c r="O120" s="139">
        <v>3620</v>
      </c>
      <c r="P120" s="139">
        <v>2402</v>
      </c>
    </row>
    <row r="121" spans="1:16" hidden="1">
      <c r="A121" s="51">
        <v>36434</v>
      </c>
      <c r="B121" s="139">
        <v>124702</v>
      </c>
      <c r="C121" s="139">
        <f t="shared" si="1"/>
        <v>10506</v>
      </c>
      <c r="D121" s="139">
        <v>114196</v>
      </c>
      <c r="E121" s="139">
        <v>12648</v>
      </c>
      <c r="F121" s="139">
        <v>8700</v>
      </c>
      <c r="G121" s="139">
        <v>2915</v>
      </c>
      <c r="H121" s="139">
        <v>1706</v>
      </c>
      <c r="I121" s="139">
        <v>2631</v>
      </c>
      <c r="J121" s="139">
        <v>11390</v>
      </c>
      <c r="K121" s="139">
        <v>10994</v>
      </c>
      <c r="L121" s="139">
        <v>6937</v>
      </c>
      <c r="M121" s="139">
        <v>4049</v>
      </c>
      <c r="N121" s="139">
        <v>13102</v>
      </c>
      <c r="O121" s="139">
        <v>2119</v>
      </c>
      <c r="P121" s="139">
        <v>2958</v>
      </c>
    </row>
    <row r="122" spans="1:16" hidden="1">
      <c r="A122" s="51">
        <v>36465</v>
      </c>
      <c r="B122" s="139">
        <v>160052</v>
      </c>
      <c r="C122" s="139">
        <f t="shared" si="1"/>
        <v>12771</v>
      </c>
      <c r="D122" s="139">
        <v>147281</v>
      </c>
      <c r="E122" s="139">
        <v>14376</v>
      </c>
      <c r="F122" s="139">
        <v>16092</v>
      </c>
      <c r="G122" s="139">
        <v>3529</v>
      </c>
      <c r="H122" s="139">
        <v>1900</v>
      </c>
      <c r="I122" s="139">
        <v>3298</v>
      </c>
      <c r="J122" s="139">
        <v>11126</v>
      </c>
      <c r="K122" s="139">
        <v>10171</v>
      </c>
      <c r="L122" s="139">
        <v>7248</v>
      </c>
      <c r="M122" s="139">
        <v>4107</v>
      </c>
      <c r="N122" s="139">
        <v>34532</v>
      </c>
      <c r="O122" s="139">
        <v>3588</v>
      </c>
      <c r="P122" s="139">
        <v>2731</v>
      </c>
    </row>
    <row r="123" spans="1:16" hidden="1">
      <c r="A123" s="51">
        <v>36495</v>
      </c>
      <c r="B123" s="139">
        <v>95752</v>
      </c>
      <c r="C123" s="139">
        <f t="shared" si="1"/>
        <v>9519</v>
      </c>
      <c r="D123" s="139">
        <v>86233</v>
      </c>
      <c r="E123" s="139">
        <v>10794</v>
      </c>
      <c r="F123" s="139">
        <v>5228</v>
      </c>
      <c r="G123" s="139">
        <v>1371</v>
      </c>
      <c r="H123" s="139">
        <v>1035</v>
      </c>
      <c r="I123" s="139">
        <v>2544</v>
      </c>
      <c r="J123" s="139">
        <v>7143</v>
      </c>
      <c r="K123" s="139">
        <v>7026</v>
      </c>
      <c r="L123" s="139">
        <v>6191</v>
      </c>
      <c r="M123" s="139">
        <v>3279</v>
      </c>
      <c r="N123" s="139">
        <v>11481</v>
      </c>
      <c r="O123" s="139">
        <v>4399</v>
      </c>
      <c r="P123" s="139">
        <v>1750</v>
      </c>
    </row>
    <row r="124" spans="1:16" hidden="1">
      <c r="A124" s="51">
        <v>36526</v>
      </c>
      <c r="B124" s="195">
        <v>124081</v>
      </c>
      <c r="C124" s="139">
        <f t="shared" si="1"/>
        <v>9390</v>
      </c>
      <c r="D124" s="195">
        <v>114691</v>
      </c>
      <c r="E124" s="139">
        <v>11246</v>
      </c>
      <c r="F124" s="139">
        <v>11655</v>
      </c>
      <c r="G124" s="139">
        <v>5701</v>
      </c>
      <c r="H124" s="139">
        <v>1224</v>
      </c>
      <c r="I124" s="139">
        <v>2206</v>
      </c>
      <c r="J124" s="139">
        <v>8033</v>
      </c>
      <c r="K124" s="139">
        <v>9856</v>
      </c>
      <c r="L124" s="139">
        <v>7936</v>
      </c>
      <c r="M124" s="139">
        <v>3396</v>
      </c>
      <c r="N124" s="139">
        <v>8521</v>
      </c>
      <c r="O124" s="139">
        <v>4932</v>
      </c>
      <c r="P124" s="139">
        <v>2548</v>
      </c>
    </row>
    <row r="125" spans="1:16" hidden="1">
      <c r="A125" s="51">
        <v>36557</v>
      </c>
      <c r="B125" s="195">
        <v>161906</v>
      </c>
      <c r="C125" s="139">
        <f t="shared" si="1"/>
        <v>23667</v>
      </c>
      <c r="D125" s="195">
        <v>138239</v>
      </c>
      <c r="E125" s="139">
        <v>19061</v>
      </c>
      <c r="F125" s="139">
        <v>11205</v>
      </c>
      <c r="G125" s="139">
        <v>3720</v>
      </c>
      <c r="H125" s="139">
        <v>1940</v>
      </c>
      <c r="I125" s="139">
        <v>3640</v>
      </c>
      <c r="J125" s="139">
        <v>12690</v>
      </c>
      <c r="K125" s="139">
        <v>10189</v>
      </c>
      <c r="L125" s="139">
        <v>7085</v>
      </c>
      <c r="M125" s="139">
        <v>4052</v>
      </c>
      <c r="N125" s="139">
        <v>19502</v>
      </c>
      <c r="O125" s="139">
        <v>5589</v>
      </c>
      <c r="P125" s="139">
        <v>3543</v>
      </c>
    </row>
    <row r="126" spans="1:16" hidden="1">
      <c r="A126" s="51">
        <v>36586</v>
      </c>
      <c r="B126" s="195">
        <v>160973</v>
      </c>
      <c r="C126" s="139">
        <f t="shared" si="1"/>
        <v>17214</v>
      </c>
      <c r="D126" s="195">
        <v>143759</v>
      </c>
      <c r="E126" s="139">
        <v>22535</v>
      </c>
      <c r="F126" s="139">
        <v>10158</v>
      </c>
      <c r="G126" s="139">
        <v>5350</v>
      </c>
      <c r="H126" s="139">
        <v>2063</v>
      </c>
      <c r="I126" s="139">
        <v>3420</v>
      </c>
      <c r="J126" s="139">
        <v>10359</v>
      </c>
      <c r="K126" s="139">
        <v>13039</v>
      </c>
      <c r="L126" s="139">
        <v>8138</v>
      </c>
      <c r="M126" s="139">
        <v>4949</v>
      </c>
      <c r="N126" s="139">
        <v>10886</v>
      </c>
      <c r="O126" s="139">
        <v>4860</v>
      </c>
      <c r="P126" s="139">
        <v>3422</v>
      </c>
    </row>
    <row r="127" spans="1:16" hidden="1">
      <c r="A127" s="51">
        <v>36617</v>
      </c>
      <c r="B127" s="195">
        <v>119306</v>
      </c>
      <c r="C127" s="139">
        <f t="shared" si="1"/>
        <v>12875</v>
      </c>
      <c r="D127" s="195">
        <v>106431</v>
      </c>
      <c r="E127" s="139">
        <v>19060</v>
      </c>
      <c r="F127" s="139">
        <v>5198</v>
      </c>
      <c r="G127" s="139">
        <v>2535</v>
      </c>
      <c r="H127" s="139">
        <v>1287</v>
      </c>
      <c r="I127" s="139">
        <v>2586</v>
      </c>
      <c r="J127" s="139">
        <v>8976</v>
      </c>
      <c r="K127" s="139">
        <v>7598</v>
      </c>
      <c r="L127" s="139">
        <v>7172</v>
      </c>
      <c r="M127" s="139">
        <v>3380</v>
      </c>
      <c r="N127" s="139">
        <v>9081</v>
      </c>
      <c r="O127" s="139">
        <v>2721</v>
      </c>
      <c r="P127" s="139">
        <v>1297</v>
      </c>
    </row>
    <row r="128" spans="1:16" hidden="1">
      <c r="A128" s="51">
        <v>36647</v>
      </c>
      <c r="B128" s="195">
        <v>172898</v>
      </c>
      <c r="C128" s="139">
        <f t="shared" si="1"/>
        <v>17055</v>
      </c>
      <c r="D128" s="195">
        <v>155843</v>
      </c>
      <c r="E128" s="139">
        <v>23091</v>
      </c>
      <c r="F128" s="139">
        <v>11191</v>
      </c>
      <c r="G128" s="139">
        <v>1884</v>
      </c>
      <c r="H128" s="139">
        <v>1747</v>
      </c>
      <c r="I128" s="139">
        <v>2913</v>
      </c>
      <c r="J128" s="139">
        <v>10257</v>
      </c>
      <c r="K128" s="139">
        <v>10136</v>
      </c>
      <c r="L128" s="139">
        <v>7494</v>
      </c>
      <c r="M128" s="139">
        <v>5428</v>
      </c>
      <c r="N128" s="139">
        <v>22269</v>
      </c>
      <c r="O128" s="139">
        <v>3903</v>
      </c>
      <c r="P128" s="139">
        <v>2503</v>
      </c>
    </row>
    <row r="129" spans="1:16" hidden="1">
      <c r="A129" s="51">
        <v>36678</v>
      </c>
      <c r="B129" s="195">
        <v>156444</v>
      </c>
      <c r="C129" s="139">
        <f t="shared" si="1"/>
        <v>17768</v>
      </c>
      <c r="D129" s="195">
        <v>138676</v>
      </c>
      <c r="E129" s="139">
        <v>18317</v>
      </c>
      <c r="F129" s="139">
        <v>8286</v>
      </c>
      <c r="G129" s="139">
        <v>2178</v>
      </c>
      <c r="H129" s="139">
        <v>1444</v>
      </c>
      <c r="I129" s="139">
        <v>2762</v>
      </c>
      <c r="J129" s="139">
        <v>13723</v>
      </c>
      <c r="K129" s="139">
        <v>13208</v>
      </c>
      <c r="L129" s="139">
        <v>8476</v>
      </c>
      <c r="M129" s="139">
        <v>4172</v>
      </c>
      <c r="N129" s="139">
        <v>11363</v>
      </c>
      <c r="O129" s="139">
        <v>3064</v>
      </c>
      <c r="P129" s="139">
        <v>3687</v>
      </c>
    </row>
    <row r="130" spans="1:16" hidden="1">
      <c r="A130" s="51">
        <v>36708</v>
      </c>
      <c r="B130" s="195">
        <v>150334</v>
      </c>
      <c r="C130" s="139">
        <f t="shared" si="1"/>
        <v>15159</v>
      </c>
      <c r="D130" s="195">
        <v>135175</v>
      </c>
      <c r="E130" s="139">
        <v>17132</v>
      </c>
      <c r="F130" s="139">
        <v>10207</v>
      </c>
      <c r="G130" s="139">
        <v>5205</v>
      </c>
      <c r="H130" s="139">
        <v>1269</v>
      </c>
      <c r="I130" s="139">
        <v>3789</v>
      </c>
      <c r="J130" s="139">
        <v>9859</v>
      </c>
      <c r="K130" s="139">
        <v>10540</v>
      </c>
      <c r="L130" s="139">
        <v>8699</v>
      </c>
      <c r="M130" s="139">
        <v>3863</v>
      </c>
      <c r="N130" s="139">
        <v>9704</v>
      </c>
      <c r="O130" s="139">
        <v>3867</v>
      </c>
      <c r="P130" s="139">
        <v>2852</v>
      </c>
    </row>
    <row r="131" spans="1:16" hidden="1">
      <c r="A131" s="51">
        <v>36739</v>
      </c>
      <c r="B131" s="195">
        <v>151674</v>
      </c>
      <c r="C131" s="139">
        <f t="shared" si="1"/>
        <v>12679</v>
      </c>
      <c r="D131" s="195">
        <v>138995</v>
      </c>
      <c r="E131" s="139">
        <v>22683</v>
      </c>
      <c r="F131" s="139">
        <v>10651</v>
      </c>
      <c r="G131" s="139">
        <v>2694</v>
      </c>
      <c r="H131" s="139">
        <v>1291</v>
      </c>
      <c r="I131" s="139">
        <v>4238</v>
      </c>
      <c r="J131" s="139">
        <v>10964</v>
      </c>
      <c r="K131" s="139">
        <v>9332</v>
      </c>
      <c r="L131" s="139">
        <v>8800</v>
      </c>
      <c r="M131" s="139">
        <v>4045</v>
      </c>
      <c r="N131" s="139">
        <v>8022</v>
      </c>
      <c r="O131" s="139">
        <v>2697</v>
      </c>
      <c r="P131" s="139">
        <v>2929</v>
      </c>
    </row>
    <row r="132" spans="1:16" hidden="1">
      <c r="A132" s="51">
        <v>36770</v>
      </c>
      <c r="B132" s="195">
        <v>139854</v>
      </c>
      <c r="C132" s="139">
        <f t="shared" si="1"/>
        <v>11549</v>
      </c>
      <c r="D132" s="195">
        <v>128305</v>
      </c>
      <c r="E132" s="139">
        <v>17723</v>
      </c>
      <c r="F132" s="139">
        <v>11762</v>
      </c>
      <c r="G132" s="139">
        <v>2213</v>
      </c>
      <c r="H132" s="139">
        <v>1095</v>
      </c>
      <c r="I132" s="139">
        <v>2873</v>
      </c>
      <c r="J132" s="139">
        <v>9343</v>
      </c>
      <c r="K132" s="139">
        <v>8875</v>
      </c>
      <c r="L132" s="139">
        <v>7323</v>
      </c>
      <c r="M132" s="139">
        <v>3299</v>
      </c>
      <c r="N132" s="139">
        <v>10600</v>
      </c>
      <c r="O132" s="139">
        <v>4293</v>
      </c>
      <c r="P132" s="139">
        <v>3032</v>
      </c>
    </row>
    <row r="133" spans="1:16" hidden="1">
      <c r="A133" s="51">
        <v>36800</v>
      </c>
      <c r="B133" s="195">
        <v>149027</v>
      </c>
      <c r="C133" s="139">
        <f t="shared" ref="C133:C196" si="2">B133-D133</f>
        <v>13600</v>
      </c>
      <c r="D133" s="195">
        <v>135427</v>
      </c>
      <c r="E133" s="139">
        <v>19214</v>
      </c>
      <c r="F133" s="139">
        <v>12311</v>
      </c>
      <c r="G133" s="139">
        <v>1997</v>
      </c>
      <c r="H133" s="139">
        <v>1942</v>
      </c>
      <c r="I133" s="139">
        <v>2548</v>
      </c>
      <c r="J133" s="139">
        <v>10391</v>
      </c>
      <c r="K133" s="139">
        <v>8875</v>
      </c>
      <c r="L133" s="139">
        <v>10377</v>
      </c>
      <c r="M133" s="139">
        <v>3872</v>
      </c>
      <c r="N133" s="139">
        <v>11459</v>
      </c>
      <c r="O133" s="139">
        <v>3544</v>
      </c>
      <c r="P133" s="139">
        <v>3707</v>
      </c>
    </row>
    <row r="134" spans="1:16" hidden="1">
      <c r="A134" s="51">
        <v>36831</v>
      </c>
      <c r="B134" s="195">
        <v>161359</v>
      </c>
      <c r="C134" s="139">
        <f t="shared" si="2"/>
        <v>13719</v>
      </c>
      <c r="D134" s="195">
        <v>147640</v>
      </c>
      <c r="E134" s="139">
        <v>22458</v>
      </c>
      <c r="F134" s="139">
        <v>15168</v>
      </c>
      <c r="G134" s="139">
        <v>3032</v>
      </c>
      <c r="H134" s="139">
        <v>1598</v>
      </c>
      <c r="I134" s="139">
        <v>4244</v>
      </c>
      <c r="J134" s="139">
        <v>9810</v>
      </c>
      <c r="K134" s="139">
        <v>10913</v>
      </c>
      <c r="L134" s="139">
        <v>10513</v>
      </c>
      <c r="M134" s="139">
        <v>3386</v>
      </c>
      <c r="N134" s="139">
        <v>11879</v>
      </c>
      <c r="O134" s="139">
        <v>4005</v>
      </c>
      <c r="P134" s="139">
        <v>3264</v>
      </c>
    </row>
    <row r="135" spans="1:16" hidden="1">
      <c r="A135" s="51">
        <v>36861</v>
      </c>
      <c r="B135" s="195">
        <v>111413</v>
      </c>
      <c r="C135" s="139">
        <f t="shared" si="2"/>
        <v>9003</v>
      </c>
      <c r="D135" s="195">
        <v>102410</v>
      </c>
      <c r="E135" s="139">
        <v>15698</v>
      </c>
      <c r="F135" s="139">
        <v>5511</v>
      </c>
      <c r="G135" s="139">
        <v>2475</v>
      </c>
      <c r="H135" s="139">
        <v>1520</v>
      </c>
      <c r="I135" s="139">
        <v>2624</v>
      </c>
      <c r="J135" s="139">
        <v>7425</v>
      </c>
      <c r="K135" s="139">
        <v>7607</v>
      </c>
      <c r="L135" s="139">
        <v>7450</v>
      </c>
      <c r="M135" s="139">
        <v>2840</v>
      </c>
      <c r="N135" s="139">
        <v>8011</v>
      </c>
      <c r="O135" s="139">
        <v>3486</v>
      </c>
      <c r="P135" s="139">
        <v>2620</v>
      </c>
    </row>
    <row r="136" spans="1:16" hidden="1">
      <c r="A136" s="51">
        <v>36892</v>
      </c>
      <c r="B136" s="195">
        <v>136032</v>
      </c>
      <c r="C136" s="139">
        <f t="shared" si="2"/>
        <v>12145</v>
      </c>
      <c r="D136" s="195">
        <v>123887</v>
      </c>
      <c r="E136" s="139">
        <v>13590</v>
      </c>
      <c r="F136" s="139">
        <v>10025</v>
      </c>
      <c r="G136" s="139">
        <v>2043</v>
      </c>
      <c r="H136" s="139">
        <v>1520</v>
      </c>
      <c r="I136" s="139">
        <v>3975</v>
      </c>
      <c r="J136" s="139">
        <v>6836</v>
      </c>
      <c r="K136" s="139">
        <v>7607</v>
      </c>
      <c r="L136" s="139">
        <v>7914</v>
      </c>
      <c r="M136" s="139">
        <v>3522</v>
      </c>
      <c r="N136" s="139">
        <v>12465</v>
      </c>
      <c r="O136" s="139">
        <v>3970</v>
      </c>
      <c r="P136" s="139">
        <v>6978</v>
      </c>
    </row>
    <row r="137" spans="1:16" hidden="1">
      <c r="A137" s="51">
        <v>36923</v>
      </c>
      <c r="B137" s="195">
        <v>158609</v>
      </c>
      <c r="C137" s="139">
        <f t="shared" si="2"/>
        <v>14553</v>
      </c>
      <c r="D137" s="195">
        <v>144056</v>
      </c>
      <c r="E137" s="139">
        <v>17111</v>
      </c>
      <c r="F137" s="139">
        <v>9433</v>
      </c>
      <c r="G137" s="139">
        <v>6911</v>
      </c>
      <c r="H137" s="139">
        <v>1091</v>
      </c>
      <c r="I137" s="139">
        <v>4087</v>
      </c>
      <c r="J137" s="139">
        <v>11416</v>
      </c>
      <c r="K137" s="139">
        <v>11370</v>
      </c>
      <c r="L137" s="139">
        <v>9191</v>
      </c>
      <c r="M137" s="139">
        <v>3905</v>
      </c>
      <c r="N137" s="139">
        <v>15762</v>
      </c>
      <c r="O137" s="139">
        <v>2966</v>
      </c>
      <c r="P137" s="139">
        <v>6978</v>
      </c>
    </row>
    <row r="138" spans="1:16" hidden="1">
      <c r="A138" s="51">
        <v>36951</v>
      </c>
      <c r="B138" s="195">
        <v>170966</v>
      </c>
      <c r="C138" s="139">
        <f t="shared" si="2"/>
        <v>13807</v>
      </c>
      <c r="D138" s="195">
        <v>157159</v>
      </c>
      <c r="E138" s="139">
        <v>24250</v>
      </c>
      <c r="F138" s="139">
        <v>10943</v>
      </c>
      <c r="G138" s="139">
        <v>3631</v>
      </c>
      <c r="H138" s="139">
        <v>1888</v>
      </c>
      <c r="I138" s="139">
        <v>4123</v>
      </c>
      <c r="J138" s="139">
        <v>11386</v>
      </c>
      <c r="K138" s="139">
        <v>13138</v>
      </c>
      <c r="L138" s="139">
        <v>8515</v>
      </c>
      <c r="M138" s="139">
        <v>3562</v>
      </c>
      <c r="N138" s="139">
        <v>17328</v>
      </c>
      <c r="O138" s="139">
        <v>2875</v>
      </c>
      <c r="P138" s="139">
        <v>1815</v>
      </c>
    </row>
    <row r="139" spans="1:16" hidden="1">
      <c r="A139" s="51">
        <v>36982</v>
      </c>
      <c r="B139" s="195">
        <v>144662</v>
      </c>
      <c r="C139" s="139">
        <f t="shared" si="2"/>
        <v>12491</v>
      </c>
      <c r="D139" s="195">
        <v>132171</v>
      </c>
      <c r="E139" s="139">
        <v>20156</v>
      </c>
      <c r="F139" s="139">
        <v>13765</v>
      </c>
      <c r="G139" s="139">
        <v>1801</v>
      </c>
      <c r="H139" s="139">
        <v>1942</v>
      </c>
      <c r="I139" s="139">
        <v>3479</v>
      </c>
      <c r="J139" s="139">
        <v>10019</v>
      </c>
      <c r="K139" s="139">
        <v>11934</v>
      </c>
      <c r="L139" s="139">
        <v>6467</v>
      </c>
      <c r="M139" s="139">
        <v>3395</v>
      </c>
      <c r="N139" s="139">
        <v>13939</v>
      </c>
      <c r="O139" s="139">
        <v>2384</v>
      </c>
      <c r="P139" s="139">
        <v>2779</v>
      </c>
    </row>
    <row r="140" spans="1:16" hidden="1">
      <c r="A140" s="51">
        <v>37012</v>
      </c>
      <c r="B140" s="195">
        <v>172191</v>
      </c>
      <c r="C140" s="139">
        <f t="shared" si="2"/>
        <v>15308</v>
      </c>
      <c r="D140" s="195">
        <v>156883</v>
      </c>
      <c r="E140" s="139">
        <v>22921</v>
      </c>
      <c r="F140" s="139">
        <v>13198</v>
      </c>
      <c r="G140" s="139">
        <v>3802</v>
      </c>
      <c r="H140" s="139">
        <v>1444</v>
      </c>
      <c r="I140" s="139">
        <v>4607</v>
      </c>
      <c r="J140" s="139">
        <v>10102</v>
      </c>
      <c r="K140" s="139">
        <v>12369</v>
      </c>
      <c r="L140" s="139">
        <v>8601</v>
      </c>
      <c r="M140" s="139">
        <v>4421</v>
      </c>
      <c r="N140" s="139">
        <v>20249</v>
      </c>
      <c r="O140" s="139">
        <v>2903</v>
      </c>
      <c r="P140" s="139">
        <v>2817</v>
      </c>
    </row>
    <row r="141" spans="1:16" hidden="1">
      <c r="A141" s="51">
        <v>37043</v>
      </c>
      <c r="B141" s="195">
        <v>152839</v>
      </c>
      <c r="C141" s="139">
        <f t="shared" si="2"/>
        <v>12183</v>
      </c>
      <c r="D141" s="195">
        <v>140656</v>
      </c>
      <c r="E141" s="139">
        <v>19382</v>
      </c>
      <c r="F141" s="139">
        <v>10642</v>
      </c>
      <c r="G141" s="139">
        <v>2495</v>
      </c>
      <c r="H141" s="139">
        <v>2138</v>
      </c>
      <c r="I141" s="139">
        <v>4898</v>
      </c>
      <c r="J141" s="139">
        <v>9488</v>
      </c>
      <c r="K141" s="139">
        <v>11413</v>
      </c>
      <c r="L141" s="139">
        <v>8699</v>
      </c>
      <c r="M141" s="139">
        <v>4288</v>
      </c>
      <c r="N141" s="139">
        <v>15865</v>
      </c>
      <c r="O141" s="139">
        <v>2400</v>
      </c>
      <c r="P141" s="139">
        <v>970</v>
      </c>
    </row>
    <row r="142" spans="1:16" hidden="1">
      <c r="A142" s="51">
        <v>37073</v>
      </c>
      <c r="B142" s="195">
        <v>150917</v>
      </c>
      <c r="C142" s="139">
        <f t="shared" si="2"/>
        <v>14517</v>
      </c>
      <c r="D142" s="195">
        <v>136400</v>
      </c>
      <c r="E142" s="139">
        <v>17546</v>
      </c>
      <c r="F142" s="139">
        <v>13335</v>
      </c>
      <c r="G142" s="139">
        <v>2255</v>
      </c>
      <c r="H142" s="139">
        <v>1747</v>
      </c>
      <c r="I142" s="139">
        <v>3923</v>
      </c>
      <c r="J142" s="139">
        <v>8027</v>
      </c>
      <c r="K142" s="139">
        <v>9785</v>
      </c>
      <c r="L142" s="139">
        <v>7751</v>
      </c>
      <c r="M142" s="139">
        <v>3590</v>
      </c>
      <c r="N142" s="139">
        <v>14494</v>
      </c>
      <c r="O142" s="139">
        <v>5879</v>
      </c>
      <c r="P142" s="139">
        <v>2913</v>
      </c>
    </row>
    <row r="143" spans="1:16" hidden="1">
      <c r="A143" s="51">
        <v>37104</v>
      </c>
      <c r="B143" s="195">
        <v>150483</v>
      </c>
      <c r="C143" s="139">
        <f t="shared" si="2"/>
        <v>12201</v>
      </c>
      <c r="D143" s="195">
        <v>138282</v>
      </c>
      <c r="E143" s="139">
        <v>17801</v>
      </c>
      <c r="F143" s="139">
        <v>10761</v>
      </c>
      <c r="G143" s="139">
        <v>2006</v>
      </c>
      <c r="H143" s="139">
        <v>1367</v>
      </c>
      <c r="I143" s="139">
        <v>4160</v>
      </c>
      <c r="J143" s="139">
        <v>9905</v>
      </c>
      <c r="K143" s="139">
        <v>11226</v>
      </c>
      <c r="L143" s="139">
        <v>6539</v>
      </c>
      <c r="M143" s="139">
        <v>3734</v>
      </c>
      <c r="N143" s="139">
        <v>11822</v>
      </c>
      <c r="O143" s="139">
        <v>6944</v>
      </c>
      <c r="P143" s="139">
        <v>4588</v>
      </c>
    </row>
    <row r="144" spans="1:16" hidden="1">
      <c r="A144" s="51">
        <v>37135</v>
      </c>
      <c r="B144" s="195">
        <v>124995</v>
      </c>
      <c r="C144" s="139">
        <f t="shared" si="2"/>
        <v>11225</v>
      </c>
      <c r="D144" s="195">
        <v>113770</v>
      </c>
      <c r="E144" s="139">
        <v>13773</v>
      </c>
      <c r="F144" s="139">
        <v>11009</v>
      </c>
      <c r="G144" s="139">
        <v>1871</v>
      </c>
      <c r="H144" s="139">
        <v>2063</v>
      </c>
      <c r="I144" s="139">
        <v>2541</v>
      </c>
      <c r="J144" s="139">
        <v>7664</v>
      </c>
      <c r="K144" s="139">
        <v>9193</v>
      </c>
      <c r="L144" s="139">
        <v>5305</v>
      </c>
      <c r="M144" s="139">
        <v>3742</v>
      </c>
      <c r="N144" s="139">
        <v>10527</v>
      </c>
      <c r="O144" s="139">
        <v>2464</v>
      </c>
      <c r="P144" s="139">
        <v>2737</v>
      </c>
    </row>
    <row r="145" spans="1:16" hidden="1">
      <c r="A145" s="51">
        <v>37165</v>
      </c>
      <c r="B145" s="195">
        <v>155913</v>
      </c>
      <c r="C145" s="139">
        <f t="shared" si="2"/>
        <v>15089</v>
      </c>
      <c r="D145" s="195">
        <v>140824</v>
      </c>
      <c r="E145" s="139">
        <v>15970</v>
      </c>
      <c r="F145" s="139">
        <v>13487</v>
      </c>
      <c r="G145" s="139">
        <v>2300</v>
      </c>
      <c r="H145" s="139">
        <v>1815</v>
      </c>
      <c r="I145" s="139">
        <v>3249</v>
      </c>
      <c r="J145" s="139">
        <v>10679</v>
      </c>
      <c r="K145" s="139">
        <v>9193</v>
      </c>
      <c r="L145" s="139">
        <v>7969</v>
      </c>
      <c r="M145" s="139">
        <v>3447</v>
      </c>
      <c r="N145" s="139">
        <v>16114</v>
      </c>
      <c r="O145" s="139">
        <v>3080</v>
      </c>
      <c r="P145" s="139">
        <v>2856</v>
      </c>
    </row>
    <row r="146" spans="1:16" hidden="1">
      <c r="A146" s="51">
        <v>37196</v>
      </c>
      <c r="B146" s="195">
        <v>180281</v>
      </c>
      <c r="C146" s="139">
        <f t="shared" si="2"/>
        <v>15729</v>
      </c>
      <c r="D146" s="195">
        <v>164552</v>
      </c>
      <c r="E146" s="139">
        <v>16349</v>
      </c>
      <c r="F146" s="139">
        <v>11790</v>
      </c>
      <c r="G146" s="139">
        <v>2346</v>
      </c>
      <c r="H146" s="139">
        <v>1815</v>
      </c>
      <c r="I146" s="139">
        <v>3495</v>
      </c>
      <c r="J146" s="139">
        <v>12517</v>
      </c>
      <c r="K146" s="139">
        <v>9193</v>
      </c>
      <c r="L146" s="139">
        <v>7387</v>
      </c>
      <c r="M146" s="139">
        <v>5594</v>
      </c>
      <c r="N146" s="139">
        <v>28588</v>
      </c>
      <c r="O146" s="139">
        <v>3051</v>
      </c>
      <c r="P146" s="139">
        <v>6976</v>
      </c>
    </row>
    <row r="147" spans="1:16" hidden="1">
      <c r="A147" s="51">
        <v>37226</v>
      </c>
      <c r="B147" s="195">
        <v>115766</v>
      </c>
      <c r="C147" s="139">
        <f t="shared" si="2"/>
        <v>8570</v>
      </c>
      <c r="D147" s="195">
        <v>107196</v>
      </c>
      <c r="E147" s="139">
        <v>12601</v>
      </c>
      <c r="F147" s="139">
        <v>4714</v>
      </c>
      <c r="G147" s="139">
        <v>1218</v>
      </c>
      <c r="H147" s="139">
        <v>1747</v>
      </c>
      <c r="I147" s="139">
        <v>1844</v>
      </c>
      <c r="J147" s="139">
        <v>7509</v>
      </c>
      <c r="K147" s="139">
        <v>6600</v>
      </c>
      <c r="L147" s="139">
        <v>6288</v>
      </c>
      <c r="M147" s="139">
        <v>2425</v>
      </c>
      <c r="N147" s="139">
        <v>19591</v>
      </c>
      <c r="O147" s="139">
        <v>2152</v>
      </c>
      <c r="P147" s="139">
        <v>8393</v>
      </c>
    </row>
    <row r="148" spans="1:16" hidden="1">
      <c r="A148" s="51">
        <v>37257</v>
      </c>
      <c r="B148" s="195">
        <v>133207</v>
      </c>
      <c r="C148" s="139">
        <f t="shared" si="2"/>
        <v>11342</v>
      </c>
      <c r="D148" s="195">
        <v>121865</v>
      </c>
      <c r="E148" s="139">
        <v>13071</v>
      </c>
      <c r="F148" s="139">
        <v>9904</v>
      </c>
      <c r="G148" s="139">
        <v>1775</v>
      </c>
      <c r="H148" s="139">
        <v>1747</v>
      </c>
      <c r="I148" s="139">
        <v>3107</v>
      </c>
      <c r="J148" s="139">
        <v>6977</v>
      </c>
      <c r="K148" s="139">
        <v>10978</v>
      </c>
      <c r="L148" s="139">
        <v>6253</v>
      </c>
      <c r="M148" s="139">
        <v>3280</v>
      </c>
      <c r="N148" s="139">
        <v>14307</v>
      </c>
      <c r="O148" s="139">
        <v>1584</v>
      </c>
      <c r="P148" s="139">
        <v>2769</v>
      </c>
    </row>
    <row r="149" spans="1:16" hidden="1">
      <c r="A149" s="51">
        <v>37288</v>
      </c>
      <c r="B149" s="195">
        <v>142276</v>
      </c>
      <c r="C149" s="139">
        <f t="shared" si="2"/>
        <v>12362</v>
      </c>
      <c r="D149" s="195">
        <v>129914</v>
      </c>
      <c r="E149" s="139">
        <v>12815</v>
      </c>
      <c r="F149" s="139">
        <v>10611</v>
      </c>
      <c r="G149" s="139">
        <v>2002</v>
      </c>
      <c r="H149" s="139">
        <v>811</v>
      </c>
      <c r="I149" s="139">
        <v>3480</v>
      </c>
      <c r="J149" s="139">
        <v>14193</v>
      </c>
      <c r="K149" s="139">
        <v>10978</v>
      </c>
      <c r="L149" s="139">
        <v>6355</v>
      </c>
      <c r="M149" s="139">
        <v>3166</v>
      </c>
      <c r="N149" s="139">
        <v>13379</v>
      </c>
      <c r="O149" s="139">
        <v>1959</v>
      </c>
      <c r="P149" s="139">
        <v>3098</v>
      </c>
    </row>
    <row r="150" spans="1:16" hidden="1">
      <c r="A150" s="51">
        <v>37316</v>
      </c>
      <c r="B150" s="195">
        <v>142696</v>
      </c>
      <c r="C150" s="139">
        <f t="shared" si="2"/>
        <v>12209</v>
      </c>
      <c r="D150" s="195">
        <v>130487</v>
      </c>
      <c r="E150" s="139">
        <v>16189</v>
      </c>
      <c r="F150" s="139">
        <v>10389</v>
      </c>
      <c r="G150" s="139">
        <v>2233</v>
      </c>
      <c r="H150" s="139">
        <v>3505</v>
      </c>
      <c r="I150" s="139">
        <v>3577</v>
      </c>
      <c r="J150" s="139">
        <v>10150</v>
      </c>
      <c r="K150" s="139">
        <v>12144</v>
      </c>
      <c r="L150" s="139">
        <v>6164</v>
      </c>
      <c r="M150" s="139">
        <v>3554</v>
      </c>
      <c r="N150" s="139">
        <v>13448</v>
      </c>
      <c r="O150" s="139">
        <v>1846</v>
      </c>
      <c r="P150" s="139">
        <v>3837</v>
      </c>
    </row>
    <row r="151" spans="1:16" hidden="1">
      <c r="A151" s="51">
        <v>37347</v>
      </c>
      <c r="B151" s="195">
        <v>164309</v>
      </c>
      <c r="C151" s="139">
        <f t="shared" si="2"/>
        <v>13941</v>
      </c>
      <c r="D151" s="195">
        <v>150368</v>
      </c>
      <c r="E151" s="139">
        <v>22126</v>
      </c>
      <c r="F151" s="139">
        <v>10327</v>
      </c>
      <c r="G151" s="139">
        <v>3525</v>
      </c>
      <c r="H151" s="139">
        <v>3505</v>
      </c>
      <c r="I151" s="139">
        <v>3820</v>
      </c>
      <c r="J151" s="139">
        <v>14298</v>
      </c>
      <c r="K151" s="139">
        <v>17596</v>
      </c>
      <c r="L151" s="139">
        <v>5490</v>
      </c>
      <c r="M151" s="139">
        <v>3176</v>
      </c>
      <c r="N151" s="139">
        <v>15658</v>
      </c>
      <c r="O151" s="139">
        <v>3681</v>
      </c>
      <c r="P151" s="139">
        <v>3928</v>
      </c>
    </row>
    <row r="152" spans="1:16" hidden="1">
      <c r="A152" s="51">
        <v>37377</v>
      </c>
      <c r="B152" s="195">
        <v>159708</v>
      </c>
      <c r="C152" s="139">
        <f t="shared" si="2"/>
        <v>11466</v>
      </c>
      <c r="D152" s="195">
        <v>148242</v>
      </c>
      <c r="E152" s="139">
        <v>21594</v>
      </c>
      <c r="F152" s="139">
        <v>10327</v>
      </c>
      <c r="G152" s="139">
        <v>2808</v>
      </c>
      <c r="H152" s="139">
        <v>994</v>
      </c>
      <c r="I152" s="139">
        <v>4400</v>
      </c>
      <c r="J152" s="139">
        <v>13506</v>
      </c>
      <c r="K152" s="139">
        <v>15019</v>
      </c>
      <c r="L152" s="139">
        <v>5990</v>
      </c>
      <c r="M152" s="139">
        <v>3314</v>
      </c>
      <c r="N152" s="139">
        <v>14599</v>
      </c>
      <c r="O152" s="139">
        <v>3312</v>
      </c>
      <c r="P152" s="139">
        <v>3954</v>
      </c>
    </row>
    <row r="153" spans="1:16" hidden="1">
      <c r="A153" s="51">
        <v>37408</v>
      </c>
      <c r="B153" s="195">
        <v>130618</v>
      </c>
      <c r="C153" s="139">
        <f t="shared" si="2"/>
        <v>9737</v>
      </c>
      <c r="D153" s="195">
        <v>120881</v>
      </c>
      <c r="E153" s="139">
        <v>14898</v>
      </c>
      <c r="F153" s="139">
        <v>6440</v>
      </c>
      <c r="G153" s="139">
        <v>2515</v>
      </c>
      <c r="H153" s="139">
        <v>994</v>
      </c>
      <c r="I153" s="139">
        <v>3521</v>
      </c>
      <c r="J153" s="139">
        <v>10690</v>
      </c>
      <c r="K153" s="139">
        <v>11545</v>
      </c>
      <c r="L153" s="139">
        <v>6636</v>
      </c>
      <c r="M153" s="139">
        <v>3285</v>
      </c>
      <c r="N153" s="139">
        <v>12989</v>
      </c>
      <c r="O153" s="139">
        <v>2306</v>
      </c>
      <c r="P153" s="139">
        <v>4161</v>
      </c>
    </row>
    <row r="154" spans="1:16" hidden="1">
      <c r="A154" s="51">
        <v>37438</v>
      </c>
      <c r="B154" s="195">
        <v>157799</v>
      </c>
      <c r="C154" s="139">
        <f t="shared" si="2"/>
        <v>13015</v>
      </c>
      <c r="D154" s="195">
        <v>144784</v>
      </c>
      <c r="E154" s="139">
        <v>18126</v>
      </c>
      <c r="F154" s="139">
        <v>8787</v>
      </c>
      <c r="G154" s="139">
        <v>2896</v>
      </c>
      <c r="H154" s="139">
        <v>1044</v>
      </c>
      <c r="I154" s="139">
        <v>5079</v>
      </c>
      <c r="J154" s="139">
        <v>10487</v>
      </c>
      <c r="K154" s="139">
        <v>14702</v>
      </c>
      <c r="L154" s="139">
        <v>7221</v>
      </c>
      <c r="M154" s="139">
        <v>4227</v>
      </c>
      <c r="N154" s="139">
        <v>13027</v>
      </c>
      <c r="O154" s="139">
        <v>4683</v>
      </c>
      <c r="P154" s="139">
        <v>4530</v>
      </c>
    </row>
    <row r="155" spans="1:16" hidden="1">
      <c r="A155" s="51">
        <v>37469</v>
      </c>
      <c r="B155" s="195">
        <v>142354</v>
      </c>
      <c r="C155" s="139">
        <f t="shared" si="2"/>
        <v>13216</v>
      </c>
      <c r="D155" s="195">
        <v>129138</v>
      </c>
      <c r="E155" s="139">
        <v>15406</v>
      </c>
      <c r="F155" s="139">
        <v>7801</v>
      </c>
      <c r="G155" s="139">
        <v>3085</v>
      </c>
      <c r="H155" s="139">
        <v>1044</v>
      </c>
      <c r="I155" s="139">
        <v>3057</v>
      </c>
      <c r="J155" s="139">
        <v>11056</v>
      </c>
      <c r="K155" s="139">
        <v>12379</v>
      </c>
      <c r="L155" s="139">
        <v>6372</v>
      </c>
      <c r="M155" s="139">
        <v>3533</v>
      </c>
      <c r="N155" s="139">
        <v>14990</v>
      </c>
      <c r="O155" s="139">
        <v>2690</v>
      </c>
      <c r="P155" s="139">
        <v>4497</v>
      </c>
    </row>
    <row r="156" spans="1:16" hidden="1">
      <c r="A156" s="51">
        <v>37500</v>
      </c>
      <c r="B156" s="195">
        <v>139916</v>
      </c>
      <c r="C156" s="139">
        <f t="shared" si="2"/>
        <v>12628</v>
      </c>
      <c r="D156" s="195">
        <v>127288</v>
      </c>
      <c r="E156" s="139">
        <v>18842</v>
      </c>
      <c r="F156" s="139">
        <v>7378</v>
      </c>
      <c r="G156" s="139">
        <v>3357</v>
      </c>
      <c r="H156" s="139">
        <v>1044</v>
      </c>
      <c r="I156" s="139">
        <v>2872</v>
      </c>
      <c r="J156" s="139">
        <v>10841</v>
      </c>
      <c r="K156" s="139">
        <v>14571</v>
      </c>
      <c r="L156" s="139">
        <v>5887</v>
      </c>
      <c r="M156" s="139">
        <v>3669</v>
      </c>
      <c r="N156" s="139">
        <v>12332</v>
      </c>
      <c r="O156" s="139">
        <v>2092</v>
      </c>
      <c r="P156" s="139">
        <v>4656</v>
      </c>
    </row>
    <row r="157" spans="1:16" hidden="1">
      <c r="A157" s="51">
        <v>37530</v>
      </c>
      <c r="B157" s="195">
        <v>166062</v>
      </c>
      <c r="C157" s="139">
        <f t="shared" si="2"/>
        <v>14108</v>
      </c>
      <c r="D157" s="195">
        <v>151954</v>
      </c>
      <c r="E157" s="139">
        <v>20649</v>
      </c>
      <c r="F157" s="139">
        <v>11123</v>
      </c>
      <c r="G157" s="139">
        <v>3357</v>
      </c>
      <c r="H157" s="139">
        <v>1044</v>
      </c>
      <c r="I157" s="139">
        <v>3773</v>
      </c>
      <c r="J157" s="139">
        <v>14314</v>
      </c>
      <c r="K157" s="139">
        <v>14571</v>
      </c>
      <c r="L157" s="139">
        <v>7241</v>
      </c>
      <c r="M157" s="139">
        <v>4785</v>
      </c>
      <c r="N157" s="139">
        <v>19611</v>
      </c>
      <c r="O157" s="139">
        <v>2363</v>
      </c>
      <c r="P157" s="139">
        <v>2962</v>
      </c>
    </row>
    <row r="158" spans="1:16" hidden="1">
      <c r="A158" s="51">
        <v>37561</v>
      </c>
      <c r="B158" s="195">
        <v>170957</v>
      </c>
      <c r="C158" s="139">
        <f t="shared" si="2"/>
        <v>13469</v>
      </c>
      <c r="D158" s="195">
        <v>157488</v>
      </c>
      <c r="E158" s="139">
        <v>23381</v>
      </c>
      <c r="F158" s="139">
        <v>6294</v>
      </c>
      <c r="G158" s="139">
        <v>3654</v>
      </c>
      <c r="H158" s="139">
        <v>1044</v>
      </c>
      <c r="I158" s="139">
        <v>2637</v>
      </c>
      <c r="J158" s="139">
        <v>17900</v>
      </c>
      <c r="K158" s="139">
        <v>14571</v>
      </c>
      <c r="L158" s="139">
        <v>8151</v>
      </c>
      <c r="M158" s="139">
        <v>5146</v>
      </c>
      <c r="N158" s="139">
        <v>16820</v>
      </c>
      <c r="O158" s="139">
        <v>3036</v>
      </c>
      <c r="P158" s="139">
        <v>3168</v>
      </c>
    </row>
    <row r="159" spans="1:16" hidden="1">
      <c r="A159" s="51">
        <v>37591</v>
      </c>
      <c r="B159" s="195">
        <v>118155</v>
      </c>
      <c r="C159" s="139">
        <f t="shared" si="2"/>
        <v>9100</v>
      </c>
      <c r="D159" s="195">
        <v>109055</v>
      </c>
      <c r="E159" s="139">
        <v>14597</v>
      </c>
      <c r="F159" s="139">
        <v>4312</v>
      </c>
      <c r="G159" s="139">
        <v>2696</v>
      </c>
      <c r="H159" s="139">
        <v>5013</v>
      </c>
      <c r="I159" s="139">
        <v>2468</v>
      </c>
      <c r="J159" s="139">
        <v>8958</v>
      </c>
      <c r="K159" s="139">
        <v>9453</v>
      </c>
      <c r="L159" s="139">
        <v>6634</v>
      </c>
      <c r="M159" s="139">
        <v>4025</v>
      </c>
      <c r="N159" s="139">
        <v>10655</v>
      </c>
      <c r="O159" s="139">
        <v>1598</v>
      </c>
      <c r="P159" s="139">
        <v>3335</v>
      </c>
    </row>
    <row r="160" spans="1:16" hidden="1">
      <c r="A160" s="51">
        <v>37622</v>
      </c>
      <c r="B160" s="195">
        <v>131285</v>
      </c>
      <c r="C160" s="139">
        <f t="shared" si="2"/>
        <v>9953</v>
      </c>
      <c r="D160" s="195">
        <v>121332</v>
      </c>
      <c r="E160" s="139">
        <v>14946</v>
      </c>
      <c r="F160" s="139">
        <v>7873</v>
      </c>
      <c r="G160" s="139">
        <v>2620</v>
      </c>
      <c r="H160" s="139">
        <v>5013</v>
      </c>
      <c r="I160" s="139">
        <v>2999</v>
      </c>
      <c r="J160" s="139">
        <v>8844</v>
      </c>
      <c r="K160" s="139">
        <v>9453</v>
      </c>
      <c r="L160" s="139">
        <v>4345</v>
      </c>
      <c r="M160" s="139">
        <v>5095</v>
      </c>
      <c r="N160" s="139">
        <v>15142</v>
      </c>
      <c r="O160" s="139">
        <v>2011</v>
      </c>
      <c r="P160" s="139">
        <v>4826</v>
      </c>
    </row>
    <row r="161" spans="1:16" hidden="1">
      <c r="A161" s="51">
        <v>37653</v>
      </c>
      <c r="B161" s="195">
        <v>159845</v>
      </c>
      <c r="C161" s="139">
        <f t="shared" si="2"/>
        <v>11955</v>
      </c>
      <c r="D161" s="195">
        <v>147890</v>
      </c>
      <c r="E161" s="139">
        <v>17518</v>
      </c>
      <c r="F161" s="139">
        <v>10233</v>
      </c>
      <c r="G161" s="139">
        <v>4036</v>
      </c>
      <c r="H161" s="139">
        <v>2138</v>
      </c>
      <c r="I161" s="139">
        <v>2855</v>
      </c>
      <c r="J161" s="139">
        <v>12170</v>
      </c>
      <c r="K161" s="139">
        <v>13517</v>
      </c>
      <c r="L161" s="139">
        <v>6794</v>
      </c>
      <c r="M161" s="139">
        <v>6323</v>
      </c>
      <c r="N161" s="139">
        <v>17141</v>
      </c>
      <c r="O161" s="139">
        <v>2972</v>
      </c>
      <c r="P161" s="139">
        <v>6498</v>
      </c>
    </row>
    <row r="162" spans="1:16" hidden="1">
      <c r="A162" s="51">
        <v>37681</v>
      </c>
      <c r="B162" s="195">
        <v>159264</v>
      </c>
      <c r="C162" s="139">
        <f t="shared" si="2"/>
        <v>12062</v>
      </c>
      <c r="D162" s="195">
        <v>147202</v>
      </c>
      <c r="E162" s="139">
        <v>17083</v>
      </c>
      <c r="F162" s="139">
        <v>10652</v>
      </c>
      <c r="G162" s="139">
        <v>3259</v>
      </c>
      <c r="H162" s="139">
        <v>2126</v>
      </c>
      <c r="I162" s="139">
        <v>3100</v>
      </c>
      <c r="J162" s="139">
        <v>12437</v>
      </c>
      <c r="K162" s="139">
        <v>15487</v>
      </c>
      <c r="L162" s="139">
        <v>8704</v>
      </c>
      <c r="M162" s="139">
        <v>6034</v>
      </c>
      <c r="N162" s="139">
        <v>12835</v>
      </c>
      <c r="O162" s="139">
        <v>3663</v>
      </c>
      <c r="P162" s="139">
        <v>6498</v>
      </c>
    </row>
    <row r="163" spans="1:16" hidden="1">
      <c r="A163" s="51">
        <v>37712</v>
      </c>
      <c r="B163" s="195">
        <v>142748</v>
      </c>
      <c r="C163" s="139">
        <f t="shared" si="2"/>
        <v>11586</v>
      </c>
      <c r="D163" s="195">
        <v>131162</v>
      </c>
      <c r="E163" s="139">
        <v>16230</v>
      </c>
      <c r="F163" s="139">
        <v>6488</v>
      </c>
      <c r="G163" s="139">
        <v>2703</v>
      </c>
      <c r="H163" s="139">
        <v>2126</v>
      </c>
      <c r="I163" s="139">
        <v>3462</v>
      </c>
      <c r="J163" s="139">
        <v>12033</v>
      </c>
      <c r="K163" s="139">
        <v>12613</v>
      </c>
      <c r="L163" s="139">
        <v>7621</v>
      </c>
      <c r="M163" s="139">
        <v>3501</v>
      </c>
      <c r="N163" s="139">
        <v>13784</v>
      </c>
      <c r="O163" s="139">
        <v>2682</v>
      </c>
      <c r="P163" s="139">
        <v>7050</v>
      </c>
    </row>
    <row r="164" spans="1:16" hidden="1">
      <c r="A164" s="51">
        <v>37742</v>
      </c>
      <c r="B164" s="195">
        <v>157827</v>
      </c>
      <c r="C164" s="139">
        <f t="shared" si="2"/>
        <v>12845</v>
      </c>
      <c r="D164" s="195">
        <v>144982</v>
      </c>
      <c r="E164" s="139">
        <v>16512</v>
      </c>
      <c r="F164" s="139">
        <v>8275</v>
      </c>
      <c r="G164" s="139">
        <v>3162</v>
      </c>
      <c r="H164" s="139">
        <v>2126</v>
      </c>
      <c r="I164" s="139">
        <v>3724</v>
      </c>
      <c r="J164" s="139">
        <v>13957</v>
      </c>
      <c r="K164" s="139">
        <v>15375</v>
      </c>
      <c r="L164" s="139">
        <v>8166</v>
      </c>
      <c r="M164" s="139">
        <v>4760</v>
      </c>
      <c r="N164" s="139">
        <v>16819</v>
      </c>
      <c r="O164" s="139">
        <v>2634</v>
      </c>
      <c r="P164" s="139">
        <v>7081</v>
      </c>
    </row>
    <row r="165" spans="1:16" hidden="1">
      <c r="A165" s="51">
        <v>37773</v>
      </c>
      <c r="B165" s="195">
        <v>166480</v>
      </c>
      <c r="C165" s="139">
        <f t="shared" si="2"/>
        <v>11553</v>
      </c>
      <c r="D165" s="195">
        <v>154927</v>
      </c>
      <c r="E165" s="139">
        <v>14799</v>
      </c>
      <c r="F165" s="139">
        <v>7182</v>
      </c>
      <c r="G165" s="139">
        <v>3660</v>
      </c>
      <c r="H165" s="139">
        <v>2126</v>
      </c>
      <c r="I165" s="139">
        <v>2399</v>
      </c>
      <c r="J165" s="139">
        <v>12702</v>
      </c>
      <c r="K165" s="139">
        <v>20687</v>
      </c>
      <c r="L165" s="139">
        <v>7796</v>
      </c>
      <c r="M165" s="139">
        <v>4441</v>
      </c>
      <c r="N165" s="139">
        <v>13012</v>
      </c>
      <c r="O165" s="139">
        <v>2228</v>
      </c>
      <c r="P165" s="139">
        <v>8904</v>
      </c>
    </row>
    <row r="166" spans="1:16" hidden="1">
      <c r="A166" s="51">
        <v>37803</v>
      </c>
      <c r="B166" s="195">
        <v>164402</v>
      </c>
      <c r="C166" s="139">
        <f t="shared" si="2"/>
        <v>11385</v>
      </c>
      <c r="D166" s="195">
        <v>153017</v>
      </c>
      <c r="E166" s="139">
        <v>17615</v>
      </c>
      <c r="F166" s="139">
        <v>7779</v>
      </c>
      <c r="G166" s="139">
        <v>3778</v>
      </c>
      <c r="H166" s="139">
        <v>2126</v>
      </c>
      <c r="I166" s="139">
        <v>2558</v>
      </c>
      <c r="J166" s="139">
        <v>12058</v>
      </c>
      <c r="K166" s="139">
        <v>19284</v>
      </c>
      <c r="L166" s="139">
        <v>9216</v>
      </c>
      <c r="M166" s="139">
        <v>4988</v>
      </c>
      <c r="N166" s="139">
        <v>14497</v>
      </c>
      <c r="O166" s="139">
        <v>3578</v>
      </c>
      <c r="P166" s="139">
        <v>10017</v>
      </c>
    </row>
    <row r="167" spans="1:16" hidden="1">
      <c r="A167" s="51">
        <v>37834</v>
      </c>
      <c r="B167" s="195">
        <v>157303</v>
      </c>
      <c r="C167" s="139">
        <f t="shared" si="2"/>
        <v>11086</v>
      </c>
      <c r="D167" s="195">
        <v>146217</v>
      </c>
      <c r="E167" s="139">
        <v>16091</v>
      </c>
      <c r="F167" s="139">
        <v>6689</v>
      </c>
      <c r="G167" s="139">
        <v>3079</v>
      </c>
      <c r="H167" s="139">
        <v>2126</v>
      </c>
      <c r="I167" s="139">
        <v>2677</v>
      </c>
      <c r="J167" s="139">
        <v>12153</v>
      </c>
      <c r="K167" s="139">
        <v>18137</v>
      </c>
      <c r="L167" s="139">
        <v>6900</v>
      </c>
      <c r="M167" s="139">
        <v>5125</v>
      </c>
      <c r="N167" s="139">
        <v>11794</v>
      </c>
      <c r="O167" s="139">
        <v>4261</v>
      </c>
      <c r="P167" s="139">
        <v>9929</v>
      </c>
    </row>
    <row r="168" spans="1:16" hidden="1">
      <c r="A168" s="51">
        <v>37865</v>
      </c>
      <c r="B168" s="195">
        <v>147450</v>
      </c>
      <c r="C168" s="139">
        <f t="shared" si="2"/>
        <v>8414</v>
      </c>
      <c r="D168" s="195">
        <v>139036</v>
      </c>
      <c r="E168" s="139">
        <v>16250</v>
      </c>
      <c r="F168" s="139">
        <v>6828</v>
      </c>
      <c r="G168" s="139">
        <v>3076</v>
      </c>
      <c r="H168" s="139">
        <v>2126</v>
      </c>
      <c r="I168" s="139">
        <v>1941</v>
      </c>
      <c r="J168" s="139">
        <v>10929</v>
      </c>
      <c r="K168" s="139">
        <v>17713</v>
      </c>
      <c r="L168" s="139">
        <v>5915</v>
      </c>
      <c r="M168" s="139">
        <v>4689</v>
      </c>
      <c r="N168" s="139">
        <v>11886</v>
      </c>
      <c r="O168" s="139">
        <v>1955</v>
      </c>
      <c r="P168" s="139">
        <v>3200</v>
      </c>
    </row>
    <row r="169" spans="1:16" hidden="1">
      <c r="A169" s="51">
        <v>37895</v>
      </c>
      <c r="B169" s="195">
        <v>153555</v>
      </c>
      <c r="C169" s="139">
        <f t="shared" si="2"/>
        <v>10468</v>
      </c>
      <c r="D169" s="195">
        <v>143087</v>
      </c>
      <c r="E169" s="139">
        <v>16655</v>
      </c>
      <c r="F169" s="139">
        <v>6077</v>
      </c>
      <c r="G169" s="139">
        <v>3076</v>
      </c>
      <c r="H169" s="139">
        <v>2126</v>
      </c>
      <c r="I169" s="139">
        <v>2531</v>
      </c>
      <c r="J169" s="139">
        <v>11935</v>
      </c>
      <c r="K169" s="139">
        <v>17111</v>
      </c>
      <c r="L169" s="139">
        <v>6351</v>
      </c>
      <c r="M169" s="139">
        <v>4520</v>
      </c>
      <c r="N169" s="139">
        <v>10389</v>
      </c>
      <c r="O169" s="139">
        <v>3472</v>
      </c>
      <c r="P169" s="139">
        <v>5568</v>
      </c>
    </row>
    <row r="170" spans="1:16" hidden="1">
      <c r="A170" s="51">
        <v>37926</v>
      </c>
      <c r="B170" s="195">
        <v>141783</v>
      </c>
      <c r="C170" s="139">
        <f t="shared" si="2"/>
        <v>9045</v>
      </c>
      <c r="D170" s="195">
        <v>132738</v>
      </c>
      <c r="E170" s="139">
        <v>16145</v>
      </c>
      <c r="F170" s="139">
        <v>7241</v>
      </c>
      <c r="G170" s="139">
        <v>4138</v>
      </c>
      <c r="H170" s="139">
        <v>2126</v>
      </c>
      <c r="I170" s="139">
        <v>1600</v>
      </c>
      <c r="J170" s="139">
        <v>7804</v>
      </c>
      <c r="K170" s="139">
        <v>17111</v>
      </c>
      <c r="L170" s="139">
        <v>6355</v>
      </c>
      <c r="M170" s="139">
        <v>4220</v>
      </c>
      <c r="N170" s="139">
        <v>8014</v>
      </c>
      <c r="O170" s="139">
        <v>3185</v>
      </c>
      <c r="P170" s="139">
        <v>3463</v>
      </c>
    </row>
    <row r="171" spans="1:16" hidden="1">
      <c r="A171" s="51">
        <v>37956</v>
      </c>
      <c r="B171" s="195">
        <v>119331</v>
      </c>
      <c r="C171" s="139">
        <f t="shared" si="2"/>
        <v>9131</v>
      </c>
      <c r="D171" s="195">
        <v>110200</v>
      </c>
      <c r="E171" s="139">
        <v>14660</v>
      </c>
      <c r="F171" s="139">
        <v>6315</v>
      </c>
      <c r="G171" s="139">
        <v>2982</v>
      </c>
      <c r="H171" s="139">
        <v>2126</v>
      </c>
      <c r="I171" s="139">
        <v>1942</v>
      </c>
      <c r="J171" s="139">
        <v>12043</v>
      </c>
      <c r="K171" s="139">
        <v>16923</v>
      </c>
      <c r="L171" s="139">
        <v>4713</v>
      </c>
      <c r="M171" s="139">
        <v>2253</v>
      </c>
      <c r="N171" s="139">
        <v>7808</v>
      </c>
      <c r="O171" s="139">
        <v>3011</v>
      </c>
      <c r="P171" s="139">
        <v>2745</v>
      </c>
    </row>
    <row r="172" spans="1:16" hidden="1">
      <c r="A172" s="51">
        <v>37987</v>
      </c>
      <c r="B172" s="195">
        <v>128320</v>
      </c>
      <c r="C172" s="139">
        <f t="shared" si="2"/>
        <v>9375</v>
      </c>
      <c r="D172" s="195">
        <v>118945</v>
      </c>
      <c r="E172" s="139">
        <v>14366</v>
      </c>
      <c r="F172" s="139">
        <v>8048</v>
      </c>
      <c r="G172" s="139">
        <v>2266</v>
      </c>
      <c r="H172" s="139">
        <v>1444</v>
      </c>
      <c r="I172" s="139">
        <v>1317</v>
      </c>
      <c r="J172" s="139">
        <v>8490</v>
      </c>
      <c r="K172" s="139">
        <v>14833</v>
      </c>
      <c r="L172" s="139">
        <v>5791</v>
      </c>
      <c r="M172" s="139">
        <v>3948</v>
      </c>
      <c r="N172" s="139">
        <v>12597</v>
      </c>
      <c r="O172" s="139">
        <v>1653</v>
      </c>
      <c r="P172" s="139">
        <v>3602</v>
      </c>
    </row>
    <row r="173" spans="1:16" hidden="1">
      <c r="A173" s="51">
        <v>38018</v>
      </c>
      <c r="B173" s="195">
        <v>143117</v>
      </c>
      <c r="C173" s="139">
        <f t="shared" si="2"/>
        <v>11120</v>
      </c>
      <c r="D173" s="195">
        <v>131997</v>
      </c>
      <c r="E173" s="139">
        <v>15989</v>
      </c>
      <c r="F173" s="139">
        <v>7296</v>
      </c>
      <c r="G173" s="139">
        <v>2266</v>
      </c>
      <c r="H173" s="139">
        <v>2063</v>
      </c>
      <c r="I173" s="139">
        <v>1806</v>
      </c>
      <c r="J173" s="139">
        <v>10539</v>
      </c>
      <c r="K173" s="139">
        <v>16874</v>
      </c>
      <c r="L173" s="139">
        <v>6340</v>
      </c>
      <c r="M173" s="139">
        <v>5405</v>
      </c>
      <c r="N173" s="139">
        <v>12639</v>
      </c>
      <c r="O173" s="139">
        <v>2649</v>
      </c>
      <c r="P173" s="139">
        <v>4572</v>
      </c>
    </row>
    <row r="174" spans="1:16" hidden="1">
      <c r="A174" s="51">
        <v>38047</v>
      </c>
      <c r="B174" s="195">
        <v>157856</v>
      </c>
      <c r="C174" s="139">
        <f t="shared" si="2"/>
        <v>12268</v>
      </c>
      <c r="D174" s="195">
        <v>145588</v>
      </c>
      <c r="E174" s="139">
        <v>13480</v>
      </c>
      <c r="F174" s="139">
        <v>11487</v>
      </c>
      <c r="G174" s="139">
        <v>3781</v>
      </c>
      <c r="H174" s="139">
        <v>2063</v>
      </c>
      <c r="I174" s="139">
        <v>2559</v>
      </c>
      <c r="J174" s="139">
        <v>11292</v>
      </c>
      <c r="K174" s="139">
        <v>18648</v>
      </c>
      <c r="L174" s="139">
        <v>10061</v>
      </c>
      <c r="M174" s="139">
        <v>6071</v>
      </c>
      <c r="N174" s="139">
        <v>13623</v>
      </c>
      <c r="O174" s="139">
        <v>2980</v>
      </c>
      <c r="P174" s="139">
        <v>4159</v>
      </c>
    </row>
    <row r="175" spans="1:16" hidden="1">
      <c r="A175" s="51">
        <v>38078</v>
      </c>
      <c r="B175" s="195">
        <v>114397</v>
      </c>
      <c r="C175" s="139">
        <f t="shared" si="2"/>
        <v>9240</v>
      </c>
      <c r="D175" s="195">
        <v>105157</v>
      </c>
      <c r="E175" s="139">
        <v>10634</v>
      </c>
      <c r="F175" s="139">
        <v>6100</v>
      </c>
      <c r="G175" s="139">
        <v>2365</v>
      </c>
      <c r="H175" s="139">
        <v>2063</v>
      </c>
      <c r="I175" s="139">
        <v>1281</v>
      </c>
      <c r="J175" s="139">
        <v>8871</v>
      </c>
      <c r="K175" s="139">
        <v>11615</v>
      </c>
      <c r="L175" s="139">
        <v>5809</v>
      </c>
      <c r="M175" s="139">
        <v>4012</v>
      </c>
      <c r="N175" s="139">
        <v>8017</v>
      </c>
      <c r="O175" s="139">
        <v>2374</v>
      </c>
      <c r="P175" s="139">
        <v>4788</v>
      </c>
    </row>
    <row r="176" spans="1:16" hidden="1">
      <c r="A176" s="51">
        <v>38108</v>
      </c>
      <c r="B176" s="195">
        <v>138994</v>
      </c>
      <c r="C176" s="139">
        <f t="shared" si="2"/>
        <v>11903</v>
      </c>
      <c r="D176" s="195">
        <v>127091</v>
      </c>
      <c r="E176" s="139">
        <v>12171</v>
      </c>
      <c r="F176" s="139">
        <v>8699</v>
      </c>
      <c r="G176" s="139">
        <v>3712</v>
      </c>
      <c r="H176" s="139">
        <v>1044</v>
      </c>
      <c r="I176" s="139">
        <v>1805</v>
      </c>
      <c r="J176" s="139">
        <v>12264</v>
      </c>
      <c r="K176" s="139">
        <v>14821</v>
      </c>
      <c r="L176" s="139">
        <v>7879</v>
      </c>
      <c r="M176" s="139">
        <v>4811</v>
      </c>
      <c r="N176" s="139">
        <v>10267</v>
      </c>
      <c r="O176" s="139">
        <v>2640</v>
      </c>
      <c r="P176" s="139">
        <v>4788</v>
      </c>
    </row>
    <row r="177" spans="1:16" hidden="1">
      <c r="A177" s="51">
        <v>38139</v>
      </c>
      <c r="B177" s="195">
        <v>127248</v>
      </c>
      <c r="C177" s="139">
        <f t="shared" si="2"/>
        <v>12018</v>
      </c>
      <c r="D177" s="195">
        <v>115230</v>
      </c>
      <c r="E177" s="139">
        <v>13062</v>
      </c>
      <c r="F177" s="139">
        <v>3346</v>
      </c>
      <c r="G177" s="139">
        <v>3712</v>
      </c>
      <c r="H177" s="139">
        <v>833</v>
      </c>
      <c r="I177" s="139">
        <v>1773</v>
      </c>
      <c r="J177" s="139">
        <v>11961</v>
      </c>
      <c r="K177" s="139">
        <v>13204</v>
      </c>
      <c r="L177" s="139">
        <v>6755</v>
      </c>
      <c r="M177" s="139">
        <v>4612</v>
      </c>
      <c r="N177" s="139">
        <v>10218</v>
      </c>
      <c r="O177" s="139">
        <v>1520</v>
      </c>
      <c r="P177" s="139">
        <v>4788</v>
      </c>
    </row>
    <row r="178" spans="1:16" hidden="1">
      <c r="A178" s="51">
        <v>38169</v>
      </c>
      <c r="B178" s="195">
        <v>136712</v>
      </c>
      <c r="C178" s="139">
        <f t="shared" si="2"/>
        <v>10783</v>
      </c>
      <c r="D178" s="195">
        <v>125929</v>
      </c>
      <c r="E178" s="139">
        <v>13692</v>
      </c>
      <c r="F178" s="139">
        <v>3346</v>
      </c>
      <c r="G178" s="139">
        <v>5085</v>
      </c>
      <c r="H178" s="139">
        <v>1160</v>
      </c>
      <c r="I178" s="139">
        <v>2163</v>
      </c>
      <c r="J178" s="139">
        <v>10794</v>
      </c>
      <c r="K178" s="139">
        <v>14821</v>
      </c>
      <c r="L178" s="139">
        <v>6164</v>
      </c>
      <c r="M178" s="139">
        <v>4583</v>
      </c>
      <c r="N178" s="139">
        <v>11230</v>
      </c>
      <c r="O178" s="139">
        <v>2124</v>
      </c>
      <c r="P178" s="139">
        <v>5579</v>
      </c>
    </row>
    <row r="179" spans="1:16" hidden="1">
      <c r="A179" s="51">
        <v>38200</v>
      </c>
      <c r="B179" s="195">
        <v>133531</v>
      </c>
      <c r="C179" s="139">
        <f t="shared" si="2"/>
        <v>9594</v>
      </c>
      <c r="D179" s="195">
        <v>123937</v>
      </c>
      <c r="E179" s="139">
        <v>12043</v>
      </c>
      <c r="F179" s="139">
        <v>7575</v>
      </c>
      <c r="G179" s="139">
        <v>3199</v>
      </c>
      <c r="H179" s="139">
        <v>748</v>
      </c>
      <c r="I179" s="139">
        <v>1753</v>
      </c>
      <c r="J179" s="139">
        <v>11456</v>
      </c>
      <c r="K179" s="139">
        <v>14821</v>
      </c>
      <c r="L179" s="139">
        <v>8890</v>
      </c>
      <c r="M179" s="139">
        <v>5008</v>
      </c>
      <c r="N179" s="139">
        <v>10359</v>
      </c>
      <c r="O179" s="139">
        <v>2131</v>
      </c>
      <c r="P179" s="139">
        <v>5984</v>
      </c>
    </row>
    <row r="180" spans="1:16" hidden="1">
      <c r="A180" s="51">
        <v>38231</v>
      </c>
      <c r="B180" s="195">
        <v>134943</v>
      </c>
      <c r="C180" s="139">
        <f t="shared" si="2"/>
        <v>11290</v>
      </c>
      <c r="D180" s="195">
        <v>123653</v>
      </c>
      <c r="E180" s="139">
        <v>11488</v>
      </c>
      <c r="F180" s="139">
        <v>5338</v>
      </c>
      <c r="G180" s="139">
        <v>3254</v>
      </c>
      <c r="H180" s="139">
        <v>748</v>
      </c>
      <c r="I180" s="139">
        <v>1937</v>
      </c>
      <c r="J180" s="139">
        <v>11456</v>
      </c>
      <c r="K180" s="139">
        <v>14821</v>
      </c>
      <c r="L180" s="139">
        <v>8385</v>
      </c>
      <c r="M180" s="139">
        <v>4606</v>
      </c>
      <c r="N180" s="139">
        <v>11382</v>
      </c>
      <c r="O180" s="139">
        <v>1575</v>
      </c>
      <c r="P180" s="139">
        <v>5984</v>
      </c>
    </row>
    <row r="181" spans="1:16" hidden="1">
      <c r="A181" s="51">
        <v>38261</v>
      </c>
      <c r="B181" s="195">
        <v>128041</v>
      </c>
      <c r="C181" s="139">
        <f t="shared" si="2"/>
        <v>9795</v>
      </c>
      <c r="D181" s="195">
        <v>118246</v>
      </c>
      <c r="E181" s="139">
        <v>10472</v>
      </c>
      <c r="F181" s="139">
        <v>5780</v>
      </c>
      <c r="G181" s="139">
        <v>3254</v>
      </c>
      <c r="H181" s="139">
        <v>514</v>
      </c>
      <c r="I181" s="139">
        <v>1172</v>
      </c>
      <c r="J181" s="139">
        <v>9359</v>
      </c>
      <c r="K181" s="139">
        <v>14821</v>
      </c>
      <c r="L181" s="139">
        <v>9934</v>
      </c>
      <c r="M181" s="139">
        <v>4141</v>
      </c>
      <c r="N181" s="139">
        <v>12364</v>
      </c>
      <c r="O181" s="139">
        <v>3164</v>
      </c>
      <c r="P181" s="139">
        <v>5984</v>
      </c>
    </row>
    <row r="182" spans="1:16" hidden="1">
      <c r="A182" s="51">
        <v>38292</v>
      </c>
      <c r="B182" s="195">
        <v>136968</v>
      </c>
      <c r="C182" s="139">
        <f t="shared" si="2"/>
        <v>9580</v>
      </c>
      <c r="D182" s="195">
        <v>127388</v>
      </c>
      <c r="E182" s="139">
        <v>11268</v>
      </c>
      <c r="F182" s="139">
        <v>9404</v>
      </c>
      <c r="G182" s="139">
        <v>3254</v>
      </c>
      <c r="H182" s="139">
        <v>514</v>
      </c>
      <c r="I182" s="139">
        <v>1659</v>
      </c>
      <c r="J182" s="139">
        <v>10794</v>
      </c>
      <c r="K182" s="139">
        <v>14821</v>
      </c>
      <c r="L182" s="139">
        <v>9202</v>
      </c>
      <c r="M182" s="139">
        <v>4626</v>
      </c>
      <c r="N182" s="139">
        <v>15003</v>
      </c>
      <c r="O182" s="139">
        <v>2250</v>
      </c>
      <c r="P182" s="139">
        <v>4422</v>
      </c>
    </row>
    <row r="183" spans="1:16" hidden="1">
      <c r="A183" s="51">
        <v>38322</v>
      </c>
      <c r="B183" s="195">
        <v>114144</v>
      </c>
      <c r="C183" s="139">
        <f t="shared" si="2"/>
        <v>9100</v>
      </c>
      <c r="D183" s="195">
        <v>105044</v>
      </c>
      <c r="E183" s="139">
        <v>12243</v>
      </c>
      <c r="F183" s="139">
        <v>9404</v>
      </c>
      <c r="G183" s="139">
        <v>3254</v>
      </c>
      <c r="H183" s="139">
        <v>556</v>
      </c>
      <c r="I183" s="139">
        <v>1144</v>
      </c>
      <c r="J183" s="139">
        <v>10794</v>
      </c>
      <c r="K183" s="139">
        <v>14821</v>
      </c>
      <c r="L183" s="139">
        <v>7160</v>
      </c>
      <c r="M183" s="139">
        <v>2861</v>
      </c>
      <c r="N183" s="139">
        <v>8089</v>
      </c>
      <c r="O183" s="139">
        <v>1821</v>
      </c>
      <c r="P183" s="139">
        <v>4212</v>
      </c>
    </row>
    <row r="184" spans="1:16" hidden="1">
      <c r="A184" s="51">
        <v>38353</v>
      </c>
      <c r="B184" s="195">
        <v>117249</v>
      </c>
      <c r="C184" s="139">
        <f t="shared" si="2"/>
        <v>9463</v>
      </c>
      <c r="D184" s="195">
        <v>107786</v>
      </c>
      <c r="E184" s="139">
        <v>12541</v>
      </c>
      <c r="F184" s="139">
        <v>6906</v>
      </c>
      <c r="G184" s="139">
        <v>2369</v>
      </c>
      <c r="H184" s="139">
        <v>575</v>
      </c>
      <c r="I184" s="139">
        <v>1664</v>
      </c>
      <c r="J184" s="139">
        <v>10794</v>
      </c>
      <c r="K184" s="139">
        <v>14821</v>
      </c>
      <c r="L184" s="139">
        <v>4157</v>
      </c>
      <c r="M184" s="139">
        <v>4220</v>
      </c>
      <c r="N184" s="139">
        <v>9494</v>
      </c>
      <c r="O184" s="139">
        <v>2206</v>
      </c>
      <c r="P184" s="139">
        <v>4682</v>
      </c>
    </row>
    <row r="185" spans="1:16" hidden="1">
      <c r="A185" s="51">
        <v>38384</v>
      </c>
      <c r="B185" s="195">
        <v>130082</v>
      </c>
      <c r="C185" s="139">
        <f t="shared" si="2"/>
        <v>10593</v>
      </c>
      <c r="D185" s="195">
        <v>119489</v>
      </c>
      <c r="E185" s="139">
        <v>15573</v>
      </c>
      <c r="F185" s="139">
        <v>6906</v>
      </c>
      <c r="G185" s="139">
        <v>3344</v>
      </c>
      <c r="H185" s="139">
        <v>944</v>
      </c>
      <c r="I185" s="139">
        <v>1878</v>
      </c>
      <c r="J185" s="139">
        <v>10347</v>
      </c>
      <c r="K185" s="139">
        <v>12564</v>
      </c>
      <c r="L185" s="139">
        <v>5398</v>
      </c>
      <c r="M185" s="139">
        <v>5560</v>
      </c>
      <c r="N185" s="139">
        <v>12904</v>
      </c>
      <c r="O185" s="139">
        <v>2733</v>
      </c>
      <c r="P185" s="139">
        <v>4409</v>
      </c>
    </row>
    <row r="186" spans="1:16" hidden="1">
      <c r="A186" s="51">
        <v>38412</v>
      </c>
      <c r="B186" s="195">
        <v>122415</v>
      </c>
      <c r="C186" s="139">
        <f t="shared" si="2"/>
        <v>8999</v>
      </c>
      <c r="D186" s="195">
        <v>113416</v>
      </c>
      <c r="E186" s="139">
        <v>12625</v>
      </c>
      <c r="F186" s="139">
        <v>5375</v>
      </c>
      <c r="G186" s="139">
        <v>3046</v>
      </c>
      <c r="H186" s="139">
        <v>666</v>
      </c>
      <c r="I186" s="139">
        <v>1517</v>
      </c>
      <c r="J186" s="139">
        <v>6051</v>
      </c>
      <c r="K186" s="139">
        <v>13914</v>
      </c>
      <c r="L186" s="139">
        <v>5165</v>
      </c>
      <c r="M186" s="139">
        <v>4919</v>
      </c>
      <c r="N186" s="139">
        <v>11495</v>
      </c>
      <c r="O186" s="139">
        <v>3142</v>
      </c>
      <c r="P186" s="139">
        <v>4854</v>
      </c>
    </row>
    <row r="187" spans="1:16" hidden="1">
      <c r="A187" s="51">
        <v>38443</v>
      </c>
      <c r="B187" s="195">
        <v>121982</v>
      </c>
      <c r="C187" s="139">
        <f t="shared" si="2"/>
        <v>9279</v>
      </c>
      <c r="D187" s="195">
        <v>112703</v>
      </c>
      <c r="E187" s="139">
        <v>14337</v>
      </c>
      <c r="F187" s="139">
        <v>4717</v>
      </c>
      <c r="G187" s="139">
        <v>2640</v>
      </c>
      <c r="H187" s="139">
        <v>844</v>
      </c>
      <c r="I187" s="139">
        <v>1609</v>
      </c>
      <c r="J187" s="139">
        <v>3405</v>
      </c>
      <c r="K187" s="139">
        <v>14020</v>
      </c>
      <c r="L187" s="139">
        <v>5422</v>
      </c>
      <c r="M187" s="139">
        <v>4182</v>
      </c>
      <c r="N187" s="139">
        <v>14803</v>
      </c>
      <c r="O187" s="139">
        <v>3153</v>
      </c>
      <c r="P187" s="139">
        <v>5069</v>
      </c>
    </row>
    <row r="188" spans="1:16" hidden="1">
      <c r="A188" s="51">
        <v>38473</v>
      </c>
      <c r="B188" s="195">
        <v>135576</v>
      </c>
      <c r="C188" s="139">
        <f t="shared" si="2"/>
        <v>11317</v>
      </c>
      <c r="D188" s="195">
        <v>124259</v>
      </c>
      <c r="E188" s="139">
        <v>13058</v>
      </c>
      <c r="F188" s="139">
        <v>8344</v>
      </c>
      <c r="G188" s="139">
        <v>3322</v>
      </c>
      <c r="H188" s="139">
        <v>1051</v>
      </c>
      <c r="I188" s="139">
        <v>2391</v>
      </c>
      <c r="J188" s="139">
        <v>5730</v>
      </c>
      <c r="K188" s="139">
        <v>15503</v>
      </c>
      <c r="L188" s="139">
        <v>7015</v>
      </c>
      <c r="M188" s="139">
        <v>5301</v>
      </c>
      <c r="N188" s="139">
        <v>13448</v>
      </c>
      <c r="O188" s="139">
        <v>1931</v>
      </c>
      <c r="P188" s="139">
        <v>5149</v>
      </c>
    </row>
    <row r="189" spans="1:16" hidden="1">
      <c r="A189" s="51">
        <v>38504</v>
      </c>
      <c r="B189" s="195">
        <v>130924</v>
      </c>
      <c r="C189" s="139">
        <f t="shared" si="2"/>
        <v>19087</v>
      </c>
      <c r="D189" s="195">
        <v>111837</v>
      </c>
      <c r="E189" s="139">
        <v>16017</v>
      </c>
      <c r="F189" s="139">
        <v>6449</v>
      </c>
      <c r="G189" s="139">
        <v>3532</v>
      </c>
      <c r="H189" s="139">
        <v>760</v>
      </c>
      <c r="I189" s="139">
        <v>1725</v>
      </c>
      <c r="J189" s="139">
        <v>5188</v>
      </c>
      <c r="K189" s="139">
        <v>12863</v>
      </c>
      <c r="L189" s="139">
        <v>4570</v>
      </c>
      <c r="M189" s="139">
        <v>5994</v>
      </c>
      <c r="N189" s="139">
        <v>12771</v>
      </c>
      <c r="O189" s="139">
        <v>1891</v>
      </c>
      <c r="P189" s="139">
        <v>5348</v>
      </c>
    </row>
    <row r="190" spans="1:16" hidden="1">
      <c r="A190" s="51">
        <v>38534</v>
      </c>
      <c r="B190" s="195">
        <v>126290</v>
      </c>
      <c r="C190" s="139">
        <f t="shared" si="2"/>
        <v>12090</v>
      </c>
      <c r="D190" s="195">
        <v>114200</v>
      </c>
      <c r="E190" s="139">
        <v>14129</v>
      </c>
      <c r="F190" s="139">
        <v>4717</v>
      </c>
      <c r="G190" s="139">
        <v>3416</v>
      </c>
      <c r="H190" s="139">
        <v>920</v>
      </c>
      <c r="I190" s="139">
        <v>1997</v>
      </c>
      <c r="J190" s="139">
        <v>5188</v>
      </c>
      <c r="K190" s="139">
        <v>13416</v>
      </c>
      <c r="L190" s="139">
        <v>5243</v>
      </c>
      <c r="M190" s="139">
        <v>5869</v>
      </c>
      <c r="N190" s="139">
        <v>12117</v>
      </c>
      <c r="O190" s="139">
        <v>2242</v>
      </c>
      <c r="P190" s="139">
        <v>5359</v>
      </c>
    </row>
    <row r="191" spans="1:16" hidden="1">
      <c r="A191" s="51">
        <v>38565</v>
      </c>
      <c r="B191" s="195">
        <v>137409</v>
      </c>
      <c r="C191" s="139">
        <f t="shared" si="2"/>
        <v>12041</v>
      </c>
      <c r="D191" s="195">
        <v>125368</v>
      </c>
      <c r="E191" s="139">
        <v>19640</v>
      </c>
      <c r="F191" s="139">
        <v>5875</v>
      </c>
      <c r="G191" s="139">
        <v>3100</v>
      </c>
      <c r="H191" s="139">
        <v>908</v>
      </c>
      <c r="I191" s="139">
        <v>2340</v>
      </c>
      <c r="J191" s="139">
        <v>7707</v>
      </c>
      <c r="K191" s="139">
        <v>14859</v>
      </c>
      <c r="L191" s="139">
        <v>5180</v>
      </c>
      <c r="M191" s="139">
        <v>6071</v>
      </c>
      <c r="N191" s="139">
        <v>12481</v>
      </c>
      <c r="O191" s="139">
        <v>3491</v>
      </c>
      <c r="P191" s="139">
        <v>5534</v>
      </c>
    </row>
    <row r="192" spans="1:16" hidden="1">
      <c r="A192" s="51">
        <v>38596</v>
      </c>
      <c r="B192" s="195">
        <v>132731</v>
      </c>
      <c r="C192" s="139">
        <f t="shared" si="2"/>
        <v>14494</v>
      </c>
      <c r="D192" s="195">
        <v>118237</v>
      </c>
      <c r="E192" s="139">
        <v>16226</v>
      </c>
      <c r="F192" s="139">
        <v>5916</v>
      </c>
      <c r="G192" s="139">
        <v>3708</v>
      </c>
      <c r="H192" s="139">
        <v>960</v>
      </c>
      <c r="I192" s="139">
        <v>1622</v>
      </c>
      <c r="J192" s="139">
        <v>7707</v>
      </c>
      <c r="K192" s="139">
        <v>13800</v>
      </c>
      <c r="L192" s="139">
        <v>5394</v>
      </c>
      <c r="M192" s="139">
        <v>5114</v>
      </c>
      <c r="N192" s="139">
        <v>12878</v>
      </c>
      <c r="O192" s="139">
        <v>1172</v>
      </c>
      <c r="P192" s="139">
        <v>5662</v>
      </c>
    </row>
    <row r="193" spans="1:16" hidden="1">
      <c r="A193" s="51">
        <v>38626</v>
      </c>
      <c r="B193" s="195">
        <v>131657</v>
      </c>
      <c r="C193" s="139">
        <f t="shared" si="2"/>
        <v>12987</v>
      </c>
      <c r="D193" s="195">
        <v>118670</v>
      </c>
      <c r="E193" s="139">
        <v>15365</v>
      </c>
      <c r="F193" s="139">
        <v>7835</v>
      </c>
      <c r="G193" s="139">
        <v>4165</v>
      </c>
      <c r="H193" s="139">
        <v>918</v>
      </c>
      <c r="I193" s="139">
        <v>1511</v>
      </c>
      <c r="J193" s="139">
        <v>6744</v>
      </c>
      <c r="K193" s="139">
        <v>14642</v>
      </c>
      <c r="L193" s="139">
        <v>5009</v>
      </c>
      <c r="M193" s="139">
        <v>4722</v>
      </c>
      <c r="N193" s="139">
        <v>12077</v>
      </c>
      <c r="O193" s="139">
        <v>2004</v>
      </c>
      <c r="P193" s="139">
        <v>5578</v>
      </c>
    </row>
    <row r="194" spans="1:16" hidden="1">
      <c r="A194" s="51">
        <v>38657</v>
      </c>
      <c r="B194" s="195">
        <v>133084</v>
      </c>
      <c r="C194" s="139">
        <f t="shared" si="2"/>
        <v>13126</v>
      </c>
      <c r="D194" s="195">
        <v>119958</v>
      </c>
      <c r="E194" s="139">
        <v>16979</v>
      </c>
      <c r="F194" s="139">
        <v>6841</v>
      </c>
      <c r="G194" s="139">
        <v>4226</v>
      </c>
      <c r="H194" s="139">
        <v>780</v>
      </c>
      <c r="I194" s="139">
        <v>1486</v>
      </c>
      <c r="J194" s="139">
        <v>6744</v>
      </c>
      <c r="K194" s="139">
        <v>12366</v>
      </c>
      <c r="L194" s="139">
        <v>5800</v>
      </c>
      <c r="M194" s="139">
        <v>6042</v>
      </c>
      <c r="N194" s="139">
        <v>13102</v>
      </c>
      <c r="O194" s="139">
        <v>2603</v>
      </c>
      <c r="P194" s="139">
        <v>5497</v>
      </c>
    </row>
    <row r="195" spans="1:16" hidden="1">
      <c r="A195" s="51">
        <v>38687</v>
      </c>
      <c r="B195" s="195">
        <v>94716</v>
      </c>
      <c r="C195" s="139">
        <f t="shared" si="2"/>
        <v>7610</v>
      </c>
      <c r="D195" s="195">
        <v>87106</v>
      </c>
      <c r="E195" s="139">
        <v>8021</v>
      </c>
      <c r="F195" s="139">
        <v>3678</v>
      </c>
      <c r="G195" s="139">
        <v>3707</v>
      </c>
      <c r="H195" s="139">
        <v>423</v>
      </c>
      <c r="I195" s="139">
        <v>1441</v>
      </c>
      <c r="J195" s="139">
        <v>6063</v>
      </c>
      <c r="K195" s="139">
        <v>12366</v>
      </c>
      <c r="L195" s="139">
        <v>3305</v>
      </c>
      <c r="M195" s="139">
        <v>4188</v>
      </c>
      <c r="N195" s="139">
        <v>8228</v>
      </c>
      <c r="O195" s="139">
        <v>2356</v>
      </c>
      <c r="P195" s="139">
        <v>5441</v>
      </c>
    </row>
    <row r="196" spans="1:16" hidden="1">
      <c r="A196" s="51">
        <v>38718</v>
      </c>
      <c r="B196" s="195">
        <v>106647</v>
      </c>
      <c r="C196" s="139">
        <f t="shared" si="2"/>
        <v>10051</v>
      </c>
      <c r="D196" s="195">
        <v>96596</v>
      </c>
      <c r="E196" s="139">
        <v>10758</v>
      </c>
      <c r="F196" s="139">
        <v>5367</v>
      </c>
      <c r="G196" s="139">
        <v>4687</v>
      </c>
      <c r="H196" s="139">
        <v>220</v>
      </c>
      <c r="I196" s="139">
        <v>1234</v>
      </c>
      <c r="J196" s="139">
        <v>6063</v>
      </c>
      <c r="K196" s="139">
        <v>6858</v>
      </c>
      <c r="L196" s="139">
        <v>4319</v>
      </c>
      <c r="M196" s="139">
        <v>4682</v>
      </c>
      <c r="N196" s="139">
        <v>11456</v>
      </c>
      <c r="O196" s="139">
        <v>2569</v>
      </c>
      <c r="P196" s="139">
        <v>5398</v>
      </c>
    </row>
    <row r="197" spans="1:16" hidden="1">
      <c r="A197" s="51">
        <v>38749</v>
      </c>
      <c r="B197" s="195">
        <v>135866</v>
      </c>
      <c r="C197" s="139">
        <f t="shared" ref="C197:C260" si="3">B197-D197</f>
        <v>13828</v>
      </c>
      <c r="D197" s="195">
        <v>122038</v>
      </c>
      <c r="E197" s="139">
        <v>12004</v>
      </c>
      <c r="F197" s="139">
        <v>8286</v>
      </c>
      <c r="G197" s="139">
        <v>6099</v>
      </c>
      <c r="H197" s="139">
        <v>797</v>
      </c>
      <c r="I197" s="139">
        <v>1846</v>
      </c>
      <c r="J197" s="139">
        <v>6063</v>
      </c>
      <c r="K197" s="139">
        <v>13856</v>
      </c>
      <c r="L197" s="139">
        <v>4904</v>
      </c>
      <c r="M197" s="139">
        <v>7623</v>
      </c>
      <c r="N197" s="139">
        <v>12931</v>
      </c>
      <c r="O197" s="139">
        <v>2627</v>
      </c>
      <c r="P197" s="139">
        <v>5394</v>
      </c>
    </row>
    <row r="198" spans="1:16" hidden="1">
      <c r="A198" s="51">
        <v>38777</v>
      </c>
      <c r="B198" s="195">
        <v>147107</v>
      </c>
      <c r="C198" s="139">
        <f t="shared" si="3"/>
        <v>14842</v>
      </c>
      <c r="D198" s="195">
        <v>132265</v>
      </c>
      <c r="E198" s="139">
        <v>14770</v>
      </c>
      <c r="F198" s="139">
        <v>8520</v>
      </c>
      <c r="G198" s="139">
        <v>6339</v>
      </c>
      <c r="H198" s="139">
        <v>772</v>
      </c>
      <c r="I198" s="139">
        <v>1836</v>
      </c>
      <c r="J198" s="139">
        <v>6626</v>
      </c>
      <c r="K198" s="139">
        <v>15179</v>
      </c>
      <c r="L198" s="139">
        <v>6073</v>
      </c>
      <c r="M198" s="139">
        <v>6598</v>
      </c>
      <c r="N198" s="139">
        <v>15046</v>
      </c>
      <c r="O198" s="139">
        <v>3156</v>
      </c>
      <c r="P198" s="139">
        <v>5049</v>
      </c>
    </row>
    <row r="199" spans="1:16" hidden="1">
      <c r="A199" s="51">
        <v>38808</v>
      </c>
      <c r="B199" s="195">
        <v>120333</v>
      </c>
      <c r="C199" s="139">
        <f t="shared" si="3"/>
        <v>12640</v>
      </c>
      <c r="D199" s="195">
        <v>107693</v>
      </c>
      <c r="E199" s="139">
        <v>12289</v>
      </c>
      <c r="F199" s="139">
        <v>5523</v>
      </c>
      <c r="G199" s="139">
        <v>4517</v>
      </c>
      <c r="H199" s="139">
        <v>328</v>
      </c>
      <c r="I199" s="139">
        <v>1360</v>
      </c>
      <c r="J199" s="139">
        <v>6709</v>
      </c>
      <c r="K199" s="139">
        <v>12699</v>
      </c>
      <c r="L199" s="139">
        <v>5965</v>
      </c>
      <c r="M199" s="139">
        <v>4696</v>
      </c>
      <c r="N199" s="139">
        <v>8568</v>
      </c>
      <c r="O199" s="139">
        <v>3192</v>
      </c>
      <c r="P199" s="139">
        <v>5472</v>
      </c>
    </row>
    <row r="200" spans="1:16" hidden="1">
      <c r="A200" s="51">
        <v>38838</v>
      </c>
      <c r="B200" s="195">
        <v>137124</v>
      </c>
      <c r="C200" s="139">
        <f t="shared" si="3"/>
        <v>13228</v>
      </c>
      <c r="D200" s="195">
        <v>123896</v>
      </c>
      <c r="E200" s="139">
        <v>14739</v>
      </c>
      <c r="F200" s="139">
        <v>5685</v>
      </c>
      <c r="G200" s="139">
        <v>2762</v>
      </c>
      <c r="H200" s="139">
        <v>781</v>
      </c>
      <c r="I200" s="139">
        <v>1996</v>
      </c>
      <c r="J200" s="139">
        <v>5192</v>
      </c>
      <c r="K200" s="139">
        <v>16612</v>
      </c>
      <c r="L200" s="139">
        <v>5888</v>
      </c>
      <c r="M200" s="139">
        <v>5787</v>
      </c>
      <c r="N200" s="139">
        <v>11912</v>
      </c>
      <c r="O200" s="139">
        <v>3374</v>
      </c>
      <c r="P200" s="139">
        <v>5538</v>
      </c>
    </row>
    <row r="201" spans="1:16" hidden="1">
      <c r="A201" s="51">
        <v>38869</v>
      </c>
      <c r="B201" s="195">
        <v>141980</v>
      </c>
      <c r="C201" s="139">
        <f t="shared" si="3"/>
        <v>15384</v>
      </c>
      <c r="D201" s="195">
        <v>126596</v>
      </c>
      <c r="E201" s="139">
        <v>14083</v>
      </c>
      <c r="F201" s="139">
        <v>6987</v>
      </c>
      <c r="G201" s="139">
        <v>5996</v>
      </c>
      <c r="H201" s="139">
        <v>585</v>
      </c>
      <c r="I201" s="139">
        <v>1322</v>
      </c>
      <c r="J201" s="139">
        <v>5270</v>
      </c>
      <c r="K201" s="139">
        <v>17763</v>
      </c>
      <c r="L201" s="139">
        <v>5712</v>
      </c>
      <c r="M201" s="139">
        <v>4650</v>
      </c>
      <c r="N201" s="139">
        <v>10561</v>
      </c>
      <c r="O201" s="139">
        <v>5595</v>
      </c>
      <c r="P201" s="139">
        <v>5528</v>
      </c>
    </row>
    <row r="202" spans="1:16" hidden="1">
      <c r="A202" s="51">
        <v>38899</v>
      </c>
      <c r="B202" s="195">
        <v>139387</v>
      </c>
      <c r="C202" s="139">
        <f t="shared" si="3"/>
        <v>14822</v>
      </c>
      <c r="D202" s="195">
        <v>124565</v>
      </c>
      <c r="E202" s="139">
        <v>13685</v>
      </c>
      <c r="F202" s="139">
        <v>6083</v>
      </c>
      <c r="G202" s="139">
        <v>5501</v>
      </c>
      <c r="H202" s="139">
        <v>466</v>
      </c>
      <c r="I202" s="139">
        <v>1421</v>
      </c>
      <c r="J202" s="139">
        <v>6185</v>
      </c>
      <c r="K202" s="139">
        <v>16931</v>
      </c>
      <c r="L202" s="139">
        <v>6829</v>
      </c>
      <c r="M202" s="139">
        <v>5471</v>
      </c>
      <c r="N202" s="139">
        <v>10877</v>
      </c>
      <c r="O202" s="139">
        <v>4056</v>
      </c>
      <c r="P202" s="139">
        <v>5744</v>
      </c>
    </row>
    <row r="203" spans="1:16" hidden="1">
      <c r="A203" s="51">
        <v>38930</v>
      </c>
      <c r="B203" s="195">
        <v>135951</v>
      </c>
      <c r="C203" s="139">
        <f t="shared" si="3"/>
        <v>15275</v>
      </c>
      <c r="D203" s="195">
        <v>120676</v>
      </c>
      <c r="E203" s="139">
        <v>11803</v>
      </c>
      <c r="F203" s="139">
        <v>4031</v>
      </c>
      <c r="G203" s="139">
        <v>5075</v>
      </c>
      <c r="H203" s="139">
        <v>506</v>
      </c>
      <c r="I203" s="139">
        <v>1421</v>
      </c>
      <c r="J203" s="139">
        <v>6110</v>
      </c>
      <c r="K203" s="139">
        <v>15967</v>
      </c>
      <c r="L203" s="139">
        <v>7065</v>
      </c>
      <c r="M203" s="139">
        <v>5426</v>
      </c>
      <c r="N203" s="139">
        <v>9014</v>
      </c>
      <c r="O203" s="139">
        <v>2859</v>
      </c>
      <c r="P203" s="139">
        <v>5812</v>
      </c>
    </row>
    <row r="204" spans="1:16" hidden="1">
      <c r="A204" s="51">
        <v>38961</v>
      </c>
      <c r="B204" s="195">
        <v>137560</v>
      </c>
      <c r="C204" s="139">
        <f t="shared" si="3"/>
        <v>14502</v>
      </c>
      <c r="D204" s="195">
        <v>123058</v>
      </c>
      <c r="E204" s="139">
        <v>12795</v>
      </c>
      <c r="F204" s="139">
        <v>5603</v>
      </c>
      <c r="G204" s="139">
        <v>2477</v>
      </c>
      <c r="H204" s="139">
        <v>534</v>
      </c>
      <c r="I204" s="139">
        <v>1202</v>
      </c>
      <c r="J204" s="139">
        <v>5578</v>
      </c>
      <c r="K204" s="139">
        <v>19642</v>
      </c>
      <c r="L204" s="139">
        <v>5896</v>
      </c>
      <c r="M204" s="139">
        <v>5331</v>
      </c>
      <c r="N204" s="139">
        <v>13977</v>
      </c>
      <c r="O204" s="139">
        <v>1970</v>
      </c>
      <c r="P204" s="139">
        <v>5659</v>
      </c>
    </row>
    <row r="205" spans="1:16" hidden="1">
      <c r="A205" s="51">
        <v>38991</v>
      </c>
      <c r="B205" s="195">
        <v>146979</v>
      </c>
      <c r="C205" s="139">
        <f t="shared" si="3"/>
        <v>13653</v>
      </c>
      <c r="D205" s="195">
        <v>133326</v>
      </c>
      <c r="E205" s="139">
        <v>14123</v>
      </c>
      <c r="F205" s="139">
        <v>6891</v>
      </c>
      <c r="G205" s="139">
        <v>2758</v>
      </c>
      <c r="H205" s="139">
        <v>561</v>
      </c>
      <c r="I205" s="139">
        <v>1663</v>
      </c>
      <c r="J205" s="139">
        <v>5578</v>
      </c>
      <c r="K205" s="139">
        <v>20832</v>
      </c>
      <c r="L205" s="139">
        <v>7062</v>
      </c>
      <c r="M205" s="139">
        <v>5481</v>
      </c>
      <c r="N205" s="139">
        <v>15558</v>
      </c>
      <c r="O205" s="139">
        <v>5452</v>
      </c>
      <c r="P205" s="139">
        <v>5455</v>
      </c>
    </row>
    <row r="206" spans="1:16" hidden="1">
      <c r="A206" s="51">
        <v>39022</v>
      </c>
      <c r="B206" s="195">
        <v>157062</v>
      </c>
      <c r="C206" s="139">
        <f t="shared" si="3"/>
        <v>13454</v>
      </c>
      <c r="D206" s="195">
        <v>143608</v>
      </c>
      <c r="E206" s="139">
        <v>13791</v>
      </c>
      <c r="F206" s="139">
        <v>6657</v>
      </c>
      <c r="G206" s="139">
        <v>4743</v>
      </c>
      <c r="H206" s="139">
        <v>286</v>
      </c>
      <c r="I206" s="139">
        <v>1937</v>
      </c>
      <c r="J206" s="139">
        <v>6927</v>
      </c>
      <c r="K206" s="139">
        <v>22421</v>
      </c>
      <c r="L206" s="139">
        <v>5043</v>
      </c>
      <c r="M206" s="139">
        <v>4583</v>
      </c>
      <c r="N206" s="139">
        <v>20689</v>
      </c>
      <c r="O206" s="139">
        <v>4369</v>
      </c>
      <c r="P206" s="139">
        <v>4370</v>
      </c>
    </row>
    <row r="207" spans="1:16" hidden="1">
      <c r="A207" s="51">
        <v>39052</v>
      </c>
      <c r="B207" s="195">
        <v>97713</v>
      </c>
      <c r="C207" s="139">
        <f t="shared" si="3"/>
        <v>9641</v>
      </c>
      <c r="D207" s="195">
        <v>88072</v>
      </c>
      <c r="E207" s="139">
        <v>10724</v>
      </c>
      <c r="F207" s="139">
        <v>3458</v>
      </c>
      <c r="G207" s="139">
        <v>2344</v>
      </c>
      <c r="H207" s="139">
        <v>407</v>
      </c>
      <c r="I207" s="139">
        <v>1839</v>
      </c>
      <c r="J207" s="139">
        <v>6968</v>
      </c>
      <c r="K207" s="139">
        <v>12884</v>
      </c>
      <c r="L207" s="139">
        <v>3535</v>
      </c>
      <c r="M207" s="139">
        <v>2811</v>
      </c>
      <c r="N207" s="139">
        <v>9218</v>
      </c>
      <c r="O207" s="139">
        <v>2854</v>
      </c>
      <c r="P207" s="139">
        <v>4197</v>
      </c>
    </row>
    <row r="208" spans="1:16" hidden="1">
      <c r="A208" s="51">
        <v>39083</v>
      </c>
      <c r="B208" s="195">
        <v>115425</v>
      </c>
      <c r="C208" s="139">
        <f t="shared" si="3"/>
        <v>9980</v>
      </c>
      <c r="D208" s="195">
        <v>105445</v>
      </c>
      <c r="E208" s="139">
        <v>8371</v>
      </c>
      <c r="F208" s="139">
        <v>6433</v>
      </c>
      <c r="G208" s="139">
        <v>1344</v>
      </c>
      <c r="H208" s="139">
        <v>769</v>
      </c>
      <c r="I208" s="139">
        <v>1352</v>
      </c>
      <c r="J208" s="139">
        <v>6103</v>
      </c>
      <c r="K208" s="139">
        <v>23196</v>
      </c>
      <c r="L208" s="139">
        <v>3642</v>
      </c>
      <c r="M208" s="139">
        <v>2254</v>
      </c>
      <c r="N208" s="139">
        <v>15662</v>
      </c>
      <c r="O208" s="139">
        <v>1724</v>
      </c>
      <c r="P208" s="139">
        <v>4468</v>
      </c>
    </row>
    <row r="209" spans="1:16" hidden="1">
      <c r="A209" s="51">
        <v>39114</v>
      </c>
      <c r="B209" s="195">
        <v>119530</v>
      </c>
      <c r="C209" s="139">
        <f t="shared" si="3"/>
        <v>10928</v>
      </c>
      <c r="D209" s="195">
        <v>108602</v>
      </c>
      <c r="E209" s="139">
        <v>10319</v>
      </c>
      <c r="F209" s="139">
        <v>6224</v>
      </c>
      <c r="G209" s="139">
        <v>2986</v>
      </c>
      <c r="H209" s="139">
        <v>613</v>
      </c>
      <c r="I209" s="139">
        <v>1531</v>
      </c>
      <c r="J209" s="139">
        <v>6344</v>
      </c>
      <c r="K209" s="139">
        <v>19364</v>
      </c>
      <c r="L209" s="139">
        <v>4457</v>
      </c>
      <c r="M209" s="139">
        <v>6105</v>
      </c>
      <c r="N209" s="139">
        <v>11822</v>
      </c>
      <c r="O209" s="139">
        <v>1006</v>
      </c>
      <c r="P209" s="139">
        <v>4135</v>
      </c>
    </row>
    <row r="210" spans="1:16" hidden="1">
      <c r="A210" s="51">
        <v>39142</v>
      </c>
      <c r="B210" s="195">
        <v>138328</v>
      </c>
      <c r="C210" s="139">
        <f t="shared" si="3"/>
        <v>14134</v>
      </c>
      <c r="D210" s="195">
        <v>124194</v>
      </c>
      <c r="E210" s="139">
        <v>13496</v>
      </c>
      <c r="F210" s="139">
        <v>8365</v>
      </c>
      <c r="G210" s="139">
        <v>3746</v>
      </c>
      <c r="H210" s="139">
        <v>1184</v>
      </c>
      <c r="I210" s="139">
        <v>1700</v>
      </c>
      <c r="J210" s="139">
        <v>9465</v>
      </c>
      <c r="K210" s="139">
        <v>16496</v>
      </c>
      <c r="L210" s="139">
        <v>4552</v>
      </c>
      <c r="M210" s="139">
        <v>6246</v>
      </c>
      <c r="N210" s="139">
        <v>14551</v>
      </c>
      <c r="O210" s="139">
        <v>2305</v>
      </c>
      <c r="P210" s="139">
        <v>4227</v>
      </c>
    </row>
    <row r="211" spans="1:16" hidden="1">
      <c r="A211" s="51">
        <v>39173</v>
      </c>
      <c r="B211" s="195">
        <v>124956</v>
      </c>
      <c r="C211" s="139">
        <f t="shared" si="3"/>
        <v>14254</v>
      </c>
      <c r="D211" s="195">
        <v>110702</v>
      </c>
      <c r="E211" s="139">
        <v>9856</v>
      </c>
      <c r="F211" s="139">
        <v>5285</v>
      </c>
      <c r="G211" s="139">
        <v>3339</v>
      </c>
      <c r="H211" s="139">
        <v>1184</v>
      </c>
      <c r="I211" s="139">
        <v>1843</v>
      </c>
      <c r="J211" s="139">
        <v>8980</v>
      </c>
      <c r="K211" s="139">
        <v>16496</v>
      </c>
      <c r="L211" s="139">
        <v>5396</v>
      </c>
      <c r="M211" s="139">
        <v>5088</v>
      </c>
      <c r="N211" s="139">
        <v>13239</v>
      </c>
      <c r="O211" s="139">
        <v>5083</v>
      </c>
      <c r="P211" s="139">
        <v>3850</v>
      </c>
    </row>
    <row r="212" spans="1:16" hidden="1">
      <c r="A212" s="51">
        <v>39203</v>
      </c>
      <c r="B212" s="195">
        <v>151189</v>
      </c>
      <c r="C212" s="139">
        <f t="shared" si="3"/>
        <v>16532</v>
      </c>
      <c r="D212" s="195">
        <v>134657</v>
      </c>
      <c r="E212" s="139">
        <v>11377</v>
      </c>
      <c r="F212" s="139">
        <v>7011</v>
      </c>
      <c r="G212" s="139">
        <v>5382</v>
      </c>
      <c r="H212" s="139">
        <v>1404</v>
      </c>
      <c r="I212" s="139">
        <v>2473</v>
      </c>
      <c r="J212" s="139">
        <v>5529</v>
      </c>
      <c r="K212" s="139">
        <v>26455</v>
      </c>
      <c r="L212" s="139">
        <v>5962</v>
      </c>
      <c r="M212" s="139">
        <v>2910</v>
      </c>
      <c r="N212" s="139">
        <v>17132</v>
      </c>
      <c r="O212" s="139">
        <v>2861</v>
      </c>
      <c r="P212" s="139">
        <v>4472</v>
      </c>
    </row>
    <row r="213" spans="1:16" hidden="1">
      <c r="A213" s="51">
        <v>39234</v>
      </c>
      <c r="B213" s="195">
        <v>113793</v>
      </c>
      <c r="C213" s="139">
        <f t="shared" si="3"/>
        <v>13048</v>
      </c>
      <c r="D213" s="195">
        <v>100745</v>
      </c>
      <c r="E213" s="139">
        <v>10718</v>
      </c>
      <c r="F213" s="139">
        <v>4625</v>
      </c>
      <c r="G213" s="139">
        <v>5996</v>
      </c>
      <c r="H213" s="139">
        <v>530</v>
      </c>
      <c r="I213" s="139">
        <v>673</v>
      </c>
      <c r="J213" s="139">
        <v>7552</v>
      </c>
      <c r="K213" s="139">
        <v>8658</v>
      </c>
      <c r="L213" s="139">
        <v>3244</v>
      </c>
      <c r="M213" s="139">
        <v>3312</v>
      </c>
      <c r="N213" s="139">
        <v>11542</v>
      </c>
      <c r="O213" s="139">
        <v>4561</v>
      </c>
      <c r="P213" s="139">
        <v>4328</v>
      </c>
    </row>
    <row r="214" spans="1:16" hidden="1">
      <c r="A214" s="51">
        <v>39264</v>
      </c>
      <c r="B214" s="195">
        <v>132910</v>
      </c>
      <c r="C214" s="139">
        <f t="shared" si="3"/>
        <v>11852</v>
      </c>
      <c r="D214" s="195">
        <v>121058</v>
      </c>
      <c r="E214" s="139">
        <v>13884</v>
      </c>
      <c r="F214" s="139">
        <v>5043</v>
      </c>
      <c r="G214" s="139">
        <v>1897</v>
      </c>
      <c r="H214" s="139">
        <v>1036</v>
      </c>
      <c r="I214" s="139">
        <v>2291</v>
      </c>
      <c r="J214" s="139">
        <v>7552</v>
      </c>
      <c r="K214" s="139">
        <v>21580</v>
      </c>
      <c r="L214" s="139">
        <v>6088</v>
      </c>
      <c r="M214" s="139">
        <v>3020</v>
      </c>
      <c r="N214" s="139">
        <v>14911</v>
      </c>
      <c r="O214" s="139">
        <v>3167</v>
      </c>
      <c r="P214" s="139">
        <v>4333</v>
      </c>
    </row>
    <row r="215" spans="1:16" hidden="1">
      <c r="A215" s="51">
        <v>39295</v>
      </c>
      <c r="B215" s="195">
        <v>122395</v>
      </c>
      <c r="C215" s="139">
        <f t="shared" si="3"/>
        <v>11654</v>
      </c>
      <c r="D215" s="195">
        <v>110741</v>
      </c>
      <c r="E215" s="139">
        <v>9282</v>
      </c>
      <c r="F215" s="139">
        <v>5561</v>
      </c>
      <c r="G215" s="139">
        <v>2669</v>
      </c>
      <c r="H215" s="139">
        <v>805</v>
      </c>
      <c r="I215" s="139">
        <v>1242</v>
      </c>
      <c r="J215" s="139">
        <v>5247</v>
      </c>
      <c r="K215" s="139">
        <v>19642</v>
      </c>
      <c r="L215" s="139">
        <v>4758</v>
      </c>
      <c r="M215" s="139">
        <v>4164</v>
      </c>
      <c r="N215" s="139">
        <v>14226</v>
      </c>
      <c r="O215" s="139">
        <v>1998</v>
      </c>
      <c r="P215" s="139">
        <v>4416</v>
      </c>
    </row>
    <row r="216" spans="1:16" hidden="1">
      <c r="A216" s="51">
        <v>39326</v>
      </c>
      <c r="B216" s="195">
        <v>107653</v>
      </c>
      <c r="C216" s="139">
        <f t="shared" si="3"/>
        <v>9150</v>
      </c>
      <c r="D216" s="195">
        <v>98503</v>
      </c>
      <c r="E216" s="139">
        <v>9208</v>
      </c>
      <c r="F216" s="139">
        <v>4864</v>
      </c>
      <c r="G216" s="139">
        <v>2026</v>
      </c>
      <c r="H216" s="139">
        <v>495</v>
      </c>
      <c r="I216" s="139">
        <v>1520</v>
      </c>
      <c r="J216" s="139">
        <v>5433</v>
      </c>
      <c r="K216" s="139">
        <v>17410</v>
      </c>
      <c r="L216" s="139">
        <v>4010</v>
      </c>
      <c r="M216" s="139">
        <v>3010</v>
      </c>
      <c r="N216" s="139">
        <v>11979</v>
      </c>
      <c r="O216" s="139">
        <v>1283</v>
      </c>
      <c r="P216" s="139">
        <v>4291</v>
      </c>
    </row>
    <row r="217" spans="1:16" hidden="1">
      <c r="A217" s="51">
        <v>39356</v>
      </c>
      <c r="B217" s="195">
        <v>129519</v>
      </c>
      <c r="C217" s="139">
        <f t="shared" si="3"/>
        <v>11535</v>
      </c>
      <c r="D217" s="195">
        <v>117984</v>
      </c>
      <c r="E217" s="139">
        <v>9547</v>
      </c>
      <c r="F217" s="139">
        <v>6941</v>
      </c>
      <c r="G217" s="139">
        <v>2299</v>
      </c>
      <c r="H217" s="139">
        <v>494</v>
      </c>
      <c r="I217" s="139">
        <v>1642</v>
      </c>
      <c r="J217" s="139">
        <v>5978</v>
      </c>
      <c r="K217" s="139">
        <v>25097</v>
      </c>
      <c r="L217" s="139">
        <v>4685</v>
      </c>
      <c r="M217" s="139">
        <v>2698</v>
      </c>
      <c r="N217" s="139">
        <v>14355</v>
      </c>
      <c r="O217" s="139">
        <v>1597</v>
      </c>
      <c r="P217" s="139">
        <v>3438</v>
      </c>
    </row>
    <row r="218" spans="1:16" hidden="1">
      <c r="A218" s="51">
        <v>39387</v>
      </c>
      <c r="B218" s="195">
        <v>125596</v>
      </c>
      <c r="C218" s="139">
        <f t="shared" si="3"/>
        <v>10384</v>
      </c>
      <c r="D218" s="195">
        <v>115212</v>
      </c>
      <c r="E218" s="139">
        <v>9640</v>
      </c>
      <c r="F218" s="139">
        <v>5432</v>
      </c>
      <c r="G218" s="139">
        <v>1267</v>
      </c>
      <c r="H218" s="139">
        <v>831</v>
      </c>
      <c r="I218" s="139">
        <v>1123</v>
      </c>
      <c r="J218" s="139">
        <v>6729</v>
      </c>
      <c r="K218" s="139">
        <v>23764</v>
      </c>
      <c r="L218" s="139">
        <v>5165</v>
      </c>
      <c r="M218" s="139">
        <v>3191</v>
      </c>
      <c r="N218" s="139">
        <v>13732</v>
      </c>
      <c r="O218" s="139">
        <v>1441</v>
      </c>
      <c r="P218" s="139">
        <v>3411</v>
      </c>
    </row>
    <row r="219" spans="1:16" hidden="1">
      <c r="A219" s="51">
        <v>39417</v>
      </c>
      <c r="B219" s="195">
        <v>78653</v>
      </c>
      <c r="C219" s="139">
        <f t="shared" si="3"/>
        <v>8069</v>
      </c>
      <c r="D219" s="195">
        <v>70584</v>
      </c>
      <c r="E219" s="139">
        <v>8071</v>
      </c>
      <c r="F219" s="139">
        <v>3580</v>
      </c>
      <c r="G219" s="139">
        <v>1592</v>
      </c>
      <c r="H219" s="139">
        <v>381</v>
      </c>
      <c r="I219" s="139">
        <v>975</v>
      </c>
      <c r="J219" s="139">
        <v>6283</v>
      </c>
      <c r="K219" s="139">
        <v>8811</v>
      </c>
      <c r="L219" s="139">
        <v>2838</v>
      </c>
      <c r="M219" s="139">
        <v>1081</v>
      </c>
      <c r="N219" s="139">
        <v>8826</v>
      </c>
      <c r="O219" s="139">
        <v>616</v>
      </c>
      <c r="P219" s="139">
        <v>3034</v>
      </c>
    </row>
    <row r="220" spans="1:16" hidden="1">
      <c r="A220" s="51">
        <v>39448</v>
      </c>
      <c r="B220" s="195">
        <v>100956</v>
      </c>
      <c r="C220" s="139">
        <f t="shared" si="3"/>
        <v>10255</v>
      </c>
      <c r="D220" s="195">
        <v>90701</v>
      </c>
      <c r="E220" s="139">
        <v>6646</v>
      </c>
      <c r="F220" s="139">
        <v>5430</v>
      </c>
      <c r="G220" s="139">
        <v>1347</v>
      </c>
      <c r="H220" s="139">
        <v>289</v>
      </c>
      <c r="I220" s="139">
        <v>1198</v>
      </c>
      <c r="J220" s="139">
        <v>5573</v>
      </c>
      <c r="K220" s="139">
        <v>10746</v>
      </c>
      <c r="L220" s="139">
        <v>3576</v>
      </c>
      <c r="M220" s="139">
        <v>2008</v>
      </c>
      <c r="N220" s="139">
        <v>15822</v>
      </c>
      <c r="O220" s="139">
        <v>4740</v>
      </c>
      <c r="P220" s="139">
        <v>3234</v>
      </c>
    </row>
    <row r="221" spans="1:16" hidden="1">
      <c r="A221" s="51">
        <v>39479</v>
      </c>
      <c r="B221" s="195">
        <v>113182</v>
      </c>
      <c r="C221" s="139">
        <f t="shared" si="3"/>
        <v>9443</v>
      </c>
      <c r="D221" s="195">
        <v>103739</v>
      </c>
      <c r="E221" s="139">
        <v>9904</v>
      </c>
      <c r="F221" s="139">
        <v>4784</v>
      </c>
      <c r="G221" s="139">
        <v>2306</v>
      </c>
      <c r="H221" s="139">
        <v>454</v>
      </c>
      <c r="I221" s="139">
        <v>1193</v>
      </c>
      <c r="J221" s="139">
        <v>5773</v>
      </c>
      <c r="K221" s="139">
        <v>11600</v>
      </c>
      <c r="L221" s="139">
        <v>4664</v>
      </c>
      <c r="M221" s="139">
        <v>3418</v>
      </c>
      <c r="N221" s="139">
        <v>12385</v>
      </c>
      <c r="O221" s="139">
        <v>3835</v>
      </c>
      <c r="P221" s="139">
        <v>2996</v>
      </c>
    </row>
    <row r="222" spans="1:16" hidden="1">
      <c r="A222" s="51">
        <v>39508</v>
      </c>
      <c r="B222" s="195">
        <v>106179</v>
      </c>
      <c r="C222" s="139">
        <f t="shared" si="3"/>
        <v>10800</v>
      </c>
      <c r="D222" s="195">
        <v>95379</v>
      </c>
      <c r="E222" s="139">
        <v>9891</v>
      </c>
      <c r="F222" s="139">
        <v>4510</v>
      </c>
      <c r="G222" s="139">
        <v>1475</v>
      </c>
      <c r="H222" s="139">
        <v>867</v>
      </c>
      <c r="I222" s="139">
        <v>1525</v>
      </c>
      <c r="J222" s="139">
        <v>6409</v>
      </c>
      <c r="K222" s="139">
        <v>12415</v>
      </c>
      <c r="L222" s="139">
        <v>4972</v>
      </c>
      <c r="M222" s="139">
        <v>2617</v>
      </c>
      <c r="N222" s="139">
        <v>8431</v>
      </c>
      <c r="O222" s="139">
        <v>1550</v>
      </c>
      <c r="P222" s="139">
        <v>3063</v>
      </c>
    </row>
    <row r="223" spans="1:16" hidden="1">
      <c r="A223" s="51">
        <v>39539</v>
      </c>
      <c r="B223" s="195">
        <v>119968</v>
      </c>
      <c r="C223" s="139">
        <f t="shared" si="3"/>
        <v>13076</v>
      </c>
      <c r="D223" s="195">
        <v>106892</v>
      </c>
      <c r="E223" s="139">
        <v>8600</v>
      </c>
      <c r="F223" s="139">
        <v>6745</v>
      </c>
      <c r="G223" s="139">
        <v>1905</v>
      </c>
      <c r="H223" s="139">
        <v>490</v>
      </c>
      <c r="I223" s="139">
        <v>1951</v>
      </c>
      <c r="J223" s="139">
        <v>7008</v>
      </c>
      <c r="K223" s="139">
        <v>18740</v>
      </c>
      <c r="L223" s="139">
        <v>5538</v>
      </c>
      <c r="M223" s="139">
        <v>3013</v>
      </c>
      <c r="N223" s="139">
        <v>10537</v>
      </c>
      <c r="O223" s="139">
        <v>1913</v>
      </c>
      <c r="P223" s="139">
        <v>2802</v>
      </c>
    </row>
    <row r="224" spans="1:16" hidden="1">
      <c r="A224" s="51">
        <v>39569</v>
      </c>
      <c r="B224" s="195">
        <v>123364</v>
      </c>
      <c r="C224" s="139">
        <f t="shared" si="3"/>
        <v>13294</v>
      </c>
      <c r="D224" s="195">
        <v>110070</v>
      </c>
      <c r="E224" s="139">
        <v>9654</v>
      </c>
      <c r="F224" s="139">
        <v>6899</v>
      </c>
      <c r="G224" s="139">
        <v>1787</v>
      </c>
      <c r="H224" s="139">
        <v>629</v>
      </c>
      <c r="I224" s="139">
        <v>1912</v>
      </c>
      <c r="J224" s="139">
        <v>5812</v>
      </c>
      <c r="K224" s="139">
        <v>18625</v>
      </c>
      <c r="L224" s="139">
        <v>5700</v>
      </c>
      <c r="M224" s="139">
        <v>2634</v>
      </c>
      <c r="N224" s="139">
        <v>10551</v>
      </c>
      <c r="O224" s="139">
        <v>2811</v>
      </c>
      <c r="P224" s="139">
        <v>3254</v>
      </c>
    </row>
    <row r="225" spans="1:17" hidden="1">
      <c r="A225" s="51">
        <v>39600</v>
      </c>
      <c r="B225" s="195">
        <v>128770</v>
      </c>
      <c r="C225" s="139">
        <f t="shared" si="3"/>
        <v>15833</v>
      </c>
      <c r="D225" s="195">
        <v>112937</v>
      </c>
      <c r="E225" s="139">
        <v>8960</v>
      </c>
      <c r="F225" s="139">
        <v>6373</v>
      </c>
      <c r="G225" s="139">
        <v>1664</v>
      </c>
      <c r="H225" s="139">
        <v>978</v>
      </c>
      <c r="I225" s="139">
        <v>1641</v>
      </c>
      <c r="J225" s="139">
        <v>5874</v>
      </c>
      <c r="K225" s="139">
        <v>20583</v>
      </c>
      <c r="L225" s="139">
        <v>5792</v>
      </c>
      <c r="M225" s="139">
        <v>2818</v>
      </c>
      <c r="N225" s="139">
        <v>12981</v>
      </c>
      <c r="O225" s="139">
        <v>1966</v>
      </c>
      <c r="P225" s="139">
        <v>3149</v>
      </c>
    </row>
    <row r="226" spans="1:17" hidden="1">
      <c r="A226" s="51">
        <v>39630</v>
      </c>
      <c r="B226" s="195">
        <v>132520</v>
      </c>
      <c r="C226" s="139">
        <f t="shared" si="3"/>
        <v>14142</v>
      </c>
      <c r="D226" s="195">
        <v>118378</v>
      </c>
      <c r="E226" s="139">
        <v>11612</v>
      </c>
      <c r="F226" s="139">
        <v>3525</v>
      </c>
      <c r="G226" s="139">
        <v>1206</v>
      </c>
      <c r="H226" s="139">
        <v>916</v>
      </c>
      <c r="I226" s="139">
        <v>2060</v>
      </c>
      <c r="J226" s="139">
        <v>7770</v>
      </c>
      <c r="K226" s="139">
        <v>23667</v>
      </c>
      <c r="L226" s="139">
        <v>4727</v>
      </c>
      <c r="M226" s="139">
        <v>3080</v>
      </c>
      <c r="N226" s="139">
        <v>12546</v>
      </c>
      <c r="O226" s="139">
        <v>2857</v>
      </c>
      <c r="P226" s="139">
        <v>3154</v>
      </c>
    </row>
    <row r="227" spans="1:17" hidden="1">
      <c r="A227" s="51">
        <v>39661</v>
      </c>
      <c r="B227" s="195">
        <v>125637</v>
      </c>
      <c r="C227" s="139">
        <f t="shared" si="3"/>
        <v>14932</v>
      </c>
      <c r="D227" s="195">
        <v>110705</v>
      </c>
      <c r="E227" s="139">
        <v>10076</v>
      </c>
      <c r="F227" s="139">
        <v>4746</v>
      </c>
      <c r="G227" s="139">
        <v>1244</v>
      </c>
      <c r="H227" s="139">
        <v>527</v>
      </c>
      <c r="I227" s="139">
        <v>1703</v>
      </c>
      <c r="J227" s="139">
        <v>6550</v>
      </c>
      <c r="K227" s="139">
        <v>21139</v>
      </c>
      <c r="L227" s="139">
        <v>4799</v>
      </c>
      <c r="M227" s="139">
        <v>3679</v>
      </c>
      <c r="N227" s="139">
        <v>11740</v>
      </c>
      <c r="O227" s="139">
        <v>2357</v>
      </c>
      <c r="P227" s="139">
        <v>3215</v>
      </c>
    </row>
    <row r="228" spans="1:17" hidden="1">
      <c r="A228" s="51">
        <v>39692</v>
      </c>
      <c r="B228" s="195">
        <v>131506</v>
      </c>
      <c r="C228" s="139">
        <f t="shared" si="3"/>
        <v>36553</v>
      </c>
      <c r="D228" s="195">
        <v>94953</v>
      </c>
      <c r="E228" s="139">
        <v>11472</v>
      </c>
      <c r="F228" s="139">
        <v>3941</v>
      </c>
      <c r="G228" s="139">
        <v>870</v>
      </c>
      <c r="H228" s="139">
        <v>585</v>
      </c>
      <c r="I228" s="139">
        <v>1800</v>
      </c>
      <c r="J228" s="139">
        <v>6654</v>
      </c>
      <c r="K228" s="139">
        <v>23987</v>
      </c>
      <c r="L228" s="139">
        <v>5542</v>
      </c>
      <c r="M228" s="139">
        <v>2969</v>
      </c>
      <c r="N228" s="139">
        <v>15315</v>
      </c>
      <c r="O228" s="139">
        <v>1939</v>
      </c>
      <c r="P228" s="139">
        <v>3123</v>
      </c>
    </row>
    <row r="229" spans="1:17" hidden="1">
      <c r="A229" s="51">
        <v>39722</v>
      </c>
      <c r="B229" s="195">
        <v>137768</v>
      </c>
      <c r="C229" s="139">
        <f t="shared" si="3"/>
        <v>15318</v>
      </c>
      <c r="D229" s="195">
        <v>122450</v>
      </c>
      <c r="E229" s="139">
        <v>13157</v>
      </c>
      <c r="F229" s="139">
        <v>4076</v>
      </c>
      <c r="G229" s="139">
        <v>1633</v>
      </c>
      <c r="H229" s="139">
        <v>427</v>
      </c>
      <c r="I229" s="139">
        <v>2073</v>
      </c>
      <c r="J229" s="139">
        <v>8188</v>
      </c>
      <c r="K229" s="139">
        <v>19605</v>
      </c>
      <c r="L229" s="139">
        <v>6070</v>
      </c>
      <c r="M229" s="139">
        <v>3982</v>
      </c>
      <c r="N229" s="139">
        <v>15615</v>
      </c>
      <c r="O229" s="139">
        <v>2082</v>
      </c>
      <c r="P229" s="139">
        <v>2503</v>
      </c>
    </row>
    <row r="230" spans="1:17" hidden="1">
      <c r="A230" s="51">
        <v>39753</v>
      </c>
      <c r="B230" s="195">
        <v>128970</v>
      </c>
      <c r="C230" s="139">
        <f t="shared" si="3"/>
        <v>13366</v>
      </c>
      <c r="D230" s="195">
        <v>115604</v>
      </c>
      <c r="E230" s="139">
        <v>13175</v>
      </c>
      <c r="F230" s="139">
        <v>3853</v>
      </c>
      <c r="G230" s="139">
        <v>1618</v>
      </c>
      <c r="H230" s="139">
        <v>890</v>
      </c>
      <c r="I230" s="139">
        <v>2161</v>
      </c>
      <c r="J230" s="139">
        <v>8591</v>
      </c>
      <c r="K230" s="139">
        <v>19482</v>
      </c>
      <c r="L230" s="139">
        <v>6013</v>
      </c>
      <c r="M230" s="139">
        <v>3035</v>
      </c>
      <c r="N230" s="139">
        <v>12241</v>
      </c>
      <c r="O230" s="139">
        <v>1450</v>
      </c>
      <c r="P230" s="139">
        <v>2484</v>
      </c>
    </row>
    <row r="231" spans="1:17" hidden="1">
      <c r="A231" s="51">
        <v>39783</v>
      </c>
      <c r="B231" s="195">
        <v>93856</v>
      </c>
      <c r="C231" s="139">
        <f t="shared" si="3"/>
        <v>10503</v>
      </c>
      <c r="D231" s="195">
        <v>83353</v>
      </c>
      <c r="E231" s="139">
        <v>10378</v>
      </c>
      <c r="F231" s="139">
        <v>2546</v>
      </c>
      <c r="G231" s="139">
        <v>1451</v>
      </c>
      <c r="H231" s="139">
        <v>576</v>
      </c>
      <c r="I231" s="139">
        <v>1112</v>
      </c>
      <c r="J231" s="139">
        <v>8125</v>
      </c>
      <c r="K231" s="139">
        <v>16444</v>
      </c>
      <c r="L231" s="139">
        <v>4869</v>
      </c>
      <c r="M231" s="139">
        <v>1968</v>
      </c>
      <c r="N231" s="139">
        <v>7725</v>
      </c>
      <c r="O231" s="139">
        <v>816</v>
      </c>
      <c r="P231" s="139">
        <v>2206</v>
      </c>
    </row>
    <row r="232" spans="1:17">
      <c r="A232" s="51">
        <v>39814</v>
      </c>
      <c r="B232" s="256">
        <v>113879</v>
      </c>
      <c r="C232" s="139">
        <f t="shared" si="3"/>
        <v>11497</v>
      </c>
      <c r="D232" s="256">
        <v>102382</v>
      </c>
      <c r="E232" s="139">
        <v>8353</v>
      </c>
      <c r="F232" s="139">
        <v>1955</v>
      </c>
      <c r="G232" s="139">
        <v>1259</v>
      </c>
      <c r="H232" s="139">
        <v>515</v>
      </c>
      <c r="I232" s="139">
        <v>1713</v>
      </c>
      <c r="J232" s="139">
        <v>7400</v>
      </c>
      <c r="K232" s="139">
        <v>20427</v>
      </c>
      <c r="L232" s="139">
        <v>5126</v>
      </c>
      <c r="M232" s="139">
        <v>2299</v>
      </c>
      <c r="N232" s="139">
        <v>10835</v>
      </c>
      <c r="O232" s="139">
        <v>1265</v>
      </c>
      <c r="P232" s="139">
        <v>4435</v>
      </c>
      <c r="Q232" s="154">
        <v>4435</v>
      </c>
    </row>
    <row r="233" spans="1:17">
      <c r="A233" s="51">
        <v>39845</v>
      </c>
      <c r="B233" s="256">
        <v>134785</v>
      </c>
      <c r="C233" s="139">
        <f t="shared" si="3"/>
        <v>12832</v>
      </c>
      <c r="D233" s="256">
        <v>121953</v>
      </c>
      <c r="E233" s="139">
        <v>10331</v>
      </c>
      <c r="F233" s="139">
        <v>3211</v>
      </c>
      <c r="G233" s="139">
        <v>1619</v>
      </c>
      <c r="H233" s="139">
        <v>795</v>
      </c>
      <c r="I233" s="139">
        <v>1557</v>
      </c>
      <c r="J233" s="139">
        <v>7766</v>
      </c>
      <c r="K233" s="139">
        <v>22126</v>
      </c>
      <c r="L233" s="139">
        <v>5592</v>
      </c>
      <c r="M233" s="139">
        <v>2742</v>
      </c>
      <c r="N233" s="139">
        <v>12559</v>
      </c>
      <c r="O233" s="139">
        <v>1449</v>
      </c>
      <c r="P233" s="139">
        <v>3645</v>
      </c>
      <c r="Q233" s="154">
        <v>3645</v>
      </c>
    </row>
    <row r="234" spans="1:17">
      <c r="A234" s="51">
        <v>39873</v>
      </c>
      <c r="B234" s="256">
        <v>144310</v>
      </c>
      <c r="C234" s="139">
        <f t="shared" si="3"/>
        <v>14279</v>
      </c>
      <c r="D234" s="256">
        <v>130031</v>
      </c>
      <c r="E234" s="139">
        <v>14242</v>
      </c>
      <c r="F234" s="139">
        <v>5191</v>
      </c>
      <c r="G234" s="139">
        <v>1759</v>
      </c>
      <c r="H234" s="139">
        <v>755</v>
      </c>
      <c r="I234" s="139">
        <v>1807</v>
      </c>
      <c r="J234" s="139">
        <v>7604</v>
      </c>
      <c r="K234" s="139">
        <v>20163</v>
      </c>
      <c r="L234" s="139">
        <v>5618</v>
      </c>
      <c r="M234" s="139">
        <v>4660</v>
      </c>
      <c r="N234" s="139">
        <v>14922</v>
      </c>
      <c r="O234" s="139">
        <v>2339</v>
      </c>
      <c r="P234" s="139">
        <v>3728</v>
      </c>
      <c r="Q234" s="154">
        <v>3728</v>
      </c>
    </row>
    <row r="235" spans="1:17">
      <c r="A235" s="51">
        <v>39904</v>
      </c>
      <c r="B235" s="256">
        <v>115919</v>
      </c>
      <c r="C235" s="139">
        <f t="shared" si="3"/>
        <v>12619</v>
      </c>
      <c r="D235" s="256">
        <v>103300</v>
      </c>
      <c r="E235" s="139">
        <v>9791</v>
      </c>
      <c r="F235" s="139">
        <v>3286</v>
      </c>
      <c r="G235" s="139">
        <v>1384</v>
      </c>
      <c r="H235" s="139">
        <v>538</v>
      </c>
      <c r="I235" s="139">
        <v>1403</v>
      </c>
      <c r="J235" s="139">
        <v>7336</v>
      </c>
      <c r="K235" s="139">
        <v>18223</v>
      </c>
      <c r="L235" s="139">
        <v>4108</v>
      </c>
      <c r="M235" s="139">
        <v>2668</v>
      </c>
      <c r="N235" s="139">
        <v>9863</v>
      </c>
      <c r="O235" s="139">
        <v>1671</v>
      </c>
      <c r="P235" s="139">
        <v>2494</v>
      </c>
      <c r="Q235" s="154">
        <v>2494</v>
      </c>
    </row>
    <row r="236" spans="1:17">
      <c r="A236" s="51">
        <v>39934</v>
      </c>
      <c r="B236" s="256">
        <v>129524</v>
      </c>
      <c r="C236" s="139">
        <f t="shared" si="3"/>
        <v>14672</v>
      </c>
      <c r="D236" s="256">
        <v>114852</v>
      </c>
      <c r="E236" s="139">
        <v>11016</v>
      </c>
      <c r="F236" s="139">
        <v>3555</v>
      </c>
      <c r="G236" s="139">
        <v>1439</v>
      </c>
      <c r="H236" s="139">
        <v>641</v>
      </c>
      <c r="I236" s="139">
        <v>1839</v>
      </c>
      <c r="J236" s="139">
        <v>7483</v>
      </c>
      <c r="K236" s="139">
        <v>20872</v>
      </c>
      <c r="L236" s="139">
        <v>4878</v>
      </c>
      <c r="M236" s="139">
        <v>3120</v>
      </c>
      <c r="N236" s="139">
        <v>11931</v>
      </c>
      <c r="O236" s="139">
        <v>3448</v>
      </c>
      <c r="P236" s="139">
        <v>3554</v>
      </c>
      <c r="Q236" s="154">
        <v>3554</v>
      </c>
    </row>
    <row r="237" spans="1:17">
      <c r="A237" s="51">
        <v>39965</v>
      </c>
      <c r="B237" s="256">
        <v>144833</v>
      </c>
      <c r="C237" s="139">
        <f t="shared" si="3"/>
        <v>19141</v>
      </c>
      <c r="D237" s="256">
        <v>125692</v>
      </c>
      <c r="E237" s="139">
        <v>14060</v>
      </c>
      <c r="F237" s="139">
        <v>3298</v>
      </c>
      <c r="G237" s="139">
        <v>2364</v>
      </c>
      <c r="H237" s="139">
        <v>639</v>
      </c>
      <c r="I237" s="139">
        <v>1537</v>
      </c>
      <c r="J237" s="139">
        <v>7470</v>
      </c>
      <c r="K237" s="139">
        <v>24521</v>
      </c>
      <c r="L237" s="139">
        <v>4495</v>
      </c>
      <c r="M237" s="139">
        <v>3063</v>
      </c>
      <c r="N237" s="139">
        <v>12165</v>
      </c>
      <c r="O237" s="139">
        <v>2698</v>
      </c>
      <c r="P237" s="139">
        <v>2670</v>
      </c>
      <c r="Q237" s="154">
        <v>2670</v>
      </c>
    </row>
    <row r="238" spans="1:17">
      <c r="A238" s="51">
        <v>39995</v>
      </c>
      <c r="B238" s="256">
        <v>153482</v>
      </c>
      <c r="C238" s="139">
        <f t="shared" si="3"/>
        <v>17762</v>
      </c>
      <c r="D238" s="256">
        <v>135720</v>
      </c>
      <c r="E238" s="139">
        <v>12682</v>
      </c>
      <c r="F238" s="139">
        <v>4276</v>
      </c>
      <c r="G238" s="139">
        <v>1620</v>
      </c>
      <c r="H238" s="139">
        <v>806</v>
      </c>
      <c r="I238" s="139">
        <v>1895</v>
      </c>
      <c r="J238" s="139">
        <v>7186</v>
      </c>
      <c r="K238" s="139">
        <v>26907</v>
      </c>
      <c r="L238" s="139">
        <v>4373</v>
      </c>
      <c r="M238" s="139">
        <v>3861</v>
      </c>
      <c r="N238" s="139">
        <v>17167</v>
      </c>
      <c r="O238" s="139">
        <v>2629</v>
      </c>
      <c r="P238" s="139">
        <v>3758</v>
      </c>
      <c r="Q238" s="154">
        <v>3758</v>
      </c>
    </row>
    <row r="239" spans="1:17">
      <c r="A239" s="51">
        <v>40026</v>
      </c>
      <c r="B239" s="256">
        <v>146667</v>
      </c>
      <c r="C239" s="139">
        <f t="shared" si="3"/>
        <v>15828</v>
      </c>
      <c r="D239" s="256">
        <v>130839</v>
      </c>
      <c r="E239" s="139">
        <v>10659</v>
      </c>
      <c r="F239" s="139">
        <v>5756</v>
      </c>
      <c r="G239" s="139">
        <v>1721</v>
      </c>
      <c r="H239" s="139">
        <v>871</v>
      </c>
      <c r="I239" s="139">
        <v>1693</v>
      </c>
      <c r="J239" s="139">
        <v>7967</v>
      </c>
      <c r="K239" s="139">
        <v>22448</v>
      </c>
      <c r="L239" s="139">
        <v>3667</v>
      </c>
      <c r="M239" s="139">
        <v>3181</v>
      </c>
      <c r="N239" s="139">
        <v>21921</v>
      </c>
      <c r="O239" s="139">
        <v>2034</v>
      </c>
      <c r="P239" s="139">
        <v>2971</v>
      </c>
      <c r="Q239" s="154">
        <v>2971</v>
      </c>
    </row>
    <row r="240" spans="1:17">
      <c r="A240" s="51">
        <v>40057</v>
      </c>
      <c r="B240" s="256">
        <v>137832</v>
      </c>
      <c r="C240" s="139">
        <f t="shared" si="3"/>
        <v>14790</v>
      </c>
      <c r="D240" s="256">
        <v>123042</v>
      </c>
      <c r="E240" s="139">
        <v>10082</v>
      </c>
      <c r="F240" s="139">
        <v>3067</v>
      </c>
      <c r="G240" s="139">
        <v>1394</v>
      </c>
      <c r="H240" s="139">
        <v>948</v>
      </c>
      <c r="I240" s="139">
        <v>2161</v>
      </c>
      <c r="J240" s="139">
        <v>8227</v>
      </c>
      <c r="K240" s="139">
        <v>25483</v>
      </c>
      <c r="L240" s="139">
        <v>4587</v>
      </c>
      <c r="M240" s="139">
        <v>2890</v>
      </c>
      <c r="N240" s="139">
        <v>11846</v>
      </c>
      <c r="O240" s="139">
        <v>2781</v>
      </c>
      <c r="P240" s="139">
        <v>3056</v>
      </c>
      <c r="Q240" s="154">
        <v>3056</v>
      </c>
    </row>
    <row r="241" spans="1:17">
      <c r="A241" s="51">
        <v>40087</v>
      </c>
      <c r="B241" s="256">
        <v>138837</v>
      </c>
      <c r="C241" s="139">
        <f t="shared" si="3"/>
        <v>15929</v>
      </c>
      <c r="D241" s="256">
        <v>122908</v>
      </c>
      <c r="E241" s="139">
        <v>12376</v>
      </c>
      <c r="F241" s="139">
        <v>3973</v>
      </c>
      <c r="G241" s="139">
        <v>1349</v>
      </c>
      <c r="H241" s="139">
        <v>542</v>
      </c>
      <c r="I241" s="139">
        <v>2478</v>
      </c>
      <c r="J241" s="139">
        <v>7429</v>
      </c>
      <c r="K241" s="139">
        <v>20819</v>
      </c>
      <c r="L241" s="139">
        <v>4981</v>
      </c>
      <c r="M241" s="139">
        <v>3420</v>
      </c>
      <c r="N241" s="139">
        <v>11304</v>
      </c>
      <c r="O241" s="139">
        <v>1589</v>
      </c>
      <c r="P241" s="139">
        <v>3200</v>
      </c>
      <c r="Q241" s="154">
        <v>3200</v>
      </c>
    </row>
    <row r="242" spans="1:17">
      <c r="A242" s="51">
        <v>40118</v>
      </c>
      <c r="B242" s="256">
        <v>136217</v>
      </c>
      <c r="C242" s="139">
        <f t="shared" si="3"/>
        <v>14061</v>
      </c>
      <c r="D242" s="256">
        <v>122156</v>
      </c>
      <c r="E242" s="139">
        <v>12435</v>
      </c>
      <c r="F242" s="139">
        <v>3747</v>
      </c>
      <c r="G242" s="139">
        <v>1395</v>
      </c>
      <c r="H242" s="139">
        <v>537</v>
      </c>
      <c r="I242" s="139">
        <v>2439</v>
      </c>
      <c r="J242" s="139">
        <v>7834</v>
      </c>
      <c r="K242" s="139">
        <v>20688</v>
      </c>
      <c r="L242" s="139">
        <v>4373</v>
      </c>
      <c r="M242" s="139">
        <v>3710</v>
      </c>
      <c r="N242" s="139">
        <v>11049</v>
      </c>
      <c r="O242" s="139">
        <v>1581</v>
      </c>
      <c r="P242" s="139">
        <v>4000</v>
      </c>
      <c r="Q242" s="154">
        <v>4000</v>
      </c>
    </row>
    <row r="243" spans="1:17">
      <c r="A243" s="51">
        <v>40148</v>
      </c>
      <c r="B243" s="256">
        <v>98996</v>
      </c>
      <c r="C243" s="139">
        <f t="shared" si="3"/>
        <v>11556</v>
      </c>
      <c r="D243" s="256">
        <v>87440</v>
      </c>
      <c r="E243" s="139">
        <v>8605</v>
      </c>
      <c r="F243" s="139">
        <v>2101</v>
      </c>
      <c r="G243" s="139">
        <v>777</v>
      </c>
      <c r="H243" s="139">
        <v>439</v>
      </c>
      <c r="I243" s="139">
        <v>1096</v>
      </c>
      <c r="J243" s="139">
        <v>7469</v>
      </c>
      <c r="K243" s="139">
        <v>17460</v>
      </c>
      <c r="L243" s="139">
        <v>2703</v>
      </c>
      <c r="M243" s="139">
        <v>2496</v>
      </c>
      <c r="N243" s="139">
        <v>6799</v>
      </c>
      <c r="O243" s="139">
        <v>818</v>
      </c>
      <c r="P243" s="139">
        <v>3020</v>
      </c>
      <c r="Q243" s="154">
        <v>3020</v>
      </c>
    </row>
    <row r="244" spans="1:17">
      <c r="A244" s="51">
        <v>40179</v>
      </c>
      <c r="B244" s="256">
        <v>111972</v>
      </c>
      <c r="C244" s="139">
        <f t="shared" si="3"/>
        <v>13134</v>
      </c>
      <c r="D244" s="256">
        <v>98838</v>
      </c>
      <c r="E244" s="139">
        <v>8015</v>
      </c>
      <c r="F244" s="139">
        <v>2649</v>
      </c>
      <c r="G244" s="139">
        <v>1179</v>
      </c>
      <c r="H244" s="139">
        <v>469</v>
      </c>
      <c r="I244" s="139">
        <v>1851</v>
      </c>
      <c r="J244" s="139">
        <v>7973</v>
      </c>
      <c r="K244" s="139">
        <v>22543</v>
      </c>
      <c r="L244" s="139">
        <v>3233</v>
      </c>
      <c r="M244" s="139">
        <v>2629</v>
      </c>
      <c r="N244" s="139">
        <v>8470</v>
      </c>
      <c r="O244" s="139">
        <v>1539</v>
      </c>
      <c r="P244" s="139">
        <v>4856</v>
      </c>
      <c r="Q244" s="154">
        <v>4856</v>
      </c>
    </row>
    <row r="245" spans="1:17">
      <c r="A245" s="51">
        <v>40210</v>
      </c>
      <c r="B245" s="256">
        <v>133688</v>
      </c>
      <c r="C245" s="139">
        <f t="shared" si="3"/>
        <v>14722</v>
      </c>
      <c r="D245" s="256">
        <v>118966</v>
      </c>
      <c r="E245" s="139">
        <v>10123</v>
      </c>
      <c r="F245" s="139">
        <v>4177</v>
      </c>
      <c r="G245" s="139">
        <v>1516</v>
      </c>
      <c r="H245" s="139">
        <v>647</v>
      </c>
      <c r="I245" s="139">
        <v>2069</v>
      </c>
      <c r="J245" s="139">
        <v>7669</v>
      </c>
      <c r="K245" s="139">
        <v>19618</v>
      </c>
      <c r="L245" s="139">
        <v>7236</v>
      </c>
      <c r="M245" s="139">
        <v>2819</v>
      </c>
      <c r="N245" s="139">
        <v>11258</v>
      </c>
      <c r="O245" s="139">
        <v>3699</v>
      </c>
      <c r="P245" s="139">
        <v>3991</v>
      </c>
      <c r="Q245" s="154">
        <v>3991</v>
      </c>
    </row>
    <row r="246" spans="1:17">
      <c r="A246" s="51">
        <v>40238</v>
      </c>
      <c r="B246" s="256">
        <v>139872</v>
      </c>
      <c r="C246" s="139">
        <f t="shared" si="3"/>
        <v>14561</v>
      </c>
      <c r="D246" s="256">
        <v>125311</v>
      </c>
      <c r="E246" s="139">
        <v>11883</v>
      </c>
      <c r="F246" s="139">
        <v>3920</v>
      </c>
      <c r="G246" s="139">
        <v>1648</v>
      </c>
      <c r="H246" s="139">
        <v>686</v>
      </c>
      <c r="I246" s="139">
        <v>2312</v>
      </c>
      <c r="J246" s="139">
        <v>6898</v>
      </c>
      <c r="K246" s="139">
        <v>24373</v>
      </c>
      <c r="L246" s="139">
        <v>5272</v>
      </c>
      <c r="M246" s="139">
        <v>2753</v>
      </c>
      <c r="N246" s="139">
        <v>11882</v>
      </c>
      <c r="O246" s="139">
        <v>1540</v>
      </c>
      <c r="P246" s="139">
        <v>5900</v>
      </c>
      <c r="Q246" s="154">
        <v>5900</v>
      </c>
    </row>
    <row r="247" spans="1:17">
      <c r="A247" s="51">
        <v>40269</v>
      </c>
      <c r="B247" s="256">
        <v>123498</v>
      </c>
      <c r="C247" s="139">
        <f t="shared" si="3"/>
        <v>13396</v>
      </c>
      <c r="D247" s="256">
        <v>110102</v>
      </c>
      <c r="E247" s="139">
        <v>11127</v>
      </c>
      <c r="F247" s="139">
        <v>3180</v>
      </c>
      <c r="G247" s="139">
        <v>1802</v>
      </c>
      <c r="H247" s="139">
        <v>413</v>
      </c>
      <c r="I247" s="139">
        <v>1944</v>
      </c>
      <c r="J247" s="139">
        <v>7668</v>
      </c>
      <c r="K247" s="139">
        <v>19616</v>
      </c>
      <c r="L247" s="139">
        <v>4276</v>
      </c>
      <c r="M247" s="139">
        <v>2849</v>
      </c>
      <c r="N247" s="139">
        <v>10033</v>
      </c>
      <c r="O247" s="139">
        <v>1066</v>
      </c>
      <c r="P247" s="139">
        <v>6000</v>
      </c>
      <c r="Q247" s="154">
        <v>6000</v>
      </c>
    </row>
    <row r="248" spans="1:17">
      <c r="A248" s="51">
        <v>40299</v>
      </c>
      <c r="B248" s="256">
        <v>143076</v>
      </c>
      <c r="C248" s="139">
        <f t="shared" si="3"/>
        <v>17145</v>
      </c>
      <c r="D248" s="256">
        <v>125931</v>
      </c>
      <c r="E248" s="139">
        <v>13037</v>
      </c>
      <c r="F248" s="139">
        <v>3004</v>
      </c>
      <c r="G248" s="139">
        <v>2074</v>
      </c>
      <c r="H248" s="139">
        <v>618</v>
      </c>
      <c r="I248" s="139">
        <v>2179</v>
      </c>
      <c r="J248" s="139">
        <v>8162</v>
      </c>
      <c r="K248" s="139">
        <v>20002</v>
      </c>
      <c r="L248" s="139">
        <v>4536</v>
      </c>
      <c r="M248" s="139">
        <v>3295</v>
      </c>
      <c r="N248" s="139">
        <v>20265</v>
      </c>
      <c r="O248" s="139">
        <v>1001</v>
      </c>
      <c r="P248" s="139">
        <v>6500</v>
      </c>
      <c r="Q248" s="154">
        <v>6500</v>
      </c>
    </row>
    <row r="249" spans="1:17">
      <c r="A249" s="51">
        <v>40330</v>
      </c>
      <c r="B249" s="256">
        <v>124007</v>
      </c>
      <c r="C249" s="139">
        <f t="shared" si="3"/>
        <v>14896</v>
      </c>
      <c r="D249" s="256">
        <v>109111</v>
      </c>
      <c r="E249" s="139">
        <v>13991</v>
      </c>
      <c r="F249" s="139">
        <v>3375</v>
      </c>
      <c r="G249" s="139">
        <v>1325</v>
      </c>
      <c r="H249" s="139">
        <v>360</v>
      </c>
      <c r="I249" s="139">
        <v>2148</v>
      </c>
      <c r="J249" s="139">
        <v>8055</v>
      </c>
      <c r="K249" s="139">
        <v>17263</v>
      </c>
      <c r="L249" s="139">
        <v>4381</v>
      </c>
      <c r="M249" s="139">
        <v>2841</v>
      </c>
      <c r="N249" s="139">
        <v>12186</v>
      </c>
      <c r="O249" s="139">
        <v>881</v>
      </c>
      <c r="P249" s="139">
        <v>6000</v>
      </c>
      <c r="Q249" s="154">
        <v>6000</v>
      </c>
    </row>
    <row r="250" spans="1:17">
      <c r="A250" s="51">
        <v>40360</v>
      </c>
      <c r="B250" s="256">
        <v>127366</v>
      </c>
      <c r="C250" s="139">
        <f t="shared" si="3"/>
        <v>12653</v>
      </c>
      <c r="D250" s="256">
        <v>114713</v>
      </c>
      <c r="E250" s="139">
        <v>10630</v>
      </c>
      <c r="F250" s="139">
        <v>2756</v>
      </c>
      <c r="G250" s="139">
        <v>1779</v>
      </c>
      <c r="H250" s="139">
        <v>467</v>
      </c>
      <c r="I250" s="139">
        <v>1911</v>
      </c>
      <c r="J250" s="139">
        <v>8085</v>
      </c>
      <c r="K250" s="139">
        <v>22212</v>
      </c>
      <c r="L250" s="139">
        <v>5041</v>
      </c>
      <c r="M250" s="139">
        <v>2659</v>
      </c>
      <c r="N250" s="139">
        <v>10005</v>
      </c>
      <c r="O250" s="139">
        <v>1658</v>
      </c>
      <c r="P250" s="139">
        <v>5435</v>
      </c>
      <c r="Q250" s="154">
        <v>5435</v>
      </c>
    </row>
    <row r="251" spans="1:17">
      <c r="A251" s="51">
        <v>40391</v>
      </c>
      <c r="B251" s="256">
        <v>124983</v>
      </c>
      <c r="C251" s="139">
        <f t="shared" si="3"/>
        <v>15123</v>
      </c>
      <c r="D251" s="256">
        <v>109860</v>
      </c>
      <c r="E251" s="139">
        <v>10970</v>
      </c>
      <c r="F251" s="139">
        <v>2904</v>
      </c>
      <c r="G251" s="139">
        <v>1205</v>
      </c>
      <c r="H251" s="139">
        <v>353</v>
      </c>
      <c r="I251" s="139">
        <v>759</v>
      </c>
      <c r="J251" s="139">
        <v>7540</v>
      </c>
      <c r="K251" s="139">
        <v>22301</v>
      </c>
      <c r="L251" s="139">
        <v>4559</v>
      </c>
      <c r="M251" s="139">
        <v>3114</v>
      </c>
      <c r="N251" s="139">
        <v>10765</v>
      </c>
      <c r="O251" s="139">
        <v>1574</v>
      </c>
      <c r="P251" s="139">
        <v>6200</v>
      </c>
      <c r="Q251" s="154">
        <v>6200</v>
      </c>
    </row>
    <row r="252" spans="1:17">
      <c r="A252" s="51">
        <v>40422</v>
      </c>
      <c r="B252" s="256">
        <v>136235</v>
      </c>
      <c r="C252" s="139">
        <f t="shared" si="3"/>
        <v>16490</v>
      </c>
      <c r="D252" s="256">
        <v>119745</v>
      </c>
      <c r="E252" s="139">
        <v>9700</v>
      </c>
      <c r="F252" s="139">
        <v>3093</v>
      </c>
      <c r="G252" s="139">
        <v>345</v>
      </c>
      <c r="H252" s="139">
        <v>316</v>
      </c>
      <c r="I252" s="139">
        <v>2883</v>
      </c>
      <c r="J252" s="139">
        <v>7289</v>
      </c>
      <c r="K252" s="139">
        <v>27645</v>
      </c>
      <c r="L252" s="139">
        <v>4516</v>
      </c>
      <c r="M252" s="139">
        <v>3276</v>
      </c>
      <c r="N252" s="139">
        <v>13402</v>
      </c>
      <c r="O252" s="139">
        <v>924</v>
      </c>
      <c r="P252" s="139">
        <v>6800</v>
      </c>
      <c r="Q252" s="154">
        <v>6800</v>
      </c>
    </row>
    <row r="253" spans="1:17">
      <c r="A253" s="51">
        <v>40452</v>
      </c>
      <c r="B253" s="256">
        <v>111097</v>
      </c>
      <c r="C253" s="139">
        <f t="shared" si="3"/>
        <v>13946</v>
      </c>
      <c r="D253" s="256">
        <v>97151</v>
      </c>
      <c r="E253" s="139">
        <v>6673</v>
      </c>
      <c r="F253" s="139">
        <v>2689</v>
      </c>
      <c r="G253" s="139">
        <v>939</v>
      </c>
      <c r="H253" s="139">
        <v>465</v>
      </c>
      <c r="I253" s="139">
        <v>2019</v>
      </c>
      <c r="J253" s="139">
        <v>7278</v>
      </c>
      <c r="K253" s="139">
        <v>16794</v>
      </c>
      <c r="L253" s="139">
        <v>4676</v>
      </c>
      <c r="M253" s="139">
        <v>3102</v>
      </c>
      <c r="N253" s="139">
        <v>12802</v>
      </c>
      <c r="O253" s="139">
        <v>1759</v>
      </c>
      <c r="P253" s="139">
        <v>5925</v>
      </c>
      <c r="Q253" s="154">
        <v>5925</v>
      </c>
    </row>
    <row r="254" spans="1:17">
      <c r="A254" s="51">
        <v>40483</v>
      </c>
      <c r="B254" s="256">
        <v>106415</v>
      </c>
      <c r="C254" s="139">
        <f t="shared" si="3"/>
        <v>14469</v>
      </c>
      <c r="D254" s="256">
        <v>91946</v>
      </c>
      <c r="E254" s="139">
        <v>6983</v>
      </c>
      <c r="F254" s="139">
        <v>3340</v>
      </c>
      <c r="G254" s="139">
        <v>1081</v>
      </c>
      <c r="H254" s="139">
        <v>351</v>
      </c>
      <c r="I254" s="139">
        <v>1594</v>
      </c>
      <c r="J254" s="139">
        <v>7022</v>
      </c>
      <c r="K254" s="139">
        <v>19021</v>
      </c>
      <c r="L254" s="139">
        <v>3961</v>
      </c>
      <c r="M254" s="139">
        <v>2618</v>
      </c>
      <c r="N254" s="139">
        <v>11105</v>
      </c>
      <c r="O254" s="139">
        <v>1159</v>
      </c>
      <c r="P254" s="139">
        <v>4012</v>
      </c>
      <c r="Q254" s="154">
        <v>4012</v>
      </c>
    </row>
    <row r="255" spans="1:17">
      <c r="A255" s="51">
        <v>40513</v>
      </c>
      <c r="B255" s="256">
        <v>85019</v>
      </c>
      <c r="C255" s="139">
        <f t="shared" si="3"/>
        <v>9778</v>
      </c>
      <c r="D255" s="256">
        <v>75241</v>
      </c>
      <c r="E255" s="139">
        <v>4934</v>
      </c>
      <c r="F255" s="139">
        <v>2049</v>
      </c>
      <c r="G255" s="139">
        <v>930</v>
      </c>
      <c r="H255" s="139">
        <v>101</v>
      </c>
      <c r="I255" s="139">
        <v>1167</v>
      </c>
      <c r="J255" s="139">
        <v>7143</v>
      </c>
      <c r="K255" s="139">
        <v>24746</v>
      </c>
      <c r="L255" s="139">
        <v>2679</v>
      </c>
      <c r="M255" s="139">
        <v>2033</v>
      </c>
      <c r="N255" s="139">
        <v>6421</v>
      </c>
      <c r="O255" s="139">
        <v>542</v>
      </c>
      <c r="P255" s="139">
        <v>2640</v>
      </c>
      <c r="Q255" s="154">
        <v>2640</v>
      </c>
    </row>
    <row r="256" spans="1:17">
      <c r="A256" s="51">
        <v>40544</v>
      </c>
      <c r="B256" s="256">
        <v>91469</v>
      </c>
      <c r="C256" s="139">
        <f t="shared" si="3"/>
        <v>10372</v>
      </c>
      <c r="D256" s="256">
        <v>81097</v>
      </c>
      <c r="E256" s="139">
        <v>4253</v>
      </c>
      <c r="F256" s="139">
        <v>2019</v>
      </c>
      <c r="G256" s="139">
        <v>876</v>
      </c>
      <c r="H256" s="139">
        <v>293</v>
      </c>
      <c r="I256" s="139">
        <v>1493</v>
      </c>
      <c r="J256" s="139">
        <v>6512</v>
      </c>
      <c r="K256" s="139">
        <v>22549</v>
      </c>
      <c r="L256" s="139">
        <v>3222</v>
      </c>
      <c r="M256" s="139">
        <v>2516</v>
      </c>
      <c r="N256" s="139">
        <v>8018</v>
      </c>
      <c r="O256" s="139">
        <v>934</v>
      </c>
      <c r="P256" s="139">
        <v>3585</v>
      </c>
      <c r="Q256" s="154">
        <v>3585</v>
      </c>
    </row>
    <row r="257" spans="1:17">
      <c r="A257" s="51">
        <v>40575</v>
      </c>
      <c r="B257" s="256">
        <v>111110</v>
      </c>
      <c r="C257" s="139">
        <f t="shared" si="3"/>
        <v>11703</v>
      </c>
      <c r="D257" s="256">
        <v>99407</v>
      </c>
      <c r="E257" s="139">
        <v>5379</v>
      </c>
      <c r="F257" s="139">
        <v>3184</v>
      </c>
      <c r="G257" s="139">
        <v>1197</v>
      </c>
      <c r="H257" s="139">
        <v>344</v>
      </c>
      <c r="I257" s="139">
        <v>1805</v>
      </c>
      <c r="J257" s="139">
        <v>6343</v>
      </c>
      <c r="K257" s="139">
        <v>28740</v>
      </c>
      <c r="L257" s="139">
        <v>4472</v>
      </c>
      <c r="M257" s="139">
        <v>3473</v>
      </c>
      <c r="N257" s="139">
        <v>9927</v>
      </c>
      <c r="O257" s="139">
        <v>1563</v>
      </c>
      <c r="P257" s="139">
        <v>2946</v>
      </c>
      <c r="Q257" s="154">
        <v>2946</v>
      </c>
    </row>
    <row r="258" spans="1:17">
      <c r="A258" s="51">
        <v>40603</v>
      </c>
      <c r="B258" s="256">
        <v>117038</v>
      </c>
      <c r="C258" s="139">
        <f t="shared" si="3"/>
        <v>12632</v>
      </c>
      <c r="D258" s="256">
        <v>104406</v>
      </c>
      <c r="E258" s="139">
        <v>6907</v>
      </c>
      <c r="F258" s="139">
        <v>4548</v>
      </c>
      <c r="G258" s="139">
        <v>1301</v>
      </c>
      <c r="H258" s="139">
        <v>419</v>
      </c>
      <c r="I258" s="139">
        <v>826</v>
      </c>
      <c r="J258" s="139">
        <v>6034</v>
      </c>
      <c r="K258" s="139">
        <v>24728</v>
      </c>
      <c r="L258" s="139">
        <v>4818</v>
      </c>
      <c r="M258" s="139">
        <v>2831</v>
      </c>
      <c r="N258" s="139">
        <v>8569</v>
      </c>
      <c r="O258" s="139">
        <v>1405</v>
      </c>
      <c r="P258" s="139">
        <v>4354</v>
      </c>
      <c r="Q258" s="154">
        <v>4354</v>
      </c>
    </row>
    <row r="259" spans="1:17">
      <c r="A259" s="51">
        <v>40634</v>
      </c>
      <c r="B259" s="256">
        <v>95672</v>
      </c>
      <c r="C259" s="139">
        <f t="shared" si="3"/>
        <v>10334</v>
      </c>
      <c r="D259" s="256">
        <v>85338</v>
      </c>
      <c r="E259" s="139">
        <v>5317</v>
      </c>
      <c r="F259" s="139">
        <v>3823</v>
      </c>
      <c r="G259" s="139">
        <v>1423</v>
      </c>
      <c r="H259" s="139">
        <v>290</v>
      </c>
      <c r="I259" s="139">
        <v>1581</v>
      </c>
      <c r="J259" s="139">
        <v>6031</v>
      </c>
      <c r="K259" s="139">
        <v>19903</v>
      </c>
      <c r="L259" s="139">
        <v>3398</v>
      </c>
      <c r="M259" s="139">
        <v>2711</v>
      </c>
      <c r="N259" s="139">
        <v>7212</v>
      </c>
      <c r="O259" s="139">
        <v>1016</v>
      </c>
      <c r="P259" s="139">
        <v>4428</v>
      </c>
      <c r="Q259" s="154">
        <v>4428</v>
      </c>
    </row>
    <row r="260" spans="1:17">
      <c r="A260" s="51">
        <v>40664</v>
      </c>
      <c r="B260" s="256">
        <v>105433</v>
      </c>
      <c r="C260" s="139">
        <f t="shared" si="3"/>
        <v>10500</v>
      </c>
      <c r="D260" s="256">
        <v>94933</v>
      </c>
      <c r="E260" s="139">
        <v>5999</v>
      </c>
      <c r="F260" s="139">
        <v>6607</v>
      </c>
      <c r="G260" s="139">
        <v>1430</v>
      </c>
      <c r="H260" s="139">
        <v>351</v>
      </c>
      <c r="I260" s="139">
        <v>1469</v>
      </c>
      <c r="J260" s="139">
        <v>6728</v>
      </c>
      <c r="K260" s="139">
        <v>20295</v>
      </c>
      <c r="L260" s="139">
        <v>3556</v>
      </c>
      <c r="M260" s="139">
        <v>2599</v>
      </c>
      <c r="N260" s="139">
        <v>9172</v>
      </c>
      <c r="O260" s="139">
        <v>1098</v>
      </c>
      <c r="P260" s="139">
        <v>4520</v>
      </c>
      <c r="Q260" s="154">
        <v>4520</v>
      </c>
    </row>
    <row r="261" spans="1:17">
      <c r="A261" s="51">
        <v>40695</v>
      </c>
      <c r="B261" s="256">
        <v>101532</v>
      </c>
      <c r="C261" s="139">
        <f t="shared" ref="C261:C299" si="4">B261-D261</f>
        <v>14559</v>
      </c>
      <c r="D261" s="139">
        <v>86973</v>
      </c>
      <c r="E261" s="139">
        <v>7480</v>
      </c>
      <c r="F261" s="139">
        <v>5207</v>
      </c>
      <c r="G261" s="139">
        <v>975</v>
      </c>
      <c r="H261" s="139">
        <v>374</v>
      </c>
      <c r="I261" s="139">
        <v>1325</v>
      </c>
      <c r="J261" s="139">
        <v>5738</v>
      </c>
      <c r="K261" s="139">
        <v>17516</v>
      </c>
      <c r="L261" s="139">
        <v>3829</v>
      </c>
      <c r="M261" s="139">
        <v>2459</v>
      </c>
      <c r="N261" s="139">
        <v>8132</v>
      </c>
      <c r="O261" s="139">
        <v>1368</v>
      </c>
      <c r="P261" s="139">
        <v>3855</v>
      </c>
      <c r="Q261" s="154">
        <v>3855</v>
      </c>
    </row>
    <row r="262" spans="1:17">
      <c r="A262" s="51">
        <v>40725</v>
      </c>
      <c r="B262" s="256">
        <v>113057</v>
      </c>
      <c r="C262" s="139">
        <f t="shared" si="4"/>
        <v>10809</v>
      </c>
      <c r="D262" s="139">
        <v>102248</v>
      </c>
      <c r="E262" s="139">
        <v>7879</v>
      </c>
      <c r="F262" s="139">
        <v>4502</v>
      </c>
      <c r="G262" s="139">
        <v>1309</v>
      </c>
      <c r="H262" s="139">
        <v>549</v>
      </c>
      <c r="I262" s="139">
        <v>2056</v>
      </c>
      <c r="J262" s="139">
        <v>6124</v>
      </c>
      <c r="K262" s="139">
        <v>17611</v>
      </c>
      <c r="L262" s="139">
        <v>3913</v>
      </c>
      <c r="M262" s="139">
        <v>3476</v>
      </c>
      <c r="N262" s="139">
        <v>7393</v>
      </c>
      <c r="O262" s="139">
        <v>1765</v>
      </c>
      <c r="P262" s="139">
        <v>3492</v>
      </c>
      <c r="Q262" s="154">
        <v>3492</v>
      </c>
    </row>
    <row r="263" spans="1:17">
      <c r="A263" s="51">
        <v>40756</v>
      </c>
      <c r="B263" s="256">
        <v>104415</v>
      </c>
      <c r="C263" s="139">
        <f t="shared" si="4"/>
        <v>17982</v>
      </c>
      <c r="D263" s="139">
        <v>86433</v>
      </c>
      <c r="E263" s="139">
        <v>7482</v>
      </c>
      <c r="F263" s="139">
        <v>6460</v>
      </c>
      <c r="G263" s="139">
        <v>1137</v>
      </c>
      <c r="H263" s="139">
        <v>680</v>
      </c>
      <c r="I263" s="139">
        <v>1268</v>
      </c>
      <c r="J263" s="139">
        <v>4909</v>
      </c>
      <c r="K263" s="139">
        <v>15940</v>
      </c>
      <c r="L263" s="139">
        <v>4581</v>
      </c>
      <c r="M263" s="139">
        <v>3251</v>
      </c>
      <c r="N263" s="139">
        <v>6977</v>
      </c>
      <c r="O263" s="139">
        <v>1448</v>
      </c>
      <c r="P263" s="139">
        <v>3982</v>
      </c>
      <c r="Q263" s="154">
        <v>3982</v>
      </c>
    </row>
    <row r="264" spans="1:17">
      <c r="A264" s="51">
        <v>40787</v>
      </c>
      <c r="B264" s="256">
        <v>105870</v>
      </c>
      <c r="C264" s="139">
        <f t="shared" si="4"/>
        <v>19216</v>
      </c>
      <c r="D264" s="139">
        <v>86654</v>
      </c>
      <c r="E264" s="139">
        <v>7689</v>
      </c>
      <c r="F264" s="139">
        <v>5978</v>
      </c>
      <c r="G264" s="139">
        <v>610</v>
      </c>
      <c r="H264" s="139">
        <v>578</v>
      </c>
      <c r="I264" s="139">
        <v>1740</v>
      </c>
      <c r="J264" s="139">
        <v>4341</v>
      </c>
      <c r="K264" s="139">
        <v>19759</v>
      </c>
      <c r="L264" s="139">
        <v>4414</v>
      </c>
      <c r="M264" s="139">
        <v>3125</v>
      </c>
      <c r="N264" s="139">
        <v>7876</v>
      </c>
      <c r="O264" s="139">
        <v>1070</v>
      </c>
      <c r="P264" s="139">
        <v>3364</v>
      </c>
      <c r="Q264" s="154">
        <v>3364</v>
      </c>
    </row>
    <row r="265" spans="1:17">
      <c r="A265" s="51">
        <v>40817</v>
      </c>
      <c r="B265" s="256">
        <v>96110</v>
      </c>
      <c r="C265" s="139">
        <f t="shared" si="4"/>
        <v>13486</v>
      </c>
      <c r="D265" s="256">
        <v>82624</v>
      </c>
      <c r="E265" s="195">
        <v>6220</v>
      </c>
      <c r="F265" s="195">
        <v>6621</v>
      </c>
      <c r="G265" s="195">
        <v>588</v>
      </c>
      <c r="H265" s="256">
        <v>244</v>
      </c>
      <c r="I265" s="139">
        <v>1141</v>
      </c>
      <c r="J265" s="139">
        <v>3976</v>
      </c>
      <c r="K265" s="139">
        <v>12013</v>
      </c>
      <c r="L265" s="139">
        <v>5438</v>
      </c>
      <c r="M265" s="139">
        <v>3187</v>
      </c>
      <c r="N265" s="139">
        <v>8655</v>
      </c>
      <c r="O265" s="139">
        <v>924</v>
      </c>
      <c r="P265" s="139">
        <v>2893</v>
      </c>
      <c r="Q265" s="154">
        <v>2893</v>
      </c>
    </row>
    <row r="266" spans="1:17">
      <c r="A266" s="51">
        <v>40848</v>
      </c>
      <c r="B266" s="256">
        <v>97840</v>
      </c>
      <c r="C266" s="139">
        <f t="shared" si="4"/>
        <v>14120</v>
      </c>
      <c r="D266" s="256">
        <v>83720</v>
      </c>
      <c r="E266" s="195">
        <v>6482</v>
      </c>
      <c r="F266" s="195">
        <v>7447</v>
      </c>
      <c r="G266" s="195">
        <v>627</v>
      </c>
      <c r="H266" s="256">
        <v>461</v>
      </c>
      <c r="I266" s="139">
        <v>1171</v>
      </c>
      <c r="J266" s="139">
        <v>4410</v>
      </c>
      <c r="K266" s="139">
        <v>13803</v>
      </c>
      <c r="L266" s="139">
        <v>3987</v>
      </c>
      <c r="M266" s="139">
        <v>4811</v>
      </c>
      <c r="N266" s="139">
        <v>8658</v>
      </c>
      <c r="O266" s="139">
        <v>1435</v>
      </c>
      <c r="P266" s="139">
        <v>2488</v>
      </c>
      <c r="Q266" s="154">
        <v>2488</v>
      </c>
    </row>
    <row r="267" spans="1:17">
      <c r="A267" s="51">
        <v>40878</v>
      </c>
      <c r="B267" s="256">
        <v>64279</v>
      </c>
      <c r="C267" s="139">
        <f t="shared" si="4"/>
        <v>10400</v>
      </c>
      <c r="D267" s="256">
        <v>53879</v>
      </c>
      <c r="E267" s="195">
        <v>8376</v>
      </c>
      <c r="F267" s="195">
        <v>3629</v>
      </c>
      <c r="G267" s="195">
        <v>309</v>
      </c>
      <c r="H267" s="256">
        <v>259</v>
      </c>
      <c r="I267" s="139">
        <v>730</v>
      </c>
      <c r="J267" s="139">
        <v>3781</v>
      </c>
      <c r="K267" s="139">
        <v>9662</v>
      </c>
      <c r="L267" s="139">
        <v>2290</v>
      </c>
      <c r="M267" s="139">
        <v>3285</v>
      </c>
      <c r="N267" s="139">
        <v>4402</v>
      </c>
      <c r="O267" s="139">
        <v>571</v>
      </c>
      <c r="P267" s="139">
        <v>1640</v>
      </c>
      <c r="Q267" s="154">
        <v>1640</v>
      </c>
    </row>
    <row r="268" spans="1:17">
      <c r="A268" s="51">
        <v>40909</v>
      </c>
      <c r="B268" s="256">
        <v>76663</v>
      </c>
      <c r="C268" s="139">
        <f t="shared" si="4"/>
        <v>9173</v>
      </c>
      <c r="D268" s="256">
        <v>67490</v>
      </c>
      <c r="E268" s="195">
        <v>6626</v>
      </c>
      <c r="F268" s="195">
        <v>4188</v>
      </c>
      <c r="G268" s="195">
        <v>264</v>
      </c>
      <c r="H268" s="256">
        <v>321</v>
      </c>
      <c r="I268" s="139">
        <v>1251</v>
      </c>
      <c r="J268" s="139">
        <v>3717</v>
      </c>
      <c r="K268" s="139">
        <v>9405</v>
      </c>
      <c r="L268" s="139">
        <v>3477</v>
      </c>
      <c r="M268" s="139">
        <v>4217</v>
      </c>
      <c r="N268" s="139">
        <v>7230</v>
      </c>
      <c r="O268" s="139">
        <v>838</v>
      </c>
      <c r="P268" s="139">
        <v>1590</v>
      </c>
      <c r="Q268" s="154">
        <v>1590</v>
      </c>
    </row>
    <row r="269" spans="1:17">
      <c r="A269" s="51">
        <v>40940</v>
      </c>
      <c r="B269" s="256">
        <v>95322</v>
      </c>
      <c r="C269" s="139">
        <f t="shared" si="4"/>
        <v>10504</v>
      </c>
      <c r="D269" s="256">
        <v>84818</v>
      </c>
      <c r="E269" s="195">
        <v>6421</v>
      </c>
      <c r="F269" s="195">
        <v>6720</v>
      </c>
      <c r="G269" s="195">
        <v>345</v>
      </c>
      <c r="H269" s="256">
        <v>710</v>
      </c>
      <c r="I269" s="139">
        <v>1269</v>
      </c>
      <c r="J269" s="139">
        <v>4068</v>
      </c>
      <c r="K269" s="139">
        <v>12143</v>
      </c>
      <c r="L269" s="139">
        <v>4107</v>
      </c>
      <c r="M269" s="139">
        <v>6091</v>
      </c>
      <c r="N269" s="139">
        <v>7905</v>
      </c>
      <c r="O269" s="139">
        <v>987</v>
      </c>
      <c r="P269" s="139">
        <v>2259</v>
      </c>
      <c r="Q269" s="154">
        <v>2259</v>
      </c>
    </row>
    <row r="270" spans="1:17">
      <c r="A270" s="51">
        <v>40969</v>
      </c>
      <c r="B270" s="256">
        <v>101361</v>
      </c>
      <c r="C270" s="139">
        <f t="shared" si="4"/>
        <v>10871</v>
      </c>
      <c r="D270" s="256">
        <v>90490</v>
      </c>
      <c r="E270" s="195">
        <v>6674</v>
      </c>
      <c r="F270" s="195">
        <v>11178</v>
      </c>
      <c r="G270" s="195">
        <v>160</v>
      </c>
      <c r="H270" s="256">
        <v>423</v>
      </c>
      <c r="I270" s="139">
        <v>2006</v>
      </c>
      <c r="J270" s="139">
        <v>3799</v>
      </c>
      <c r="K270" s="139">
        <v>10661</v>
      </c>
      <c r="L270" s="139">
        <v>5089</v>
      </c>
      <c r="M270" s="139">
        <v>6182</v>
      </c>
      <c r="N270" s="139">
        <v>7524</v>
      </c>
      <c r="O270" s="139">
        <v>1115</v>
      </c>
      <c r="P270" s="139">
        <v>2006</v>
      </c>
      <c r="Q270" s="154">
        <v>2006</v>
      </c>
    </row>
    <row r="271" spans="1:17">
      <c r="A271" s="51">
        <v>41000</v>
      </c>
      <c r="B271" s="256">
        <v>80248</v>
      </c>
      <c r="C271" s="139">
        <f t="shared" si="4"/>
        <v>10098</v>
      </c>
      <c r="D271" s="256">
        <v>70150</v>
      </c>
      <c r="E271" s="195">
        <v>6630</v>
      </c>
      <c r="F271" s="195">
        <v>4986</v>
      </c>
      <c r="G271" s="195">
        <v>152</v>
      </c>
      <c r="H271" s="256">
        <v>350</v>
      </c>
      <c r="I271" s="139">
        <v>1591</v>
      </c>
      <c r="J271" s="139">
        <v>3374</v>
      </c>
      <c r="K271" s="139">
        <v>9428</v>
      </c>
      <c r="L271" s="139">
        <v>3524</v>
      </c>
      <c r="M271" s="139">
        <v>3944</v>
      </c>
      <c r="N271" s="139">
        <v>7098</v>
      </c>
      <c r="O271" s="139">
        <v>1083</v>
      </c>
      <c r="P271" s="139">
        <v>2194</v>
      </c>
      <c r="Q271" s="239">
        <f>I271+J271</f>
        <v>4965</v>
      </c>
    </row>
    <row r="272" spans="1:17">
      <c r="A272" s="51">
        <v>41030</v>
      </c>
      <c r="B272" s="256">
        <v>90562</v>
      </c>
      <c r="C272" s="139">
        <f t="shared" si="4"/>
        <v>11254</v>
      </c>
      <c r="D272" s="256">
        <v>79308</v>
      </c>
      <c r="E272" s="195">
        <v>6931</v>
      </c>
      <c r="F272" s="195">
        <v>4543</v>
      </c>
      <c r="G272" s="195">
        <v>159</v>
      </c>
      <c r="H272" s="256">
        <v>537</v>
      </c>
      <c r="I272" s="139">
        <v>2411</v>
      </c>
      <c r="J272" s="139">
        <v>3355</v>
      </c>
      <c r="K272" s="139">
        <v>14658</v>
      </c>
      <c r="L272" s="139">
        <v>3973</v>
      </c>
      <c r="M272" s="139">
        <v>2492</v>
      </c>
      <c r="N272" s="139">
        <v>7892</v>
      </c>
      <c r="O272" s="139">
        <v>1041</v>
      </c>
      <c r="P272" s="139">
        <v>1891</v>
      </c>
    </row>
    <row r="273" spans="1:16">
      <c r="A273" s="51">
        <v>41061</v>
      </c>
      <c r="B273" s="256">
        <v>84294</v>
      </c>
      <c r="C273" s="139">
        <f t="shared" si="4"/>
        <v>10716</v>
      </c>
      <c r="D273" s="256">
        <v>73578</v>
      </c>
      <c r="E273" s="195">
        <v>6655</v>
      </c>
      <c r="F273" s="195">
        <v>3038</v>
      </c>
      <c r="G273" s="195">
        <v>125</v>
      </c>
      <c r="H273" s="256">
        <v>590</v>
      </c>
      <c r="I273" s="139">
        <v>2048</v>
      </c>
      <c r="J273" s="139">
        <v>3373</v>
      </c>
      <c r="K273" s="139">
        <v>10056</v>
      </c>
      <c r="L273" s="139">
        <v>4548</v>
      </c>
      <c r="M273" s="139">
        <v>2500</v>
      </c>
      <c r="N273" s="139">
        <v>9580</v>
      </c>
      <c r="O273" s="139">
        <v>1079</v>
      </c>
      <c r="P273" s="139">
        <v>1976</v>
      </c>
    </row>
    <row r="274" spans="1:16">
      <c r="A274" s="51">
        <v>41091</v>
      </c>
      <c r="B274" s="256">
        <v>83069</v>
      </c>
      <c r="C274" s="139">
        <f t="shared" si="4"/>
        <v>11383</v>
      </c>
      <c r="D274" s="256">
        <v>71686</v>
      </c>
      <c r="E274" s="195">
        <v>5643</v>
      </c>
      <c r="F274" s="195">
        <v>2626</v>
      </c>
      <c r="G274" s="195">
        <v>268</v>
      </c>
      <c r="H274" s="256">
        <v>297</v>
      </c>
      <c r="I274" s="139">
        <v>2685</v>
      </c>
      <c r="J274" s="139">
        <v>3332</v>
      </c>
      <c r="K274" s="139">
        <v>10834</v>
      </c>
      <c r="L274" s="139">
        <v>4596</v>
      </c>
      <c r="M274" s="139">
        <v>2144</v>
      </c>
      <c r="N274" s="139">
        <v>11884</v>
      </c>
      <c r="O274" s="139">
        <v>911</v>
      </c>
      <c r="P274" s="139">
        <v>1520</v>
      </c>
    </row>
    <row r="275" spans="1:16">
      <c r="A275" s="51">
        <v>41122</v>
      </c>
      <c r="B275" s="256">
        <v>81990</v>
      </c>
      <c r="C275" s="139">
        <f t="shared" si="4"/>
        <v>14212</v>
      </c>
      <c r="D275" s="256">
        <v>67778</v>
      </c>
      <c r="E275" s="195">
        <v>6176</v>
      </c>
      <c r="F275" s="195">
        <v>2522</v>
      </c>
      <c r="G275" s="195">
        <v>193</v>
      </c>
      <c r="H275" s="256">
        <v>414</v>
      </c>
      <c r="I275" s="139">
        <v>2036</v>
      </c>
      <c r="J275" s="139">
        <v>3427</v>
      </c>
      <c r="K275" s="139">
        <v>11463</v>
      </c>
      <c r="L275" s="139">
        <v>3626</v>
      </c>
      <c r="M275" s="139">
        <v>2342</v>
      </c>
      <c r="N275" s="139">
        <v>8474</v>
      </c>
      <c r="O275" s="139">
        <v>1083</v>
      </c>
      <c r="P275" s="139">
        <v>1908</v>
      </c>
    </row>
    <row r="276" spans="1:16">
      <c r="A276" s="51">
        <v>41153</v>
      </c>
      <c r="B276" s="256">
        <v>75557</v>
      </c>
      <c r="C276" s="139">
        <f t="shared" si="4"/>
        <v>14095</v>
      </c>
      <c r="D276" s="256">
        <v>61462</v>
      </c>
      <c r="E276" s="195">
        <v>5865</v>
      </c>
      <c r="F276" s="195">
        <v>1845</v>
      </c>
      <c r="G276" s="195">
        <v>159</v>
      </c>
      <c r="H276" s="256">
        <v>649</v>
      </c>
      <c r="I276" s="139">
        <v>1831</v>
      </c>
      <c r="J276" s="139">
        <v>3407</v>
      </c>
      <c r="K276" s="139">
        <v>12486</v>
      </c>
      <c r="L276" s="139">
        <v>3593</v>
      </c>
      <c r="M276" s="139">
        <v>2282</v>
      </c>
      <c r="N276" s="139">
        <v>7439</v>
      </c>
      <c r="O276" s="139">
        <v>1289</v>
      </c>
      <c r="P276" s="139">
        <v>1516</v>
      </c>
    </row>
    <row r="277" spans="1:16">
      <c r="A277" s="51">
        <v>41183</v>
      </c>
      <c r="B277" s="256">
        <v>78429</v>
      </c>
      <c r="C277" s="139">
        <f t="shared" si="4"/>
        <v>14974</v>
      </c>
      <c r="D277" s="256">
        <v>63455</v>
      </c>
      <c r="E277" s="195">
        <v>5343</v>
      </c>
      <c r="F277" s="195">
        <v>2501</v>
      </c>
      <c r="G277" s="195">
        <v>197</v>
      </c>
      <c r="H277" s="256">
        <v>1053</v>
      </c>
      <c r="I277" s="139">
        <v>1551</v>
      </c>
      <c r="J277" s="139">
        <v>3642</v>
      </c>
      <c r="K277" s="139">
        <v>12909</v>
      </c>
      <c r="L277" s="139">
        <v>4725</v>
      </c>
      <c r="M277" s="139">
        <v>3018</v>
      </c>
      <c r="N277" s="139">
        <v>6855</v>
      </c>
      <c r="O277" s="139">
        <v>603</v>
      </c>
      <c r="P277" s="139">
        <v>1161</v>
      </c>
    </row>
    <row r="278" spans="1:16">
      <c r="A278" s="51">
        <v>41214</v>
      </c>
      <c r="B278" s="256">
        <v>77585</v>
      </c>
      <c r="C278" s="139">
        <f t="shared" si="4"/>
        <v>12031</v>
      </c>
      <c r="D278" s="256">
        <v>65554</v>
      </c>
      <c r="E278" s="195">
        <v>5256</v>
      </c>
      <c r="F278" s="195">
        <v>2663</v>
      </c>
      <c r="G278" s="195">
        <v>184</v>
      </c>
      <c r="H278" s="256">
        <v>1150</v>
      </c>
      <c r="I278" s="139">
        <v>1310</v>
      </c>
      <c r="J278" s="139">
        <v>3490</v>
      </c>
      <c r="K278" s="139">
        <v>11312</v>
      </c>
      <c r="L278" s="139">
        <v>4018</v>
      </c>
      <c r="M278" s="139">
        <v>2393</v>
      </c>
      <c r="N278" s="139">
        <v>6770</v>
      </c>
      <c r="O278" s="139">
        <v>1270</v>
      </c>
      <c r="P278" s="139">
        <v>1400</v>
      </c>
    </row>
    <row r="279" spans="1:16">
      <c r="A279" s="51">
        <v>41244</v>
      </c>
      <c r="B279" s="256">
        <v>51838</v>
      </c>
      <c r="C279" s="139">
        <f t="shared" si="4"/>
        <v>8210</v>
      </c>
      <c r="D279" s="256">
        <v>43628</v>
      </c>
      <c r="E279" s="195">
        <v>4639</v>
      </c>
      <c r="F279" s="195">
        <v>964</v>
      </c>
      <c r="G279" s="195">
        <v>142</v>
      </c>
      <c r="H279" s="256">
        <v>602</v>
      </c>
      <c r="I279" s="139">
        <v>1355</v>
      </c>
      <c r="J279" s="139">
        <v>3484</v>
      </c>
      <c r="K279" s="139">
        <v>6481</v>
      </c>
      <c r="L279" s="139">
        <v>2271</v>
      </c>
      <c r="M279" s="139">
        <v>1745</v>
      </c>
      <c r="N279" s="139">
        <v>3458</v>
      </c>
      <c r="O279" s="139">
        <v>596</v>
      </c>
      <c r="P279" s="139">
        <v>923</v>
      </c>
    </row>
    <row r="280" spans="1:16">
      <c r="A280" s="51">
        <v>41275</v>
      </c>
      <c r="B280" s="256">
        <v>59087</v>
      </c>
      <c r="C280" s="139">
        <f t="shared" si="4"/>
        <v>6821</v>
      </c>
      <c r="D280" s="256">
        <v>52266</v>
      </c>
      <c r="E280" s="195">
        <v>3941</v>
      </c>
      <c r="F280" s="195">
        <v>1788</v>
      </c>
      <c r="G280" s="195">
        <v>123</v>
      </c>
      <c r="H280" s="256">
        <v>209</v>
      </c>
      <c r="I280" s="139">
        <v>1519</v>
      </c>
      <c r="J280" s="139">
        <v>2622</v>
      </c>
      <c r="K280" s="139">
        <v>8551</v>
      </c>
      <c r="L280" s="139">
        <v>3632</v>
      </c>
      <c r="M280" s="139">
        <v>1581</v>
      </c>
      <c r="N280" s="139">
        <v>5478</v>
      </c>
      <c r="O280" s="139">
        <v>548</v>
      </c>
      <c r="P280" s="139">
        <v>895</v>
      </c>
    </row>
    <row r="281" spans="1:16">
      <c r="A281" s="51">
        <v>41306</v>
      </c>
      <c r="B281" s="256">
        <v>65248</v>
      </c>
      <c r="C281" s="139">
        <f t="shared" si="4"/>
        <v>7867</v>
      </c>
      <c r="D281" s="256">
        <v>57381</v>
      </c>
      <c r="E281" s="195">
        <v>4707</v>
      </c>
      <c r="F281" s="195">
        <v>2359</v>
      </c>
      <c r="G281" s="195">
        <v>43</v>
      </c>
      <c r="H281" s="256">
        <v>336</v>
      </c>
      <c r="I281" s="139">
        <v>1434</v>
      </c>
      <c r="J281" s="139">
        <v>2798</v>
      </c>
      <c r="K281" s="139">
        <v>9799</v>
      </c>
      <c r="L281" s="139">
        <v>4119</v>
      </c>
      <c r="M281" s="139">
        <v>2167</v>
      </c>
      <c r="N281" s="139">
        <v>5589</v>
      </c>
      <c r="O281" s="139">
        <v>1434</v>
      </c>
      <c r="P281" s="139">
        <v>1224</v>
      </c>
    </row>
    <row r="282" spans="1:16">
      <c r="A282" s="51">
        <v>41334</v>
      </c>
      <c r="B282" s="256">
        <v>65959</v>
      </c>
      <c r="C282" s="139">
        <f t="shared" si="4"/>
        <v>8677</v>
      </c>
      <c r="D282" s="256">
        <v>57282</v>
      </c>
      <c r="E282" s="195">
        <v>5088</v>
      </c>
      <c r="F282" s="195">
        <v>2289</v>
      </c>
      <c r="G282" s="195">
        <v>205</v>
      </c>
      <c r="H282" s="256">
        <v>260</v>
      </c>
      <c r="I282" s="139">
        <v>1374</v>
      </c>
      <c r="J282" s="139">
        <v>4442</v>
      </c>
      <c r="K282" s="139">
        <v>7800</v>
      </c>
      <c r="L282" s="139">
        <v>3360</v>
      </c>
      <c r="M282" s="139">
        <v>1782</v>
      </c>
      <c r="N282" s="139">
        <v>6092</v>
      </c>
      <c r="O282" s="139">
        <v>1033</v>
      </c>
      <c r="P282" s="139">
        <v>1407</v>
      </c>
    </row>
    <row r="283" spans="1:16">
      <c r="A283" s="51">
        <v>41365</v>
      </c>
      <c r="B283" s="256">
        <v>80208</v>
      </c>
      <c r="C283" s="139">
        <f t="shared" si="4"/>
        <v>10585</v>
      </c>
      <c r="D283" s="256">
        <v>69623</v>
      </c>
      <c r="E283" s="195">
        <v>6817</v>
      </c>
      <c r="F283" s="195">
        <v>2425</v>
      </c>
      <c r="G283" s="195">
        <v>105</v>
      </c>
      <c r="H283" s="256">
        <v>325</v>
      </c>
      <c r="I283" s="139">
        <v>1675</v>
      </c>
      <c r="J283" s="139">
        <v>2901</v>
      </c>
      <c r="K283" s="139">
        <v>10481</v>
      </c>
      <c r="L283" s="139">
        <v>3689</v>
      </c>
      <c r="M283" s="139">
        <v>2240</v>
      </c>
      <c r="N283" s="139">
        <v>6435</v>
      </c>
      <c r="O283" s="139">
        <v>689</v>
      </c>
      <c r="P283" s="139">
        <v>1874</v>
      </c>
    </row>
    <row r="284" spans="1:16">
      <c r="A284" s="51">
        <v>41395</v>
      </c>
      <c r="B284" s="256">
        <v>82842</v>
      </c>
      <c r="C284" s="139">
        <f t="shared" si="4"/>
        <v>11071</v>
      </c>
      <c r="D284" s="256">
        <v>71771</v>
      </c>
      <c r="E284" s="195">
        <v>6030</v>
      </c>
      <c r="F284" s="195">
        <v>2970</v>
      </c>
      <c r="G284" s="195">
        <v>85</v>
      </c>
      <c r="H284" s="256">
        <v>549</v>
      </c>
      <c r="I284" s="139">
        <v>1760</v>
      </c>
      <c r="J284" s="139">
        <v>5427</v>
      </c>
      <c r="K284" s="139">
        <v>11188</v>
      </c>
      <c r="L284" s="139">
        <v>3740</v>
      </c>
      <c r="M284" s="139">
        <v>2294</v>
      </c>
      <c r="N284" s="139">
        <v>5873</v>
      </c>
      <c r="O284" s="139">
        <v>1419</v>
      </c>
      <c r="P284" s="139">
        <v>1339</v>
      </c>
    </row>
    <row r="285" spans="1:16">
      <c r="A285" s="51">
        <v>41426</v>
      </c>
      <c r="B285" s="256">
        <v>77149</v>
      </c>
      <c r="C285" s="139">
        <f t="shared" si="4"/>
        <v>8877</v>
      </c>
      <c r="D285" s="256">
        <v>68272</v>
      </c>
      <c r="E285" s="195">
        <v>6039</v>
      </c>
      <c r="F285" s="195">
        <v>2696</v>
      </c>
      <c r="G285" s="195">
        <v>116</v>
      </c>
      <c r="H285" s="256">
        <v>350</v>
      </c>
      <c r="I285" s="139">
        <v>1888</v>
      </c>
      <c r="J285" s="139">
        <v>5456</v>
      </c>
      <c r="K285" s="139">
        <v>9217</v>
      </c>
      <c r="L285" s="139">
        <v>3425</v>
      </c>
      <c r="M285" s="139">
        <v>2401</v>
      </c>
      <c r="N285" s="139">
        <v>4473</v>
      </c>
      <c r="O285" s="139">
        <v>1623</v>
      </c>
      <c r="P285" s="139">
        <v>994</v>
      </c>
    </row>
    <row r="286" spans="1:16">
      <c r="A286" s="51">
        <v>41456</v>
      </c>
      <c r="B286" s="256">
        <v>92823</v>
      </c>
      <c r="C286" s="139">
        <f t="shared" si="4"/>
        <v>11831</v>
      </c>
      <c r="D286" s="256">
        <v>80992</v>
      </c>
      <c r="E286" s="195">
        <v>6054</v>
      </c>
      <c r="F286" s="195">
        <v>3572</v>
      </c>
      <c r="G286" s="195">
        <v>390</v>
      </c>
      <c r="H286" s="256">
        <v>539</v>
      </c>
      <c r="I286" s="139">
        <v>1622</v>
      </c>
      <c r="J286" s="139">
        <v>5838</v>
      </c>
      <c r="K286" s="139">
        <v>13595</v>
      </c>
      <c r="L286" s="139">
        <v>4714</v>
      </c>
      <c r="M286" s="139">
        <v>2473</v>
      </c>
      <c r="N286" s="139">
        <v>7890</v>
      </c>
      <c r="O286" s="139">
        <v>1465</v>
      </c>
      <c r="P286" s="139">
        <v>1557</v>
      </c>
    </row>
    <row r="287" spans="1:16">
      <c r="A287" s="51">
        <v>41487</v>
      </c>
      <c r="B287" s="256">
        <v>82072</v>
      </c>
      <c r="C287" s="139">
        <f t="shared" si="4"/>
        <v>10686</v>
      </c>
      <c r="D287" s="256">
        <v>71386</v>
      </c>
      <c r="E287" s="195">
        <v>6545</v>
      </c>
      <c r="F287" s="195">
        <v>2900</v>
      </c>
      <c r="G287" s="195">
        <v>840</v>
      </c>
      <c r="H287" s="256">
        <v>331</v>
      </c>
      <c r="I287" s="139">
        <v>1756</v>
      </c>
      <c r="J287" s="139">
        <v>3789</v>
      </c>
      <c r="K287" s="139">
        <v>9949</v>
      </c>
      <c r="L287" s="139">
        <v>3729</v>
      </c>
      <c r="M287" s="139">
        <v>1958</v>
      </c>
      <c r="N287" s="139">
        <v>9151</v>
      </c>
      <c r="O287" s="139">
        <v>1297</v>
      </c>
      <c r="P287" s="139">
        <v>1157</v>
      </c>
    </row>
    <row r="288" spans="1:16">
      <c r="A288" s="51">
        <v>41518</v>
      </c>
      <c r="B288" s="256">
        <v>76463</v>
      </c>
      <c r="C288" s="139">
        <f t="shared" si="4"/>
        <v>8799</v>
      </c>
      <c r="D288" s="256">
        <v>67664</v>
      </c>
      <c r="E288" s="195">
        <v>5335</v>
      </c>
      <c r="F288" s="195">
        <v>2900</v>
      </c>
      <c r="G288" s="195">
        <v>508</v>
      </c>
      <c r="H288" s="256">
        <v>347</v>
      </c>
      <c r="I288" s="139">
        <v>1412</v>
      </c>
      <c r="J288" s="139">
        <v>4851</v>
      </c>
      <c r="K288" s="139">
        <v>10837</v>
      </c>
      <c r="L288" s="139">
        <v>3689</v>
      </c>
      <c r="M288" s="139">
        <v>2410</v>
      </c>
      <c r="N288" s="139">
        <v>5953</v>
      </c>
      <c r="O288" s="139">
        <v>1137</v>
      </c>
      <c r="P288" s="139">
        <v>1226</v>
      </c>
    </row>
    <row r="289" spans="1:16">
      <c r="A289" s="51">
        <v>41548</v>
      </c>
      <c r="B289" s="256">
        <v>84001</v>
      </c>
      <c r="C289" s="139">
        <f t="shared" si="4"/>
        <v>10250</v>
      </c>
      <c r="D289" s="256">
        <v>73751</v>
      </c>
      <c r="E289" s="195">
        <v>7092</v>
      </c>
      <c r="F289" s="195">
        <v>3500</v>
      </c>
      <c r="G289" s="195">
        <v>514</v>
      </c>
      <c r="H289" s="256">
        <v>461</v>
      </c>
      <c r="I289" s="139">
        <v>1984</v>
      </c>
      <c r="J289" s="139">
        <v>2700</v>
      </c>
      <c r="K289" s="139">
        <v>11101</v>
      </c>
      <c r="L289" s="139">
        <v>4096</v>
      </c>
      <c r="M289" s="139">
        <v>2410</v>
      </c>
      <c r="N289" s="139">
        <v>7370</v>
      </c>
      <c r="O289" s="139">
        <v>1373</v>
      </c>
      <c r="P289" s="139">
        <v>1372</v>
      </c>
    </row>
    <row r="290" spans="1:16">
      <c r="A290" s="51">
        <v>41579</v>
      </c>
      <c r="B290" s="256">
        <v>73144</v>
      </c>
      <c r="C290" s="139">
        <f t="shared" si="4"/>
        <v>10983</v>
      </c>
      <c r="D290" s="256">
        <v>62161</v>
      </c>
      <c r="E290" s="195">
        <v>5409</v>
      </c>
      <c r="F290" s="195">
        <v>4171</v>
      </c>
      <c r="G290" s="195">
        <v>771</v>
      </c>
      <c r="H290" s="256">
        <v>461</v>
      </c>
      <c r="I290" s="139">
        <v>1480</v>
      </c>
      <c r="J290" s="139">
        <v>2455</v>
      </c>
      <c r="K290" s="139">
        <v>6408</v>
      </c>
      <c r="L290" s="139">
        <v>4373</v>
      </c>
      <c r="M290" s="139">
        <v>2115</v>
      </c>
      <c r="N290" s="139">
        <v>6108</v>
      </c>
      <c r="O290" s="139">
        <v>1532</v>
      </c>
      <c r="P290" s="139">
        <v>1261</v>
      </c>
    </row>
    <row r="291" spans="1:16">
      <c r="A291" s="51">
        <v>41609</v>
      </c>
      <c r="B291" s="256">
        <v>46944</v>
      </c>
      <c r="C291" s="139">
        <f t="shared" si="4"/>
        <v>7577</v>
      </c>
      <c r="D291" s="256">
        <v>39367</v>
      </c>
      <c r="E291" s="195">
        <v>2766</v>
      </c>
      <c r="F291" s="195">
        <v>1878</v>
      </c>
      <c r="G291" s="195">
        <v>0</v>
      </c>
      <c r="H291" s="256">
        <v>269</v>
      </c>
      <c r="I291" s="139">
        <v>860</v>
      </c>
      <c r="J291" s="139">
        <v>2350</v>
      </c>
      <c r="K291" s="139">
        <v>3671</v>
      </c>
      <c r="L291" s="139">
        <v>2495</v>
      </c>
      <c r="M291" s="139">
        <v>1571</v>
      </c>
      <c r="N291" s="139">
        <v>3219</v>
      </c>
      <c r="O291" s="139">
        <v>505</v>
      </c>
      <c r="P291" s="139">
        <v>1007</v>
      </c>
    </row>
    <row r="292" spans="1:16">
      <c r="A292" s="51">
        <v>41640</v>
      </c>
      <c r="B292" s="256">
        <v>64470</v>
      </c>
      <c r="C292" s="139">
        <f t="shared" si="4"/>
        <v>9604</v>
      </c>
      <c r="D292" s="256">
        <v>54866</v>
      </c>
      <c r="E292" s="195">
        <v>4274</v>
      </c>
      <c r="F292" s="195">
        <v>2050</v>
      </c>
      <c r="G292" s="195">
        <v>512</v>
      </c>
      <c r="H292" s="256">
        <v>395</v>
      </c>
      <c r="I292" s="139">
        <v>1704</v>
      </c>
      <c r="J292" s="139">
        <v>2533</v>
      </c>
      <c r="K292" s="139">
        <v>7321</v>
      </c>
      <c r="L292" s="139">
        <v>2112</v>
      </c>
      <c r="M292" s="139">
        <v>1832</v>
      </c>
      <c r="N292" s="139">
        <v>8473</v>
      </c>
      <c r="O292" s="139">
        <v>1066</v>
      </c>
      <c r="P292" s="139">
        <v>1230</v>
      </c>
    </row>
    <row r="293" spans="1:16">
      <c r="A293" s="51">
        <v>41671</v>
      </c>
      <c r="B293" s="256">
        <v>65980</v>
      </c>
      <c r="C293" s="139">
        <f t="shared" si="4"/>
        <v>7570</v>
      </c>
      <c r="D293" s="256">
        <v>58410</v>
      </c>
      <c r="E293" s="195">
        <v>4626</v>
      </c>
      <c r="F293" s="195">
        <v>2700</v>
      </c>
      <c r="G293" s="195">
        <v>361</v>
      </c>
      <c r="H293" s="256">
        <v>501</v>
      </c>
      <c r="I293" s="139">
        <v>1235</v>
      </c>
      <c r="J293" s="139">
        <v>2422</v>
      </c>
      <c r="K293" s="139">
        <v>8257</v>
      </c>
      <c r="L293" s="139">
        <v>2794</v>
      </c>
      <c r="M293" s="139">
        <v>2104</v>
      </c>
      <c r="N293" s="139">
        <v>5786</v>
      </c>
      <c r="O293" s="139">
        <v>1350</v>
      </c>
      <c r="P293" s="139">
        <v>1458</v>
      </c>
    </row>
    <row r="294" spans="1:16">
      <c r="A294" s="51">
        <v>41699</v>
      </c>
      <c r="B294" s="256">
        <v>67555</v>
      </c>
      <c r="C294" s="139">
        <f t="shared" si="4"/>
        <v>7465</v>
      </c>
      <c r="D294" s="256">
        <v>60090</v>
      </c>
      <c r="E294" s="195">
        <v>4541</v>
      </c>
      <c r="F294" s="195">
        <v>2549</v>
      </c>
      <c r="G294" s="195">
        <v>1721</v>
      </c>
      <c r="H294" s="256">
        <v>561</v>
      </c>
      <c r="I294" s="139">
        <v>1167</v>
      </c>
      <c r="J294" s="139">
        <v>2330</v>
      </c>
      <c r="K294" s="139">
        <v>6745</v>
      </c>
      <c r="L294" s="139">
        <v>3273</v>
      </c>
      <c r="M294" s="139">
        <v>2239</v>
      </c>
      <c r="N294" s="139">
        <v>5525</v>
      </c>
      <c r="O294" s="139">
        <v>1409</v>
      </c>
      <c r="P294" s="139">
        <v>1220</v>
      </c>
    </row>
    <row r="295" spans="1:16">
      <c r="A295" s="51">
        <v>41730</v>
      </c>
      <c r="B295" s="256">
        <v>65645</v>
      </c>
      <c r="C295" s="139">
        <f t="shared" si="4"/>
        <v>7214</v>
      </c>
      <c r="D295" s="256">
        <v>58431</v>
      </c>
      <c r="E295" s="195">
        <v>4830</v>
      </c>
      <c r="F295" s="195">
        <v>2400</v>
      </c>
      <c r="G295" s="195">
        <v>451</v>
      </c>
      <c r="H295" s="256">
        <v>476</v>
      </c>
      <c r="I295" s="139">
        <v>1320</v>
      </c>
      <c r="J295" s="139">
        <v>2766</v>
      </c>
      <c r="K295" s="139">
        <v>7300</v>
      </c>
      <c r="L295" s="139">
        <v>3669</v>
      </c>
      <c r="M295" s="139">
        <v>2284</v>
      </c>
      <c r="N295" s="139">
        <v>5025</v>
      </c>
      <c r="O295" s="139">
        <v>1249</v>
      </c>
      <c r="P295" s="139">
        <v>1557</v>
      </c>
    </row>
    <row r="296" spans="1:16">
      <c r="A296" s="51">
        <v>41760</v>
      </c>
      <c r="B296" s="256">
        <v>70210</v>
      </c>
      <c r="C296" s="139">
        <f t="shared" si="4"/>
        <v>7664</v>
      </c>
      <c r="D296" s="256">
        <v>62546</v>
      </c>
      <c r="E296" s="195">
        <v>5361</v>
      </c>
      <c r="F296" s="195">
        <v>2951</v>
      </c>
      <c r="G296" s="195">
        <v>592</v>
      </c>
      <c r="H296" s="256">
        <v>627</v>
      </c>
      <c r="I296" s="139">
        <v>1420</v>
      </c>
      <c r="J296" s="139">
        <v>2398</v>
      </c>
      <c r="K296" s="139">
        <v>9684</v>
      </c>
      <c r="L296" s="139">
        <v>3794</v>
      </c>
      <c r="M296" s="139">
        <v>2394</v>
      </c>
      <c r="N296" s="139">
        <v>6033</v>
      </c>
      <c r="O296" s="139">
        <v>879</v>
      </c>
      <c r="P296" s="139">
        <v>1390</v>
      </c>
    </row>
    <row r="297" spans="1:16">
      <c r="A297" s="51">
        <v>41791</v>
      </c>
      <c r="B297" s="256">
        <v>74444</v>
      </c>
      <c r="C297" s="139">
        <f t="shared" si="4"/>
        <v>9593</v>
      </c>
      <c r="D297" s="256">
        <v>64851</v>
      </c>
      <c r="E297" s="195">
        <v>7576</v>
      </c>
      <c r="F297" s="195">
        <v>2000</v>
      </c>
      <c r="G297" s="195">
        <v>731</v>
      </c>
      <c r="H297" s="256">
        <v>474</v>
      </c>
      <c r="I297" s="139">
        <v>2061</v>
      </c>
      <c r="J297" s="139">
        <v>2314</v>
      </c>
      <c r="K297" s="139">
        <v>8631</v>
      </c>
      <c r="L297" s="139">
        <v>4142</v>
      </c>
      <c r="M297" s="139">
        <v>2669</v>
      </c>
      <c r="N297" s="139">
        <v>6760</v>
      </c>
      <c r="O297" s="139">
        <v>1425</v>
      </c>
      <c r="P297" s="139">
        <v>1403</v>
      </c>
    </row>
    <row r="298" spans="1:16">
      <c r="A298" s="51">
        <v>41821</v>
      </c>
      <c r="B298" s="256">
        <v>83573</v>
      </c>
      <c r="C298" s="139">
        <f t="shared" si="4"/>
        <v>8206</v>
      </c>
      <c r="D298" s="256">
        <v>75367</v>
      </c>
      <c r="E298" s="195">
        <v>7477</v>
      </c>
      <c r="F298" s="195">
        <v>3970</v>
      </c>
      <c r="G298" s="195">
        <v>503</v>
      </c>
      <c r="H298" s="256">
        <v>705</v>
      </c>
      <c r="I298" s="139">
        <v>1830</v>
      </c>
      <c r="J298" s="139">
        <v>2195</v>
      </c>
      <c r="K298" s="139">
        <v>11475</v>
      </c>
      <c r="L298" s="139">
        <v>4329</v>
      </c>
      <c r="M298" s="139">
        <v>2717</v>
      </c>
      <c r="N298" s="139">
        <v>8153</v>
      </c>
      <c r="O298" s="139">
        <v>1753</v>
      </c>
      <c r="P298" s="139">
        <v>1546</v>
      </c>
    </row>
    <row r="299" spans="1:16">
      <c r="A299" s="51">
        <v>41852</v>
      </c>
      <c r="B299" s="256">
        <v>74527</v>
      </c>
      <c r="C299" s="139">
        <f t="shared" si="4"/>
        <v>8864</v>
      </c>
      <c r="D299" s="256">
        <v>65663</v>
      </c>
      <c r="E299" s="195">
        <v>4363</v>
      </c>
      <c r="F299" s="195">
        <v>2924</v>
      </c>
      <c r="G299" s="195">
        <v>319</v>
      </c>
      <c r="H299" s="256">
        <v>433</v>
      </c>
      <c r="I299" s="139">
        <v>2221</v>
      </c>
      <c r="J299" s="139">
        <v>2530</v>
      </c>
      <c r="K299" s="139">
        <v>8793</v>
      </c>
      <c r="L299" s="139">
        <v>3748</v>
      </c>
      <c r="M299" s="139">
        <v>1745</v>
      </c>
      <c r="N299" s="139">
        <v>9092</v>
      </c>
      <c r="O299" s="139">
        <v>1386</v>
      </c>
      <c r="P299" s="139">
        <v>1619</v>
      </c>
    </row>
    <row r="300" spans="1:16">
      <c r="A300" s="57"/>
      <c r="B300" s="54"/>
      <c r="C300" s="54"/>
      <c r="D300" s="54"/>
      <c r="E300" s="54"/>
      <c r="F300" s="54"/>
      <c r="G300" s="54"/>
      <c r="H300" s="54"/>
    </row>
    <row r="301" spans="1:16">
      <c r="A301" s="57" t="s">
        <v>30</v>
      </c>
      <c r="B301" s="54"/>
      <c r="C301" s="54"/>
      <c r="D301" s="54"/>
      <c r="E301" s="54"/>
      <c r="F301" s="54"/>
      <c r="G301" s="54"/>
      <c r="H301" s="54"/>
      <c r="I301" s="54"/>
    </row>
    <row r="302" spans="1:16">
      <c r="A302" s="53" t="s">
        <v>26</v>
      </c>
      <c r="B302" s="55">
        <f>AVERAGE(B4:B15)</f>
        <v>79315</v>
      </c>
      <c r="C302" s="55">
        <f>AVERAGE(C4:C15)</f>
        <v>6921.666666666667</v>
      </c>
      <c r="D302" s="55">
        <f t="shared" ref="D302:I302" si="5">AVERAGE(D4:D15)</f>
        <v>72393.333333333328</v>
      </c>
      <c r="E302" s="55">
        <f t="shared" si="5"/>
        <v>11429.333333333334</v>
      </c>
      <c r="F302" s="55">
        <f t="shared" si="5"/>
        <v>2548.0833333333335</v>
      </c>
      <c r="G302" s="55">
        <f t="shared" si="5"/>
        <v>1138.75</v>
      </c>
      <c r="H302" s="55">
        <f t="shared" si="5"/>
        <v>566.25</v>
      </c>
      <c r="I302" s="60">
        <f t="shared" si="5"/>
        <v>2277.6666666666665</v>
      </c>
      <c r="J302" s="60">
        <f t="shared" ref="J302:P302" si="6">AVERAGE(J4:J15)</f>
        <v>5568.25</v>
      </c>
      <c r="K302" s="55">
        <f t="shared" si="6"/>
        <v>7985.916666666667</v>
      </c>
      <c r="L302" s="55">
        <f t="shared" si="6"/>
        <v>5664.5</v>
      </c>
      <c r="M302" s="55">
        <f t="shared" si="6"/>
        <v>2343.6666666666665</v>
      </c>
      <c r="N302" s="55">
        <f t="shared" si="6"/>
        <v>5816.333333333333</v>
      </c>
      <c r="O302" s="55">
        <f t="shared" si="6"/>
        <v>1587.75</v>
      </c>
      <c r="P302" s="55">
        <f t="shared" si="6"/>
        <v>1859.5</v>
      </c>
    </row>
    <row r="303" spans="1:16">
      <c r="A303" s="53" t="s">
        <v>7</v>
      </c>
      <c r="B303" s="55">
        <f>AVERAGE(B16:B27)</f>
        <v>86516.083333333328</v>
      </c>
      <c r="C303" s="55">
        <f>AVERAGE(C16:C27)</f>
        <v>9461</v>
      </c>
      <c r="D303" s="55">
        <f t="shared" ref="D303:I303" si="7">AVERAGE(D16:D27)</f>
        <v>77055.083333333328</v>
      </c>
      <c r="E303" s="55">
        <f t="shared" si="7"/>
        <v>11168.666666666666</v>
      </c>
      <c r="F303" s="55">
        <f t="shared" si="7"/>
        <v>2810.8333333333335</v>
      </c>
      <c r="G303" s="55">
        <f t="shared" si="7"/>
        <v>1085.0833333333333</v>
      </c>
      <c r="H303" s="55">
        <f t="shared" si="7"/>
        <v>809.75</v>
      </c>
      <c r="I303" s="60">
        <f t="shared" si="7"/>
        <v>2328.6666666666665</v>
      </c>
      <c r="J303" s="60">
        <f t="shared" ref="J303:P303" si="8">AVERAGE(J16:J27)</f>
        <v>5199.166666666667</v>
      </c>
      <c r="K303" s="55">
        <f t="shared" si="8"/>
        <v>10306.166666666666</v>
      </c>
      <c r="L303" s="55">
        <f t="shared" si="8"/>
        <v>5877.333333333333</v>
      </c>
      <c r="M303" s="55">
        <f t="shared" si="8"/>
        <v>2247.9166666666665</v>
      </c>
      <c r="N303" s="55">
        <f t="shared" si="8"/>
        <v>6498.416666666667</v>
      </c>
      <c r="O303" s="55">
        <f t="shared" si="8"/>
        <v>1585.5</v>
      </c>
      <c r="P303" s="55">
        <f t="shared" si="8"/>
        <v>1990.6666666666667</v>
      </c>
    </row>
    <row r="304" spans="1:16">
      <c r="A304" s="53" t="s">
        <v>8</v>
      </c>
      <c r="B304" s="55">
        <f>AVERAGE(B28:B39)</f>
        <v>92245.666666666672</v>
      </c>
      <c r="C304" s="55">
        <f>AVERAGE(C28:C39)</f>
        <v>9591</v>
      </c>
      <c r="D304" s="55">
        <f t="shared" ref="D304:I304" si="9">AVERAGE(D28:D39)</f>
        <v>82654.666666666672</v>
      </c>
      <c r="E304" s="55">
        <f t="shared" si="9"/>
        <v>12845.833333333334</v>
      </c>
      <c r="F304" s="55">
        <f t="shared" si="9"/>
        <v>2867.4166666666665</v>
      </c>
      <c r="G304" s="55">
        <f t="shared" si="9"/>
        <v>1189.4166666666667</v>
      </c>
      <c r="H304" s="55">
        <f t="shared" si="9"/>
        <v>923.66666666666663</v>
      </c>
      <c r="I304" s="60">
        <f t="shared" si="9"/>
        <v>2465.3333333333335</v>
      </c>
      <c r="J304" s="60">
        <f t="shared" ref="J304:P304" si="10">AVERAGE(J28:J39)</f>
        <v>5646.083333333333</v>
      </c>
      <c r="K304" s="55">
        <f t="shared" si="10"/>
        <v>11111.666666666666</v>
      </c>
      <c r="L304" s="55">
        <f t="shared" si="10"/>
        <v>5926.083333333333</v>
      </c>
      <c r="M304" s="55">
        <f t="shared" si="10"/>
        <v>2493.9166666666665</v>
      </c>
      <c r="N304" s="55">
        <f t="shared" si="10"/>
        <v>7213.833333333333</v>
      </c>
      <c r="O304" s="55">
        <f t="shared" si="10"/>
        <v>1571.1666666666667</v>
      </c>
      <c r="P304" s="55">
        <f t="shared" si="10"/>
        <v>2765.3333333333335</v>
      </c>
    </row>
    <row r="305" spans="1:16">
      <c r="A305" s="53" t="s">
        <v>9</v>
      </c>
      <c r="B305" s="55">
        <f>AVERAGE(B40:B51)</f>
        <v>93186.083333333328</v>
      </c>
      <c r="C305" s="55">
        <f>AVERAGE(C40:C51)</f>
        <v>9983.1666666666661</v>
      </c>
      <c r="D305" s="55">
        <f t="shared" ref="D305:I305" si="11">AVERAGE(D40:D51)</f>
        <v>83202.916666666672</v>
      </c>
      <c r="E305" s="55">
        <f t="shared" si="11"/>
        <v>14840.333333333334</v>
      </c>
      <c r="F305" s="55">
        <f t="shared" si="11"/>
        <v>3175.3333333333335</v>
      </c>
      <c r="G305" s="55">
        <f t="shared" si="11"/>
        <v>1394.0833333333333</v>
      </c>
      <c r="H305" s="55">
        <f t="shared" si="11"/>
        <v>701</v>
      </c>
      <c r="I305" s="60">
        <f t="shared" si="11"/>
        <v>2588.8333333333335</v>
      </c>
      <c r="J305" s="60">
        <f t="shared" ref="J305:P305" si="12">AVERAGE(J40:J51)</f>
        <v>7526.583333333333</v>
      </c>
      <c r="K305" s="55">
        <f t="shared" si="12"/>
        <v>11079.25</v>
      </c>
      <c r="L305" s="55">
        <f t="shared" si="12"/>
        <v>5543.333333333333</v>
      </c>
      <c r="M305" s="55">
        <f t="shared" si="12"/>
        <v>2439.6666666666665</v>
      </c>
      <c r="N305" s="55">
        <f t="shared" si="12"/>
        <v>7699.75</v>
      </c>
      <c r="O305" s="55">
        <f t="shared" si="12"/>
        <v>1365.75</v>
      </c>
      <c r="P305" s="55">
        <f t="shared" si="12"/>
        <v>2059.1666666666665</v>
      </c>
    </row>
    <row r="306" spans="1:16">
      <c r="A306" s="53" t="s">
        <v>10</v>
      </c>
      <c r="B306" s="55">
        <f>AVERAGE(B52:B63)</f>
        <v>90465.666666666672</v>
      </c>
      <c r="C306" s="55">
        <f>AVERAGE(C52:C63)</f>
        <v>9414.5833333333339</v>
      </c>
      <c r="D306" s="55">
        <f t="shared" ref="D306:I306" si="13">AVERAGE(D52:D63)</f>
        <v>81051.083333333328</v>
      </c>
      <c r="E306" s="55">
        <f t="shared" si="13"/>
        <v>13318.916666666666</v>
      </c>
      <c r="F306" s="55">
        <f t="shared" si="13"/>
        <v>3347.75</v>
      </c>
      <c r="G306" s="55">
        <f t="shared" si="13"/>
        <v>1363.5833333333333</v>
      </c>
      <c r="H306" s="55">
        <f t="shared" si="13"/>
        <v>684.58333333333337</v>
      </c>
      <c r="I306" s="60">
        <f t="shared" si="13"/>
        <v>2602.3333333333335</v>
      </c>
      <c r="J306" s="60">
        <f t="shared" ref="J306:P306" si="14">AVERAGE(J52:J63)</f>
        <v>7553.833333333333</v>
      </c>
      <c r="K306" s="55">
        <f t="shared" si="14"/>
        <v>10886.25</v>
      </c>
      <c r="L306" s="55">
        <f t="shared" si="14"/>
        <v>4759.166666666667</v>
      </c>
      <c r="M306" s="55">
        <f t="shared" si="14"/>
        <v>2464.0833333333335</v>
      </c>
      <c r="N306" s="55">
        <f t="shared" si="14"/>
        <v>7885.583333333333</v>
      </c>
      <c r="O306" s="55">
        <f t="shared" si="14"/>
        <v>1572</v>
      </c>
      <c r="P306" s="55">
        <f t="shared" si="14"/>
        <v>1823.75</v>
      </c>
    </row>
    <row r="307" spans="1:16">
      <c r="A307" s="53" t="s">
        <v>11</v>
      </c>
      <c r="B307" s="55">
        <f>AVERAGE(B64:B75)</f>
        <v>97114.666666666672</v>
      </c>
      <c r="C307" s="55">
        <f>AVERAGE(C64:C75)</f>
        <v>10105.166666666666</v>
      </c>
      <c r="D307" s="55">
        <f t="shared" ref="D307:I307" si="15">AVERAGE(D64:D75)</f>
        <v>87009.5</v>
      </c>
      <c r="E307" s="55">
        <f t="shared" si="15"/>
        <v>13884.083333333334</v>
      </c>
      <c r="F307" s="55">
        <f t="shared" si="15"/>
        <v>3969.9166666666665</v>
      </c>
      <c r="G307" s="55">
        <f t="shared" si="15"/>
        <v>1287.0833333333333</v>
      </c>
      <c r="H307" s="55">
        <f t="shared" si="15"/>
        <v>901.91666666666663</v>
      </c>
      <c r="I307" s="60">
        <f t="shared" si="15"/>
        <v>2524.1666666666665</v>
      </c>
      <c r="J307" s="60">
        <f t="shared" ref="J307:P307" si="16">AVERAGE(J64:J75)</f>
        <v>7481.333333333333</v>
      </c>
      <c r="K307" s="55">
        <f t="shared" si="16"/>
        <v>11911.916666666666</v>
      </c>
      <c r="L307" s="55">
        <f t="shared" si="16"/>
        <v>5781.666666666667</v>
      </c>
      <c r="M307" s="55">
        <f t="shared" si="16"/>
        <v>2557.5</v>
      </c>
      <c r="N307" s="55">
        <f t="shared" si="16"/>
        <v>8018.833333333333</v>
      </c>
      <c r="O307" s="55">
        <f t="shared" si="16"/>
        <v>1409</v>
      </c>
      <c r="P307" s="55">
        <f t="shared" si="16"/>
        <v>2024.0833333333333</v>
      </c>
    </row>
    <row r="308" spans="1:16">
      <c r="A308" s="53" t="s">
        <v>12</v>
      </c>
      <c r="B308" s="55">
        <f>AVERAGE(B76:B87)</f>
        <v>109131.08333333333</v>
      </c>
      <c r="C308" s="55">
        <f>AVERAGE(C76:C87)</f>
        <v>10276.416666666666</v>
      </c>
      <c r="D308" s="55">
        <f t="shared" ref="D308:I308" si="17">AVERAGE(D76:D87)</f>
        <v>98854.666666666672</v>
      </c>
      <c r="E308" s="55">
        <f t="shared" si="17"/>
        <v>14210.333333333334</v>
      </c>
      <c r="F308" s="55">
        <f t="shared" si="17"/>
        <v>9179.3333333333339</v>
      </c>
      <c r="G308" s="55">
        <f t="shared" si="17"/>
        <v>1543.5833333333333</v>
      </c>
      <c r="H308" s="55">
        <f t="shared" si="17"/>
        <v>726.41666666666663</v>
      </c>
      <c r="I308" s="60">
        <f t="shared" si="17"/>
        <v>2612.25</v>
      </c>
      <c r="J308" s="60">
        <f t="shared" ref="J308:P308" si="18">AVERAGE(J76:J87)</f>
        <v>6705.75</v>
      </c>
      <c r="K308" s="55">
        <f t="shared" si="18"/>
        <v>11948.25</v>
      </c>
      <c r="L308" s="55">
        <f t="shared" si="18"/>
        <v>7056.416666666667</v>
      </c>
      <c r="M308" s="55">
        <f t="shared" si="18"/>
        <v>2609.0833333333335</v>
      </c>
      <c r="N308" s="55">
        <f t="shared" si="18"/>
        <v>8929.6666666666661</v>
      </c>
      <c r="O308" s="55">
        <f t="shared" si="18"/>
        <v>2004.6666666666667</v>
      </c>
      <c r="P308" s="55">
        <f t="shared" si="18"/>
        <v>2085.5</v>
      </c>
    </row>
    <row r="309" spans="1:16">
      <c r="A309" s="53" t="s">
        <v>13</v>
      </c>
      <c r="B309" s="55">
        <f>AVERAGE(B88:B99)</f>
        <v>123013.75</v>
      </c>
      <c r="C309" s="55">
        <f>AVERAGE(C88:C99)</f>
        <v>13296.166666666666</v>
      </c>
      <c r="D309" s="55">
        <f t="shared" ref="D309:I309" si="19">AVERAGE(D88:D99)</f>
        <v>109717.58333333333</v>
      </c>
      <c r="E309" s="55">
        <f t="shared" si="19"/>
        <v>15041.416666666666</v>
      </c>
      <c r="F309" s="55">
        <f t="shared" si="19"/>
        <v>11255.833333333334</v>
      </c>
      <c r="G309" s="55">
        <f t="shared" si="19"/>
        <v>1609.75</v>
      </c>
      <c r="H309" s="55">
        <f t="shared" si="19"/>
        <v>655.16666666666663</v>
      </c>
      <c r="I309" s="60">
        <f t="shared" si="19"/>
        <v>2677.0833333333335</v>
      </c>
      <c r="J309" s="60">
        <f t="shared" ref="J309:P309" si="20">AVERAGE(J88:J99)</f>
        <v>8677.9166666666661</v>
      </c>
      <c r="K309" s="55">
        <f t="shared" si="20"/>
        <v>14275</v>
      </c>
      <c r="L309" s="55">
        <f t="shared" si="20"/>
        <v>8153.083333333333</v>
      </c>
      <c r="M309" s="55">
        <f t="shared" si="20"/>
        <v>3012.6666666666665</v>
      </c>
      <c r="N309" s="55">
        <f t="shared" si="20"/>
        <v>9588.5</v>
      </c>
      <c r="O309" s="55">
        <f t="shared" si="20"/>
        <v>4078.5833333333335</v>
      </c>
      <c r="P309" s="55">
        <f t="shared" si="20"/>
        <v>1659</v>
      </c>
    </row>
    <row r="310" spans="1:16">
      <c r="A310" s="53" t="s">
        <v>14</v>
      </c>
      <c r="B310" s="55">
        <f>AVERAGE(B100:B111)</f>
        <v>125749.91666666667</v>
      </c>
      <c r="C310" s="55">
        <f>AVERAGE(C100:C111)</f>
        <v>11142.666666666666</v>
      </c>
      <c r="D310" s="55">
        <f t="shared" ref="D310:I310" si="21">AVERAGE(D100:D111)</f>
        <v>114607.25</v>
      </c>
      <c r="E310" s="55">
        <f t="shared" si="21"/>
        <v>15085.333333333334</v>
      </c>
      <c r="F310" s="55">
        <f t="shared" si="21"/>
        <v>11973.083333333334</v>
      </c>
      <c r="G310" s="55">
        <f t="shared" si="21"/>
        <v>2307.3333333333335</v>
      </c>
      <c r="H310" s="55">
        <f t="shared" si="21"/>
        <v>659.58333333333337</v>
      </c>
      <c r="I310" s="60">
        <f t="shared" si="21"/>
        <v>2446.8333333333335</v>
      </c>
      <c r="J310" s="60">
        <f t="shared" ref="J310:P310" si="22">AVERAGE(J100:J111)</f>
        <v>9237.1666666666661</v>
      </c>
      <c r="K310" s="55">
        <f t="shared" si="22"/>
        <v>11289.166666666666</v>
      </c>
      <c r="L310" s="55">
        <f t="shared" si="22"/>
        <v>7239.333333333333</v>
      </c>
      <c r="M310" s="55">
        <f t="shared" si="22"/>
        <v>3967.75</v>
      </c>
      <c r="N310" s="55">
        <f t="shared" si="22"/>
        <v>9485.5</v>
      </c>
      <c r="O310" s="55">
        <f t="shared" si="22"/>
        <v>3358.75</v>
      </c>
      <c r="P310" s="55">
        <f t="shared" si="22"/>
        <v>1850.75</v>
      </c>
    </row>
    <row r="311" spans="1:16">
      <c r="A311" s="53" t="s">
        <v>15</v>
      </c>
      <c r="B311" s="55">
        <f>AVERAGE(B113:B123)</f>
        <v>133194.90909090909</v>
      </c>
      <c r="C311" s="55">
        <f>AVERAGE(C113:C123)</f>
        <v>11338.545454545454</v>
      </c>
      <c r="D311" s="55">
        <f t="shared" ref="D311:I311" si="23">AVERAGE(D113:D123)</f>
        <v>121856.36363636363</v>
      </c>
      <c r="E311" s="55">
        <f t="shared" si="23"/>
        <v>15573.454545454546</v>
      </c>
      <c r="F311" s="55">
        <f t="shared" si="23"/>
        <v>10900.636363636364</v>
      </c>
      <c r="G311" s="55">
        <f t="shared" si="23"/>
        <v>3180.6363636363635</v>
      </c>
      <c r="H311" s="55">
        <f t="shared" si="23"/>
        <v>1364.7272727272727</v>
      </c>
      <c r="I311" s="60">
        <f t="shared" si="23"/>
        <v>2836</v>
      </c>
      <c r="J311" s="60">
        <f t="shared" ref="J311:P311" si="24">AVERAGE(J113:J123)</f>
        <v>10059.454545454546</v>
      </c>
      <c r="K311" s="55">
        <f t="shared" si="24"/>
        <v>11008.181818181818</v>
      </c>
      <c r="L311" s="55">
        <f t="shared" si="24"/>
        <v>7553.636363636364</v>
      </c>
      <c r="M311" s="55">
        <f t="shared" si="24"/>
        <v>4022.909090909091</v>
      </c>
      <c r="N311" s="55">
        <f t="shared" si="24"/>
        <v>13221.272727272728</v>
      </c>
      <c r="O311" s="55">
        <f t="shared" si="24"/>
        <v>4610.363636363636</v>
      </c>
      <c r="P311" s="55">
        <f t="shared" si="24"/>
        <v>2518.3636363636365</v>
      </c>
    </row>
    <row r="312" spans="1:16">
      <c r="A312" s="53" t="s">
        <v>16</v>
      </c>
      <c r="B312" s="55">
        <f>AVERAGE(B124:B135)</f>
        <v>146605.75</v>
      </c>
      <c r="C312" s="55">
        <f>AVERAGE(C124:C135)</f>
        <v>14473.166666666666</v>
      </c>
      <c r="D312" s="55">
        <f t="shared" ref="D312:I312" si="25">AVERAGE(D124:D135)</f>
        <v>132132.58333333334</v>
      </c>
      <c r="E312" s="55">
        <f t="shared" si="25"/>
        <v>19018.166666666668</v>
      </c>
      <c r="F312" s="55">
        <f t="shared" si="25"/>
        <v>10275.25</v>
      </c>
      <c r="G312" s="55">
        <f t="shared" si="25"/>
        <v>3248.6666666666665</v>
      </c>
      <c r="H312" s="55">
        <f t="shared" si="25"/>
        <v>1535</v>
      </c>
      <c r="I312" s="60">
        <f t="shared" si="25"/>
        <v>3153.5833333333335</v>
      </c>
      <c r="J312" s="60">
        <f t="shared" ref="J312:P312" si="26">AVERAGE(J124:J135)</f>
        <v>10152.5</v>
      </c>
      <c r="K312" s="55">
        <f t="shared" si="26"/>
        <v>10014</v>
      </c>
      <c r="L312" s="55">
        <f t="shared" si="26"/>
        <v>8288.5833333333339</v>
      </c>
      <c r="M312" s="55">
        <f t="shared" si="26"/>
        <v>3890.1666666666665</v>
      </c>
      <c r="N312" s="55">
        <f t="shared" si="26"/>
        <v>11774.75</v>
      </c>
      <c r="O312" s="55">
        <f t="shared" si="26"/>
        <v>3913.4166666666665</v>
      </c>
      <c r="P312" s="55">
        <f t="shared" si="26"/>
        <v>2950.3333333333335</v>
      </c>
    </row>
    <row r="313" spans="1:16">
      <c r="A313" s="53" t="s">
        <v>17</v>
      </c>
      <c r="B313" s="55">
        <f>AVERAGE(B136:B146)</f>
        <v>154353.45454545456</v>
      </c>
      <c r="C313" s="55">
        <f>AVERAGE(C136:C146)</f>
        <v>13568</v>
      </c>
      <c r="D313" s="55">
        <f t="shared" ref="D313:I313" si="27">AVERAGE(D136:D146)</f>
        <v>140785.45454545456</v>
      </c>
      <c r="E313" s="55">
        <f t="shared" si="27"/>
        <v>18077.18181818182</v>
      </c>
      <c r="F313" s="55">
        <f t="shared" si="27"/>
        <v>11671.636363636364</v>
      </c>
      <c r="G313" s="55">
        <f t="shared" si="27"/>
        <v>2860.090909090909</v>
      </c>
      <c r="H313" s="55">
        <f t="shared" si="27"/>
        <v>1711.8181818181818</v>
      </c>
      <c r="I313" s="60">
        <f t="shared" si="27"/>
        <v>3867</v>
      </c>
      <c r="J313" s="60">
        <f t="shared" ref="J313:P313" si="28">AVERAGE(J136:J146)</f>
        <v>9821.7272727272721</v>
      </c>
      <c r="K313" s="55">
        <f t="shared" si="28"/>
        <v>10583.727272727272</v>
      </c>
      <c r="L313" s="55">
        <f t="shared" si="28"/>
        <v>7667.090909090909</v>
      </c>
      <c r="M313" s="55">
        <f t="shared" si="28"/>
        <v>3927.2727272727275</v>
      </c>
      <c r="N313" s="55">
        <f t="shared" si="28"/>
        <v>16104.818181818182</v>
      </c>
      <c r="O313" s="55">
        <f t="shared" si="28"/>
        <v>3537.818181818182</v>
      </c>
      <c r="P313" s="55">
        <f t="shared" si="28"/>
        <v>3855.181818181818</v>
      </c>
    </row>
    <row r="314" spans="1:16">
      <c r="A314" s="53" t="s">
        <v>18</v>
      </c>
      <c r="B314" s="55">
        <f>AVERAGE(B148:B159)</f>
        <v>147338.08333333334</v>
      </c>
      <c r="C314" s="55">
        <f>AVERAGE(C148:C159)</f>
        <v>12216.083333333334</v>
      </c>
      <c r="D314" s="55">
        <f t="shared" ref="D314:I314" si="29">AVERAGE(D148:D159)</f>
        <v>135122</v>
      </c>
      <c r="E314" s="55">
        <f t="shared" si="29"/>
        <v>17641.166666666668</v>
      </c>
      <c r="F314" s="55">
        <f t="shared" si="29"/>
        <v>8641.0833333333339</v>
      </c>
      <c r="G314" s="55">
        <f t="shared" si="29"/>
        <v>2825.25</v>
      </c>
      <c r="H314" s="55">
        <f t="shared" si="29"/>
        <v>1815.75</v>
      </c>
      <c r="I314" s="60">
        <f t="shared" si="29"/>
        <v>3482.5833333333335</v>
      </c>
      <c r="J314" s="60">
        <f t="shared" ref="J314:P314" si="30">AVERAGE(J148:J159)</f>
        <v>11947.5</v>
      </c>
      <c r="K314" s="55">
        <f t="shared" si="30"/>
        <v>13208.916666666666</v>
      </c>
      <c r="L314" s="55">
        <f t="shared" si="30"/>
        <v>6532.833333333333</v>
      </c>
      <c r="M314" s="55">
        <f t="shared" si="30"/>
        <v>3763.3333333333335</v>
      </c>
      <c r="N314" s="55">
        <f t="shared" si="30"/>
        <v>14317.916666666666</v>
      </c>
      <c r="O314" s="55">
        <f t="shared" si="30"/>
        <v>2595.8333333333335</v>
      </c>
      <c r="P314" s="55">
        <f t="shared" si="30"/>
        <v>3741.25</v>
      </c>
    </row>
    <row r="315" spans="1:16">
      <c r="A315" s="53" t="s">
        <v>19</v>
      </c>
      <c r="B315" s="55">
        <f>AVERAGE(B160:B171)</f>
        <v>150106.08333333334</v>
      </c>
      <c r="C315" s="55">
        <f>AVERAGE(C160:C171)</f>
        <v>10790.25</v>
      </c>
      <c r="D315" s="55">
        <f t="shared" ref="D315:I315" si="31">AVERAGE(D160:D171)</f>
        <v>139315.83333333334</v>
      </c>
      <c r="E315" s="55">
        <f t="shared" si="31"/>
        <v>16208.666666666666</v>
      </c>
      <c r="F315" s="55">
        <f t="shared" si="31"/>
        <v>7636</v>
      </c>
      <c r="G315" s="55">
        <f t="shared" si="31"/>
        <v>3297.4166666666665</v>
      </c>
      <c r="H315" s="55">
        <f t="shared" si="31"/>
        <v>2367.5833333333335</v>
      </c>
      <c r="I315" s="60">
        <f t="shared" si="31"/>
        <v>2649</v>
      </c>
      <c r="J315" s="60">
        <f t="shared" ref="J315:P315" si="32">AVERAGE(J160:J171)</f>
        <v>11588.75</v>
      </c>
      <c r="K315" s="55">
        <f t="shared" si="32"/>
        <v>16117.583333333334</v>
      </c>
      <c r="L315" s="55">
        <f t="shared" si="32"/>
        <v>6906.333333333333</v>
      </c>
      <c r="M315" s="55">
        <f t="shared" si="32"/>
        <v>4662.416666666667</v>
      </c>
      <c r="N315" s="55">
        <f t="shared" si="32"/>
        <v>12760.083333333334</v>
      </c>
      <c r="O315" s="55">
        <f t="shared" si="32"/>
        <v>2971</v>
      </c>
      <c r="P315" s="55">
        <f t="shared" si="32"/>
        <v>6314.916666666667</v>
      </c>
    </row>
    <row r="316" spans="1:16">
      <c r="A316" s="53" t="s">
        <v>20</v>
      </c>
      <c r="B316" s="55">
        <f>AVERAGE(B172:B183)</f>
        <v>132855.91666666666</v>
      </c>
      <c r="C316" s="55">
        <f>AVERAGE(C172:C183)</f>
        <v>10505.5</v>
      </c>
      <c r="D316" s="55">
        <f t="shared" ref="D316:I316" si="33">AVERAGE(D172:D183)</f>
        <v>122350.41666666667</v>
      </c>
      <c r="E316" s="55">
        <f t="shared" si="33"/>
        <v>12575.666666666666</v>
      </c>
      <c r="F316" s="55">
        <f t="shared" si="33"/>
        <v>7151.916666666667</v>
      </c>
      <c r="G316" s="55">
        <f t="shared" si="33"/>
        <v>3283.5</v>
      </c>
      <c r="H316" s="55">
        <f t="shared" si="33"/>
        <v>1145.8333333333333</v>
      </c>
      <c r="I316" s="60">
        <f t="shared" si="33"/>
        <v>1697.4166666666667</v>
      </c>
      <c r="J316" s="60">
        <f t="shared" ref="J316:P316" si="34">AVERAGE(J172:J183)</f>
        <v>10672.5</v>
      </c>
      <c r="K316" s="55">
        <f t="shared" si="34"/>
        <v>14910.083333333334</v>
      </c>
      <c r="L316" s="55">
        <f t="shared" si="34"/>
        <v>7697.5</v>
      </c>
      <c r="M316" s="55">
        <f t="shared" si="34"/>
        <v>4557</v>
      </c>
      <c r="N316" s="55">
        <f t="shared" si="34"/>
        <v>11315.666666666666</v>
      </c>
      <c r="O316" s="55">
        <f t="shared" si="34"/>
        <v>2240.0833333333335</v>
      </c>
      <c r="P316" s="55">
        <f t="shared" si="34"/>
        <v>4905.166666666667</v>
      </c>
    </row>
    <row r="317" spans="1:16">
      <c r="A317" s="53" t="s">
        <v>21</v>
      </c>
      <c r="B317" s="55">
        <f>AVERAGE(B184:B195)</f>
        <v>126176.25</v>
      </c>
      <c r="C317" s="55">
        <f>AVERAGE(C184:C195)</f>
        <v>11757.166666666666</v>
      </c>
      <c r="D317" s="55">
        <f t="shared" ref="D317:I317" si="35">AVERAGE(D184:D195)</f>
        <v>114419.08333333333</v>
      </c>
      <c r="E317" s="55">
        <f t="shared" si="35"/>
        <v>14542.583333333334</v>
      </c>
      <c r="F317" s="55">
        <f t="shared" si="35"/>
        <v>6129.916666666667</v>
      </c>
      <c r="G317" s="55">
        <f t="shared" si="35"/>
        <v>3381.25</v>
      </c>
      <c r="H317" s="55">
        <f t="shared" si="35"/>
        <v>812.41666666666663</v>
      </c>
      <c r="I317" s="60">
        <f t="shared" si="35"/>
        <v>1765.0833333333333</v>
      </c>
      <c r="J317" s="60">
        <f t="shared" ref="J317:P317" si="36">AVERAGE(J184:J195)</f>
        <v>6805.666666666667</v>
      </c>
      <c r="K317" s="55">
        <f t="shared" si="36"/>
        <v>13761.166666666666</v>
      </c>
      <c r="L317" s="55">
        <f t="shared" si="36"/>
        <v>5138.166666666667</v>
      </c>
      <c r="M317" s="55">
        <f t="shared" si="36"/>
        <v>5181.833333333333</v>
      </c>
      <c r="N317" s="55">
        <f t="shared" si="36"/>
        <v>12149.833333333334</v>
      </c>
      <c r="O317" s="55">
        <f t="shared" si="36"/>
        <v>2410.3333333333335</v>
      </c>
      <c r="P317" s="55">
        <f t="shared" si="36"/>
        <v>5215.166666666667</v>
      </c>
    </row>
    <row r="318" spans="1:16">
      <c r="A318" s="53" t="s">
        <v>22</v>
      </c>
      <c r="B318" s="55">
        <f>AVERAGE(B196:B207)</f>
        <v>133642.41666666666</v>
      </c>
      <c r="C318" s="55">
        <f>AVERAGE(C196:C207)</f>
        <v>13443.333333333334</v>
      </c>
      <c r="D318" s="55">
        <f t="shared" ref="D318:I318" si="37">AVERAGE(D196:D207)</f>
        <v>120199.08333333333</v>
      </c>
      <c r="E318" s="55">
        <f t="shared" si="37"/>
        <v>12963.666666666666</v>
      </c>
      <c r="F318" s="55">
        <f t="shared" si="37"/>
        <v>6090.916666666667</v>
      </c>
      <c r="G318" s="55">
        <f t="shared" si="37"/>
        <v>4441.5</v>
      </c>
      <c r="H318" s="55">
        <f t="shared" si="37"/>
        <v>520.25</v>
      </c>
      <c r="I318" s="60">
        <f t="shared" si="37"/>
        <v>1589.75</v>
      </c>
      <c r="J318" s="60">
        <f t="shared" ref="J318:P318" si="38">AVERAGE(J196:J207)</f>
        <v>6105.75</v>
      </c>
      <c r="K318" s="55">
        <f t="shared" si="38"/>
        <v>15970.333333333334</v>
      </c>
      <c r="L318" s="55">
        <f t="shared" si="38"/>
        <v>5690.916666666667</v>
      </c>
      <c r="M318" s="55">
        <f t="shared" si="38"/>
        <v>5261.583333333333</v>
      </c>
      <c r="N318" s="55">
        <f t="shared" si="38"/>
        <v>12483.916666666666</v>
      </c>
      <c r="O318" s="55">
        <f t="shared" si="38"/>
        <v>3506.0833333333335</v>
      </c>
      <c r="P318" s="55">
        <f t="shared" si="38"/>
        <v>5301.333333333333</v>
      </c>
    </row>
    <row r="319" spans="1:16">
      <c r="A319" s="53" t="s">
        <v>23</v>
      </c>
      <c r="B319" s="55">
        <f>AVERAGE(B208:B219)</f>
        <v>121662.25</v>
      </c>
      <c r="C319" s="55">
        <f>AVERAGE(C208:C219)</f>
        <v>11793.333333333334</v>
      </c>
      <c r="D319" s="55">
        <f t="shared" ref="D319:I319" si="39">AVERAGE(D208:D219)</f>
        <v>109868.91666666667</v>
      </c>
      <c r="E319" s="55">
        <f t="shared" si="39"/>
        <v>10314.083333333334</v>
      </c>
      <c r="F319" s="55">
        <f t="shared" si="39"/>
        <v>5780.333333333333</v>
      </c>
      <c r="G319" s="55">
        <f t="shared" si="39"/>
        <v>2878.5833333333335</v>
      </c>
      <c r="H319" s="55">
        <f t="shared" si="39"/>
        <v>810.5</v>
      </c>
      <c r="I319" s="60">
        <f t="shared" si="39"/>
        <v>1530.4166666666667</v>
      </c>
      <c r="J319" s="60">
        <f t="shared" ref="J319:P319" si="40">AVERAGE(J208:J219)</f>
        <v>6766.25</v>
      </c>
      <c r="K319" s="55">
        <f t="shared" si="40"/>
        <v>18914.083333333332</v>
      </c>
      <c r="L319" s="55">
        <f t="shared" si="40"/>
        <v>4566.416666666667</v>
      </c>
      <c r="M319" s="55">
        <f t="shared" si="40"/>
        <v>3589.9166666666665</v>
      </c>
      <c r="N319" s="55">
        <f t="shared" si="40"/>
        <v>13498.083333333334</v>
      </c>
      <c r="O319" s="55">
        <f t="shared" si="40"/>
        <v>2303.5</v>
      </c>
      <c r="P319" s="55">
        <f t="shared" si="40"/>
        <v>4033.5833333333335</v>
      </c>
    </row>
    <row r="320" spans="1:16">
      <c r="A320" s="53" t="s">
        <v>24</v>
      </c>
      <c r="B320" s="55">
        <f>AVERAGE(B220:B231)</f>
        <v>120223</v>
      </c>
      <c r="C320" s="55">
        <f>AVERAGE(C220:C231)</f>
        <v>14792.916666666666</v>
      </c>
      <c r="D320" s="55">
        <f t="shared" ref="D320:I320" si="41">AVERAGE(D220:D231)</f>
        <v>105430.08333333333</v>
      </c>
      <c r="E320" s="55">
        <f t="shared" si="41"/>
        <v>10293.75</v>
      </c>
      <c r="F320" s="55">
        <f t="shared" si="41"/>
        <v>4785.666666666667</v>
      </c>
      <c r="G320" s="55">
        <f t="shared" si="41"/>
        <v>1542.1666666666667</v>
      </c>
      <c r="H320" s="55">
        <f t="shared" si="41"/>
        <v>635.66666666666663</v>
      </c>
      <c r="I320" s="60">
        <f t="shared" si="41"/>
        <v>1694.0833333333333</v>
      </c>
      <c r="J320" s="60">
        <f t="shared" ref="J320:P320" si="42">AVERAGE(J220:J231)</f>
        <v>6860.583333333333</v>
      </c>
      <c r="K320" s="55">
        <f t="shared" si="42"/>
        <v>18086.083333333332</v>
      </c>
      <c r="L320" s="55">
        <f t="shared" si="42"/>
        <v>5188.5</v>
      </c>
      <c r="M320" s="55">
        <f t="shared" si="42"/>
        <v>2935.0833333333335</v>
      </c>
      <c r="N320" s="55">
        <f t="shared" si="42"/>
        <v>12157.416666666666</v>
      </c>
      <c r="O320" s="55">
        <f t="shared" si="42"/>
        <v>2359.6666666666665</v>
      </c>
      <c r="P320" s="55">
        <f t="shared" si="42"/>
        <v>2931.9166666666665</v>
      </c>
    </row>
    <row r="321" spans="1:16">
      <c r="A321" s="53" t="s">
        <v>25</v>
      </c>
      <c r="B321" s="55">
        <f>AVERAGE(B232:B243)</f>
        <v>132940.08333333334</v>
      </c>
      <c r="C321" s="55">
        <f t="shared" ref="C321:P321" si="43">AVERAGE(C232:C243)</f>
        <v>14580.5</v>
      </c>
      <c r="D321" s="55">
        <f t="shared" si="43"/>
        <v>118359.58333333333</v>
      </c>
      <c r="E321" s="55">
        <f t="shared" si="43"/>
        <v>11219.333333333334</v>
      </c>
      <c r="F321" s="55">
        <f t="shared" si="43"/>
        <v>3618</v>
      </c>
      <c r="G321" s="55">
        <f t="shared" si="43"/>
        <v>1506.6666666666667</v>
      </c>
      <c r="H321" s="55">
        <f t="shared" si="43"/>
        <v>668.83333333333337</v>
      </c>
      <c r="I321" s="60">
        <f t="shared" si="43"/>
        <v>1801.5</v>
      </c>
      <c r="J321" s="60">
        <f t="shared" si="43"/>
        <v>7597.583333333333</v>
      </c>
      <c r="K321" s="55">
        <f t="shared" si="43"/>
        <v>21678.083333333332</v>
      </c>
      <c r="L321" s="55">
        <f t="shared" si="43"/>
        <v>4541.75</v>
      </c>
      <c r="M321" s="55">
        <f t="shared" si="43"/>
        <v>3175.8333333333335</v>
      </c>
      <c r="N321" s="55">
        <f t="shared" si="43"/>
        <v>12696.75</v>
      </c>
      <c r="O321" s="55">
        <f t="shared" si="43"/>
        <v>2025.1666666666667</v>
      </c>
      <c r="P321" s="55">
        <f t="shared" si="43"/>
        <v>3377.5833333333335</v>
      </c>
    </row>
    <row r="322" spans="1:16">
      <c r="A322" s="53" t="s">
        <v>408</v>
      </c>
      <c r="B322" s="52">
        <f>AVERAGE(B244:B255)</f>
        <v>122269</v>
      </c>
      <c r="C322" s="52">
        <f t="shared" ref="C322:P322" si="44">AVERAGE(C244:C255)</f>
        <v>14192.75</v>
      </c>
      <c r="D322" s="52">
        <f>AVERAGE(D244:D255)</f>
        <v>108076.25</v>
      </c>
      <c r="E322" s="52">
        <f>AVERAGE(E244:E255)</f>
        <v>9838.8333333333339</v>
      </c>
      <c r="F322" s="52">
        <f t="shared" si="44"/>
        <v>3094.6666666666665</v>
      </c>
      <c r="G322" s="52">
        <f t="shared" si="44"/>
        <v>1318.5833333333333</v>
      </c>
      <c r="H322" s="52">
        <f t="shared" si="44"/>
        <v>437.16666666666669</v>
      </c>
      <c r="I322" s="60">
        <f>AVERAGE(I244:I255)</f>
        <v>1903</v>
      </c>
      <c r="J322" s="60">
        <f t="shared" si="44"/>
        <v>7565.166666666667</v>
      </c>
      <c r="K322" s="52">
        <f t="shared" si="44"/>
        <v>21344.5</v>
      </c>
      <c r="L322" s="52">
        <f t="shared" si="44"/>
        <v>4530.5</v>
      </c>
      <c r="M322" s="52">
        <f t="shared" si="44"/>
        <v>2832.3333333333335</v>
      </c>
      <c r="N322" s="52">
        <f t="shared" si="44"/>
        <v>11549.5</v>
      </c>
      <c r="O322" s="52">
        <f t="shared" si="44"/>
        <v>1445.1666666666667</v>
      </c>
      <c r="P322" s="52">
        <f t="shared" si="44"/>
        <v>5354.916666666667</v>
      </c>
    </row>
    <row r="323" spans="1:16">
      <c r="A323" s="53" t="s">
        <v>441</v>
      </c>
      <c r="B323" s="52">
        <f>AVERAGE(B256:B267)</f>
        <v>100318.75</v>
      </c>
      <c r="C323" s="52">
        <f t="shared" ref="C323:O323" si="45">AVERAGE(C256:C267)</f>
        <v>13009.416666666666</v>
      </c>
      <c r="D323" s="52">
        <f t="shared" si="45"/>
        <v>87309.333333333328</v>
      </c>
      <c r="E323" s="52">
        <f t="shared" si="45"/>
        <v>6621.916666666667</v>
      </c>
      <c r="F323" s="52">
        <f t="shared" si="45"/>
        <v>5002.083333333333</v>
      </c>
      <c r="G323" s="52">
        <f t="shared" si="45"/>
        <v>981.83333333333337</v>
      </c>
      <c r="H323" s="52">
        <f t="shared" si="45"/>
        <v>403.5</v>
      </c>
      <c r="I323" s="60">
        <f t="shared" si="45"/>
        <v>1383.75</v>
      </c>
      <c r="J323" s="60">
        <f t="shared" si="45"/>
        <v>5410.583333333333</v>
      </c>
      <c r="K323" s="52">
        <f t="shared" si="45"/>
        <v>18543.25</v>
      </c>
      <c r="L323" s="52">
        <f t="shared" si="45"/>
        <v>3993.1666666666665</v>
      </c>
      <c r="M323" s="52">
        <f t="shared" si="45"/>
        <v>3143.6666666666665</v>
      </c>
      <c r="N323" s="52">
        <f t="shared" si="45"/>
        <v>7915.916666666667</v>
      </c>
      <c r="O323" s="52">
        <f t="shared" si="45"/>
        <v>1216.4166666666667</v>
      </c>
      <c r="P323" s="52">
        <f>AVERAGE(P256:P267)</f>
        <v>3462.25</v>
      </c>
    </row>
    <row r="324" spans="1:16">
      <c r="A324" s="53" t="s">
        <v>484</v>
      </c>
      <c r="B324" s="257">
        <f t="shared" ref="B324:G324" si="46">AVERAGE(B268:B279)</f>
        <v>81409.833333333328</v>
      </c>
      <c r="C324" s="257">
        <f t="shared" si="46"/>
        <v>11460.083333333334</v>
      </c>
      <c r="D324" s="257">
        <f t="shared" si="46"/>
        <v>69949.75</v>
      </c>
      <c r="E324" s="257">
        <f t="shared" si="46"/>
        <v>6071.583333333333</v>
      </c>
      <c r="F324" s="257">
        <f t="shared" si="46"/>
        <v>3981.1666666666665</v>
      </c>
      <c r="G324" s="257">
        <f t="shared" si="46"/>
        <v>195.66666666666666</v>
      </c>
      <c r="H324" s="257">
        <f>AVERAGE(H268:H279)</f>
        <v>591.33333333333337</v>
      </c>
      <c r="I324" s="60">
        <f>AVERAGE(I268:I279)</f>
        <v>1778.6666666666667</v>
      </c>
      <c r="J324" s="60">
        <f>AVERAGE(J268:J279)</f>
        <v>3539</v>
      </c>
      <c r="K324" s="257">
        <f t="shared" ref="K324:P324" si="47">AVERAGE(K268:K279)</f>
        <v>10986.333333333334</v>
      </c>
      <c r="L324" s="257">
        <f t="shared" si="47"/>
        <v>3962.25</v>
      </c>
      <c r="M324" s="257">
        <f t="shared" si="47"/>
        <v>3279.1666666666665</v>
      </c>
      <c r="N324" s="257">
        <f t="shared" si="47"/>
        <v>7675.75</v>
      </c>
      <c r="O324" s="257">
        <f t="shared" si="47"/>
        <v>991.25</v>
      </c>
      <c r="P324" s="257">
        <f t="shared" si="47"/>
        <v>1695.3333333333333</v>
      </c>
    </row>
    <row r="325" spans="1:16">
      <c r="A325" s="53" t="s">
        <v>509</v>
      </c>
      <c r="B325" s="257">
        <f t="shared" ref="B325:P325" si="48">AVERAGE(B280:B291)</f>
        <v>73828.333333333328</v>
      </c>
      <c r="C325" s="257">
        <f t="shared" si="48"/>
        <v>9502</v>
      </c>
      <c r="D325" s="257">
        <f t="shared" si="48"/>
        <v>64326.333333333336</v>
      </c>
      <c r="E325" s="257">
        <f t="shared" si="48"/>
        <v>5485.25</v>
      </c>
      <c r="F325" s="257">
        <f t="shared" si="48"/>
        <v>2787.3333333333335</v>
      </c>
      <c r="G325" s="257">
        <f t="shared" si="48"/>
        <v>308.33333333333331</v>
      </c>
      <c r="H325" s="257">
        <f t="shared" si="48"/>
        <v>369.75</v>
      </c>
      <c r="I325" s="60">
        <f t="shared" si="48"/>
        <v>1563.6666666666667</v>
      </c>
      <c r="J325" s="60">
        <f t="shared" si="48"/>
        <v>3802.4166666666665</v>
      </c>
      <c r="K325" s="257">
        <f t="shared" si="48"/>
        <v>9383.0833333333339</v>
      </c>
      <c r="L325" s="257">
        <f t="shared" si="48"/>
        <v>3755.0833333333335</v>
      </c>
      <c r="M325" s="257">
        <f t="shared" si="48"/>
        <v>2116.8333333333335</v>
      </c>
      <c r="N325" s="257">
        <f t="shared" si="48"/>
        <v>6135.916666666667</v>
      </c>
      <c r="O325" s="257">
        <f t="shared" si="48"/>
        <v>1171.25</v>
      </c>
      <c r="P325" s="257">
        <f t="shared" si="48"/>
        <v>1276.0833333333333</v>
      </c>
    </row>
    <row r="326" spans="1:16">
      <c r="A326" s="53" t="s">
        <v>539</v>
      </c>
      <c r="B326" s="257">
        <f>AVERAGE(B292:B299)</f>
        <v>70800.5</v>
      </c>
      <c r="C326" s="257">
        <f t="shared" ref="C326:O326" si="49">AVERAGE(C292:C299)</f>
        <v>8272.5</v>
      </c>
      <c r="D326" s="257">
        <f t="shared" si="49"/>
        <v>62528</v>
      </c>
      <c r="E326" s="257">
        <f t="shared" si="49"/>
        <v>5381</v>
      </c>
      <c r="F326" s="257">
        <f t="shared" si="49"/>
        <v>2693</v>
      </c>
      <c r="G326" s="257">
        <f t="shared" si="49"/>
        <v>648.75</v>
      </c>
      <c r="H326" s="257">
        <f t="shared" si="49"/>
        <v>521.5</v>
      </c>
      <c r="I326" s="257">
        <f t="shared" si="49"/>
        <v>1619.75</v>
      </c>
      <c r="J326" s="257">
        <f t="shared" si="49"/>
        <v>2436</v>
      </c>
      <c r="K326" s="257">
        <f t="shared" si="49"/>
        <v>8525.75</v>
      </c>
      <c r="L326" s="257">
        <f t="shared" si="49"/>
        <v>3482.625</v>
      </c>
      <c r="M326" s="257">
        <f t="shared" si="49"/>
        <v>2248</v>
      </c>
      <c r="N326" s="257">
        <f t="shared" si="49"/>
        <v>6855.875</v>
      </c>
      <c r="O326" s="257">
        <f t="shared" si="49"/>
        <v>1314.625</v>
      </c>
      <c r="P326" s="257">
        <f>AVERAGE(P292:P299)</f>
        <v>1427.875</v>
      </c>
    </row>
    <row r="327" spans="1:16">
      <c r="A327" s="53"/>
      <c r="J327" s="52"/>
    </row>
    <row r="328" spans="1:16">
      <c r="A328" s="57" t="s">
        <v>126</v>
      </c>
      <c r="J328" s="52"/>
    </row>
    <row r="329" spans="1:16">
      <c r="A329" s="50" t="s">
        <v>127</v>
      </c>
      <c r="B329" s="56">
        <f>(B303-B302)/B302*100</f>
        <v>9.0790939082561035</v>
      </c>
      <c r="C329" s="56">
        <f>(C303-C302)/C302*100</f>
        <v>36.68673248254273</v>
      </c>
      <c r="D329" s="56">
        <f t="shared" ref="D329:P329" si="50">(D303-D302)/D302*100</f>
        <v>6.4394741688921631</v>
      </c>
      <c r="E329" s="56">
        <f t="shared" si="50"/>
        <v>-2.2806812879141494</v>
      </c>
      <c r="F329" s="56">
        <f t="shared" si="50"/>
        <v>10.311672171893907</v>
      </c>
      <c r="G329" s="56">
        <f t="shared" si="50"/>
        <v>-4.7127698499817123</v>
      </c>
      <c r="H329" s="56">
        <f t="shared" si="50"/>
        <v>43.002207505518761</v>
      </c>
      <c r="I329" s="61">
        <f t="shared" si="50"/>
        <v>2.2391336162739646</v>
      </c>
      <c r="J329" s="61">
        <f t="shared" si="50"/>
        <v>-6.6283542106287081</v>
      </c>
      <c r="K329" s="56">
        <f t="shared" si="50"/>
        <v>29.054272625768267</v>
      </c>
      <c r="L329" s="56">
        <f t="shared" si="50"/>
        <v>3.7573189749021632</v>
      </c>
      <c r="M329" s="56">
        <f t="shared" si="50"/>
        <v>-4.0854785947944814</v>
      </c>
      <c r="N329" s="56">
        <f t="shared" si="50"/>
        <v>11.727033067797594</v>
      </c>
      <c r="O329" s="56">
        <f t="shared" si="50"/>
        <v>-0.14170996693434107</v>
      </c>
      <c r="P329" s="56">
        <f t="shared" si="50"/>
        <v>7.0538675271130264</v>
      </c>
    </row>
    <row r="330" spans="1:16">
      <c r="A330" s="50" t="s">
        <v>128</v>
      </c>
      <c r="B330" s="56">
        <f t="shared" ref="B330:P348" si="51">(B304-B303)/B303*100</f>
        <v>6.6225643979491409</v>
      </c>
      <c r="C330" s="56">
        <f t="shared" ref="C330:C348" si="52">(C304-C303)/C303*100</f>
        <v>1.374061938484304</v>
      </c>
      <c r="D330" s="56">
        <f t="shared" si="51"/>
        <v>7.2669875770687984</v>
      </c>
      <c r="E330" s="56">
        <f t="shared" si="51"/>
        <v>15.016713424461303</v>
      </c>
      <c r="F330" s="56">
        <f t="shared" si="51"/>
        <v>2.0130447672694824</v>
      </c>
      <c r="G330" s="56">
        <f t="shared" si="51"/>
        <v>9.615236924967375</v>
      </c>
      <c r="H330" s="56">
        <f t="shared" si="51"/>
        <v>14.068128023052379</v>
      </c>
      <c r="I330" s="61">
        <f t="shared" si="51"/>
        <v>5.86888061837963</v>
      </c>
      <c r="J330" s="61">
        <f t="shared" si="51"/>
        <v>8.5959288347491469</v>
      </c>
      <c r="K330" s="56">
        <f t="shared" si="51"/>
        <v>7.8157090415123642</v>
      </c>
      <c r="L330" s="56">
        <f t="shared" si="51"/>
        <v>0.82945780399274049</v>
      </c>
      <c r="M330" s="56">
        <f t="shared" si="51"/>
        <v>10.943466172381836</v>
      </c>
      <c r="N330" s="56">
        <f t="shared" si="51"/>
        <v>11.009091958297525</v>
      </c>
      <c r="O330" s="56">
        <f t="shared" si="51"/>
        <v>-0.90402606958897869</v>
      </c>
      <c r="P330" s="56">
        <f t="shared" si="51"/>
        <v>38.914936369725389</v>
      </c>
    </row>
    <row r="331" spans="1:16">
      <c r="A331" s="50" t="s">
        <v>129</v>
      </c>
      <c r="B331" s="56">
        <f t="shared" si="51"/>
        <v>1.0194697492565039</v>
      </c>
      <c r="C331" s="56">
        <f t="shared" si="52"/>
        <v>4.088902790810824</v>
      </c>
      <c r="D331" s="56">
        <f t="shared" si="51"/>
        <v>0.66330193092545686</v>
      </c>
      <c r="E331" s="56">
        <f t="shared" si="51"/>
        <v>15.526435290301654</v>
      </c>
      <c r="F331" s="56">
        <f t="shared" si="51"/>
        <v>10.738469586445417</v>
      </c>
      <c r="G331" s="56">
        <f t="shared" si="51"/>
        <v>17.207314509913811</v>
      </c>
      <c r="H331" s="56">
        <f t="shared" si="51"/>
        <v>-24.106820642367374</v>
      </c>
      <c r="I331" s="61">
        <f t="shared" si="51"/>
        <v>5.0094645754461871</v>
      </c>
      <c r="J331" s="61">
        <f t="shared" si="51"/>
        <v>33.306274260918336</v>
      </c>
      <c r="K331" s="56">
        <f t="shared" si="51"/>
        <v>-0.29173541322933311</v>
      </c>
      <c r="L331" s="56">
        <f t="shared" si="51"/>
        <v>-6.4587346898598001</v>
      </c>
      <c r="M331" s="56">
        <f t="shared" si="51"/>
        <v>-2.1752932134861496</v>
      </c>
      <c r="N331" s="56">
        <f t="shared" si="51"/>
        <v>6.735900931081491</v>
      </c>
      <c r="O331" s="56">
        <f t="shared" si="51"/>
        <v>-13.074148721756659</v>
      </c>
      <c r="P331" s="56">
        <f t="shared" si="51"/>
        <v>-25.536403085824507</v>
      </c>
    </row>
    <row r="332" spans="1:16">
      <c r="A332" s="50" t="s">
        <v>130</v>
      </c>
      <c r="B332" s="56">
        <f t="shared" si="51"/>
        <v>-2.9193379197358587</v>
      </c>
      <c r="C332" s="56">
        <f t="shared" si="52"/>
        <v>-5.6954206247182642</v>
      </c>
      <c r="D332" s="56">
        <f t="shared" si="51"/>
        <v>-2.5862474773019892</v>
      </c>
      <c r="E332" s="56">
        <f t="shared" si="51"/>
        <v>-10.251903596055802</v>
      </c>
      <c r="F332" s="56">
        <f t="shared" si="51"/>
        <v>5.4298761284904424</v>
      </c>
      <c r="G332" s="56">
        <f t="shared" si="51"/>
        <v>-2.1878175623169351</v>
      </c>
      <c r="H332" s="56">
        <f t="shared" si="51"/>
        <v>-2.3418925344745549</v>
      </c>
      <c r="I332" s="61">
        <f t="shared" si="51"/>
        <v>0.52147041782012482</v>
      </c>
      <c r="J332" s="61">
        <f t="shared" si="51"/>
        <v>0.36205006698479836</v>
      </c>
      <c r="K332" s="56">
        <f t="shared" si="51"/>
        <v>-1.7419951711532822</v>
      </c>
      <c r="L332" s="56">
        <f t="shared" si="51"/>
        <v>-14.146121467227889</v>
      </c>
      <c r="M332" s="56">
        <f t="shared" si="51"/>
        <v>1.0008197841235267</v>
      </c>
      <c r="N332" s="56">
        <f t="shared" si="51"/>
        <v>2.4134982737534729</v>
      </c>
      <c r="O332" s="56">
        <f t="shared" si="51"/>
        <v>15.101592531576058</v>
      </c>
      <c r="P332" s="56">
        <f t="shared" si="51"/>
        <v>-11.432618373128282</v>
      </c>
    </row>
    <row r="333" spans="1:16">
      <c r="A333" s="50" t="s">
        <v>131</v>
      </c>
      <c r="B333" s="56">
        <f t="shared" si="51"/>
        <v>7.3497496287726092</v>
      </c>
      <c r="C333" s="56">
        <f t="shared" si="52"/>
        <v>7.3352511617614384</v>
      </c>
      <c r="D333" s="56">
        <f t="shared" si="51"/>
        <v>7.3514337151570119</v>
      </c>
      <c r="E333" s="56">
        <f t="shared" si="51"/>
        <v>4.2433381093307228</v>
      </c>
      <c r="F333" s="56">
        <f t="shared" si="51"/>
        <v>18.584621511960762</v>
      </c>
      <c r="G333" s="56">
        <f t="shared" si="51"/>
        <v>-5.6102181751512559</v>
      </c>
      <c r="H333" s="56">
        <f t="shared" si="51"/>
        <v>31.74680462568471</v>
      </c>
      <c r="I333" s="61">
        <f t="shared" si="51"/>
        <v>-3.0037146150890344</v>
      </c>
      <c r="J333" s="61">
        <f t="shared" si="51"/>
        <v>-0.95977759636387705</v>
      </c>
      <c r="K333" s="56">
        <f t="shared" si="51"/>
        <v>9.4216710682435743</v>
      </c>
      <c r="L333" s="56">
        <f t="shared" si="51"/>
        <v>21.484853790929783</v>
      </c>
      <c r="M333" s="56">
        <f t="shared" si="51"/>
        <v>3.7911326050931655</v>
      </c>
      <c r="N333" s="56">
        <f t="shared" si="51"/>
        <v>1.689792553922242</v>
      </c>
      <c r="O333" s="56">
        <f t="shared" si="51"/>
        <v>-10.368956743002544</v>
      </c>
      <c r="P333" s="56">
        <f t="shared" si="51"/>
        <v>10.984692711903126</v>
      </c>
    </row>
    <row r="334" spans="1:16">
      <c r="A334" s="50" t="s">
        <v>132</v>
      </c>
      <c r="B334" s="56">
        <f t="shared" si="51"/>
        <v>12.373431407545707</v>
      </c>
      <c r="C334" s="56">
        <f t="shared" si="52"/>
        <v>1.6946776401510779</v>
      </c>
      <c r="D334" s="56">
        <f t="shared" si="51"/>
        <v>13.61364755189568</v>
      </c>
      <c r="E334" s="56">
        <f t="shared" si="51"/>
        <v>2.3498130353102171</v>
      </c>
      <c r="F334" s="56">
        <f t="shared" si="51"/>
        <v>131.22231784882138</v>
      </c>
      <c r="G334" s="56">
        <f t="shared" si="51"/>
        <v>19.928779540304305</v>
      </c>
      <c r="H334" s="56">
        <f t="shared" si="51"/>
        <v>-19.458560473066619</v>
      </c>
      <c r="I334" s="61">
        <f t="shared" si="51"/>
        <v>3.4896005282271436</v>
      </c>
      <c r="J334" s="61">
        <f t="shared" si="51"/>
        <v>-10.366913206202099</v>
      </c>
      <c r="K334" s="56">
        <f t="shared" si="51"/>
        <v>0.30501668497233669</v>
      </c>
      <c r="L334" s="56">
        <f t="shared" si="51"/>
        <v>22.048140674545976</v>
      </c>
      <c r="M334" s="56">
        <f t="shared" si="51"/>
        <v>2.0169436298468617</v>
      </c>
      <c r="N334" s="56">
        <f t="shared" si="51"/>
        <v>11.358676449192522</v>
      </c>
      <c r="O334" s="56">
        <f t="shared" si="51"/>
        <v>42.275845753489477</v>
      </c>
      <c r="P334" s="56">
        <f t="shared" si="51"/>
        <v>3.0342953600395277</v>
      </c>
    </row>
    <row r="335" spans="1:16">
      <c r="A335" s="50" t="s">
        <v>133</v>
      </c>
      <c r="B335" s="56">
        <f t="shared" si="51"/>
        <v>12.721093058577113</v>
      </c>
      <c r="C335" s="56">
        <f t="shared" si="52"/>
        <v>29.385242910547614</v>
      </c>
      <c r="D335" s="56">
        <f t="shared" si="51"/>
        <v>10.988774766998006</v>
      </c>
      <c r="E335" s="56">
        <f t="shared" si="51"/>
        <v>5.8484436208392863</v>
      </c>
      <c r="F335" s="56">
        <f t="shared" si="51"/>
        <v>22.621468516232113</v>
      </c>
      <c r="G335" s="56">
        <f t="shared" si="51"/>
        <v>4.2865626518382607</v>
      </c>
      <c r="H335" s="56">
        <f t="shared" si="51"/>
        <v>-9.8084203280945292</v>
      </c>
      <c r="I335" s="61">
        <f t="shared" si="51"/>
        <v>2.4818961942131681</v>
      </c>
      <c r="J335" s="61">
        <f t="shared" si="51"/>
        <v>29.410083386148695</v>
      </c>
      <c r="K335" s="56">
        <f t="shared" si="51"/>
        <v>19.473563074090347</v>
      </c>
      <c r="L335" s="56">
        <f t="shared" si="51"/>
        <v>15.541410300317668</v>
      </c>
      <c r="M335" s="56">
        <f t="shared" si="51"/>
        <v>15.468395668976958</v>
      </c>
      <c r="N335" s="56">
        <f t="shared" si="51"/>
        <v>7.3780282951957963</v>
      </c>
      <c r="O335" s="56">
        <f t="shared" si="51"/>
        <v>103.45443964083805</v>
      </c>
      <c r="P335" s="56">
        <f t="shared" si="51"/>
        <v>-20.450731239510908</v>
      </c>
    </row>
    <row r="336" spans="1:16">
      <c r="A336" s="50" t="s">
        <v>134</v>
      </c>
      <c r="B336" s="56">
        <f t="shared" si="51"/>
        <v>2.2242770963950544</v>
      </c>
      <c r="C336" s="56">
        <f t="shared" si="52"/>
        <v>-16.196397457913935</v>
      </c>
      <c r="D336" s="56">
        <f t="shared" si="51"/>
        <v>4.456593481294024</v>
      </c>
      <c r="E336" s="56">
        <f t="shared" si="51"/>
        <v>0.29197161171654629</v>
      </c>
      <c r="F336" s="56">
        <f t="shared" si="51"/>
        <v>6.3722514251869393</v>
      </c>
      <c r="G336" s="56">
        <f t="shared" si="51"/>
        <v>43.33488636951909</v>
      </c>
      <c r="H336" s="56">
        <f t="shared" si="51"/>
        <v>0.67412872042738381</v>
      </c>
      <c r="I336" s="61">
        <f t="shared" si="51"/>
        <v>-8.6007782101167312</v>
      </c>
      <c r="J336" s="61">
        <f t="shared" si="51"/>
        <v>6.444519133816681</v>
      </c>
      <c r="K336" s="56">
        <f t="shared" si="51"/>
        <v>-20.916520723876246</v>
      </c>
      <c r="L336" s="56">
        <f t="shared" si="51"/>
        <v>-11.207416417101914</v>
      </c>
      <c r="M336" s="56">
        <f t="shared" si="51"/>
        <v>31.702257136534641</v>
      </c>
      <c r="N336" s="56">
        <f t="shared" si="51"/>
        <v>-1.0742034729102572</v>
      </c>
      <c r="O336" s="56">
        <f t="shared" si="51"/>
        <v>-17.649102016631595</v>
      </c>
      <c r="P336" s="56">
        <f t="shared" si="51"/>
        <v>11.558167570825798</v>
      </c>
    </row>
    <row r="337" spans="1:16">
      <c r="A337" s="50" t="s">
        <v>135</v>
      </c>
      <c r="B337" s="56">
        <f t="shared" si="51"/>
        <v>5.9204750361603287</v>
      </c>
      <c r="C337" s="56">
        <f t="shared" si="52"/>
        <v>1.7579166077431017</v>
      </c>
      <c r="D337" s="56">
        <f t="shared" si="51"/>
        <v>6.3251789362048489</v>
      </c>
      <c r="E337" s="56">
        <f t="shared" si="51"/>
        <v>3.2357336847349214</v>
      </c>
      <c r="F337" s="56">
        <f t="shared" si="51"/>
        <v>-8.9571494646767675</v>
      </c>
      <c r="G337" s="56">
        <f t="shared" si="51"/>
        <v>37.84901893829948</v>
      </c>
      <c r="H337" s="56">
        <f t="shared" si="51"/>
        <v>106.90748291506344</v>
      </c>
      <c r="I337" s="61">
        <f t="shared" si="51"/>
        <v>15.90491110959743</v>
      </c>
      <c r="J337" s="61">
        <f t="shared" si="51"/>
        <v>8.901949141560868</v>
      </c>
      <c r="K337" s="56">
        <f t="shared" si="51"/>
        <v>-2.4889777676372455</v>
      </c>
      <c r="L337" s="56">
        <f t="shared" si="51"/>
        <v>4.3416018551850666</v>
      </c>
      <c r="M337" s="56">
        <f t="shared" si="51"/>
        <v>1.3901856444859428</v>
      </c>
      <c r="N337" s="56">
        <f t="shared" si="51"/>
        <v>39.384035920855283</v>
      </c>
      <c r="O337" s="56">
        <f t="shared" si="51"/>
        <v>37.264269039483025</v>
      </c>
      <c r="P337" s="56">
        <f t="shared" si="51"/>
        <v>36.07259956037479</v>
      </c>
    </row>
    <row r="338" spans="1:16">
      <c r="A338" s="50" t="s">
        <v>136</v>
      </c>
      <c r="B338" s="56">
        <f t="shared" si="51"/>
        <v>10.068583702352809</v>
      </c>
      <c r="C338" s="56">
        <f t="shared" si="52"/>
        <v>27.645708390793537</v>
      </c>
      <c r="D338" s="56">
        <f t="shared" si="51"/>
        <v>8.4330595385526053</v>
      </c>
      <c r="E338" s="56">
        <f t="shared" si="51"/>
        <v>22.11912656346075</v>
      </c>
      <c r="F338" s="56">
        <f t="shared" si="51"/>
        <v>-5.7371546281701677</v>
      </c>
      <c r="G338" s="56">
        <f t="shared" si="51"/>
        <v>2.1388896828345758</v>
      </c>
      <c r="H338" s="56">
        <f t="shared" si="51"/>
        <v>12.476685318411935</v>
      </c>
      <c r="I338" s="61">
        <f t="shared" si="51"/>
        <v>11.198283968030093</v>
      </c>
      <c r="J338" s="61">
        <f t="shared" si="51"/>
        <v>0.92495526596417155</v>
      </c>
      <c r="K338" s="56">
        <f t="shared" si="51"/>
        <v>-9.0312990337765289</v>
      </c>
      <c r="L338" s="56">
        <f t="shared" si="51"/>
        <v>9.7297107554057884</v>
      </c>
      <c r="M338" s="56">
        <f t="shared" si="51"/>
        <v>-3.2996625387929792</v>
      </c>
      <c r="N338" s="56">
        <f t="shared" si="51"/>
        <v>-10.940873523385182</v>
      </c>
      <c r="O338" s="56">
        <f t="shared" si="51"/>
        <v>-15.116963100261597</v>
      </c>
      <c r="P338" s="56">
        <f t="shared" si="51"/>
        <v>17.152792818809715</v>
      </c>
    </row>
    <row r="339" spans="1:16">
      <c r="A339" s="50" t="s">
        <v>137</v>
      </c>
      <c r="B339" s="56">
        <f t="shared" si="51"/>
        <v>5.2847207871823301</v>
      </c>
      <c r="C339" s="56">
        <f t="shared" si="52"/>
        <v>-6.2541024194198425</v>
      </c>
      <c r="D339" s="56">
        <f t="shared" si="51"/>
        <v>6.5486278961885249</v>
      </c>
      <c r="E339" s="56">
        <f t="shared" si="51"/>
        <v>-4.9478210228019597</v>
      </c>
      <c r="F339" s="56">
        <f t="shared" si="51"/>
        <v>13.589804273729241</v>
      </c>
      <c r="G339" s="56">
        <f t="shared" si="51"/>
        <v>-11.961084267671584</v>
      </c>
      <c r="H339" s="56">
        <f t="shared" si="51"/>
        <v>11.519099792715423</v>
      </c>
      <c r="I339" s="61">
        <f t="shared" si="51"/>
        <v>22.622413656422584</v>
      </c>
      <c r="J339" s="61">
        <f t="shared" si="51"/>
        <v>-3.2580421302411025</v>
      </c>
      <c r="K339" s="56">
        <f t="shared" si="51"/>
        <v>5.6893076964976235</v>
      </c>
      <c r="L339" s="56">
        <f t="shared" si="51"/>
        <v>-7.4981742868293715</v>
      </c>
      <c r="M339" s="56">
        <f t="shared" si="51"/>
        <v>0.95384243878311037</v>
      </c>
      <c r="N339" s="56">
        <f t="shared" si="51"/>
        <v>36.774183586217809</v>
      </c>
      <c r="O339" s="56">
        <f t="shared" si="51"/>
        <v>-9.5977126087217375</v>
      </c>
      <c r="P339" s="56">
        <f t="shared" si="51"/>
        <v>30.669364529945241</v>
      </c>
    </row>
    <row r="340" spans="1:16">
      <c r="A340" s="50" t="s">
        <v>138</v>
      </c>
      <c r="B340" s="56">
        <f t="shared" si="51"/>
        <v>-4.5450043426500084</v>
      </c>
      <c r="C340" s="56">
        <f t="shared" si="52"/>
        <v>-9.9640084512578575</v>
      </c>
      <c r="D340" s="56">
        <f t="shared" si="51"/>
        <v>-4.022755449943185</v>
      </c>
      <c r="E340" s="56">
        <f t="shared" si="51"/>
        <v>-2.4119641872308488</v>
      </c>
      <c r="F340" s="56">
        <f t="shared" si="51"/>
        <v>-25.965108369421852</v>
      </c>
      <c r="G340" s="56">
        <f t="shared" si="51"/>
        <v>-1.2181748831887071</v>
      </c>
      <c r="H340" s="56">
        <f t="shared" si="51"/>
        <v>6.0714285714285756</v>
      </c>
      <c r="I340" s="61">
        <f t="shared" si="51"/>
        <v>-9.9409533660891274</v>
      </c>
      <c r="J340" s="61">
        <f t="shared" si="51"/>
        <v>21.643573154138792</v>
      </c>
      <c r="K340" s="56">
        <f t="shared" si="51"/>
        <v>24.804015884877586</v>
      </c>
      <c r="L340" s="56">
        <f t="shared" si="51"/>
        <v>-14.793845399859299</v>
      </c>
      <c r="M340" s="56">
        <f t="shared" si="51"/>
        <v>-4.1743827160493838</v>
      </c>
      <c r="N340" s="56">
        <f t="shared" si="51"/>
        <v>-11.095446685445166</v>
      </c>
      <c r="O340" s="56">
        <f t="shared" si="51"/>
        <v>-26.626152053996645</v>
      </c>
      <c r="P340" s="56">
        <f t="shared" si="51"/>
        <v>-2.9552904001697793</v>
      </c>
    </row>
    <row r="341" spans="1:16">
      <c r="A341" s="50" t="s">
        <v>139</v>
      </c>
      <c r="B341" s="56">
        <f t="shared" si="51"/>
        <v>1.8786724636140124</v>
      </c>
      <c r="C341" s="56">
        <f t="shared" si="52"/>
        <v>-11.671771503414218</v>
      </c>
      <c r="D341" s="56">
        <f t="shared" si="51"/>
        <v>3.103738350034297</v>
      </c>
      <c r="E341" s="56">
        <f t="shared" si="51"/>
        <v>-8.1202112483112519</v>
      </c>
      <c r="F341" s="56">
        <f t="shared" si="51"/>
        <v>-11.631450531858473</v>
      </c>
      <c r="G341" s="56">
        <f t="shared" si="51"/>
        <v>16.712385334631147</v>
      </c>
      <c r="H341" s="56">
        <f t="shared" si="51"/>
        <v>30.391481940428665</v>
      </c>
      <c r="I341" s="61">
        <f t="shared" si="51"/>
        <v>-23.935775645473907</v>
      </c>
      <c r="J341" s="61">
        <f t="shared" si="51"/>
        <v>-3.0027202343586525</v>
      </c>
      <c r="K341" s="56">
        <f t="shared" si="51"/>
        <v>22.020478590850885</v>
      </c>
      <c r="L341" s="56">
        <f t="shared" si="51"/>
        <v>5.7172742811949897</v>
      </c>
      <c r="M341" s="56">
        <f t="shared" si="51"/>
        <v>23.890611160318869</v>
      </c>
      <c r="N341" s="56">
        <f t="shared" si="51"/>
        <v>-10.880307307278169</v>
      </c>
      <c r="O341" s="56">
        <f t="shared" si="51"/>
        <v>14.452648475120377</v>
      </c>
      <c r="P341" s="56">
        <f t="shared" si="51"/>
        <v>68.79162490255041</v>
      </c>
    </row>
    <row r="342" spans="1:16">
      <c r="A342" s="50" t="s">
        <v>140</v>
      </c>
      <c r="B342" s="56">
        <f t="shared" si="51"/>
        <v>-11.491983724843498</v>
      </c>
      <c r="C342" s="56">
        <f t="shared" si="52"/>
        <v>-2.6389564653274951</v>
      </c>
      <c r="D342" s="56">
        <f t="shared" si="51"/>
        <v>-12.177665855161237</v>
      </c>
      <c r="E342" s="56">
        <f t="shared" si="51"/>
        <v>-22.413934931929422</v>
      </c>
      <c r="F342" s="56">
        <f t="shared" si="51"/>
        <v>-6.3394883883359485</v>
      </c>
      <c r="G342" s="56">
        <f t="shared" si="51"/>
        <v>-0.42204756248577979</v>
      </c>
      <c r="H342" s="56">
        <f t="shared" si="51"/>
        <v>-51.603252261448041</v>
      </c>
      <c r="I342" s="61">
        <f t="shared" si="51"/>
        <v>-35.922360639234931</v>
      </c>
      <c r="J342" s="61">
        <f t="shared" si="51"/>
        <v>-7.9063747168590233</v>
      </c>
      <c r="K342" s="56">
        <f t="shared" si="51"/>
        <v>-7.4918179421025686</v>
      </c>
      <c r="L342" s="56">
        <f t="shared" si="51"/>
        <v>11.455668709879825</v>
      </c>
      <c r="M342" s="56">
        <f t="shared" si="51"/>
        <v>-2.2609876852133257</v>
      </c>
      <c r="N342" s="56">
        <f t="shared" si="51"/>
        <v>-11.319805905133858</v>
      </c>
      <c r="O342" s="56">
        <f t="shared" si="51"/>
        <v>-24.601705374172553</v>
      </c>
      <c r="P342" s="56">
        <f t="shared" si="51"/>
        <v>-22.324126736958789</v>
      </c>
    </row>
    <row r="343" spans="1:16">
      <c r="A343" s="50" t="s">
        <v>141</v>
      </c>
      <c r="B343" s="56">
        <f t="shared" si="51"/>
        <v>-5.0277524962819928</v>
      </c>
      <c r="C343" s="56">
        <f t="shared" si="52"/>
        <v>11.914394047562382</v>
      </c>
      <c r="D343" s="56">
        <f t="shared" si="51"/>
        <v>-6.4824734965485149</v>
      </c>
      <c r="E343" s="56">
        <f t="shared" si="51"/>
        <v>15.6406552336523</v>
      </c>
      <c r="F343" s="56">
        <f t="shared" si="51"/>
        <v>-14.289875674353029</v>
      </c>
      <c r="G343" s="56">
        <f t="shared" si="51"/>
        <v>2.9770062433379016</v>
      </c>
      <c r="H343" s="56">
        <f t="shared" si="51"/>
        <v>-29.098181818181818</v>
      </c>
      <c r="I343" s="61">
        <f t="shared" si="51"/>
        <v>3.9864499975452801</v>
      </c>
      <c r="J343" s="61">
        <f t="shared" si="51"/>
        <v>-36.231748262668852</v>
      </c>
      <c r="K343" s="56">
        <f t="shared" si="51"/>
        <v>-7.7056354480469116</v>
      </c>
      <c r="L343" s="56">
        <f t="shared" si="51"/>
        <v>-33.248890332358989</v>
      </c>
      <c r="M343" s="56">
        <f t="shared" si="51"/>
        <v>13.711506107819465</v>
      </c>
      <c r="N343" s="56">
        <f t="shared" si="51"/>
        <v>7.3717854302294867</v>
      </c>
      <c r="O343" s="56">
        <f t="shared" si="51"/>
        <v>7.6001636843867404</v>
      </c>
      <c r="P343" s="56">
        <f t="shared" si="51"/>
        <v>6.3198668071081512</v>
      </c>
    </row>
    <row r="344" spans="1:16">
      <c r="A344" s="50" t="s">
        <v>142</v>
      </c>
      <c r="B344" s="56">
        <f t="shared" si="51"/>
        <v>5.9172519920877793</v>
      </c>
      <c r="C344" s="56">
        <f t="shared" si="52"/>
        <v>14.341607246643903</v>
      </c>
      <c r="D344" s="56">
        <f t="shared" si="51"/>
        <v>5.0516048823440736</v>
      </c>
      <c r="E344" s="56">
        <f t="shared" si="51"/>
        <v>-10.857195248437069</v>
      </c>
      <c r="F344" s="56">
        <f t="shared" si="51"/>
        <v>-0.63622398346905207</v>
      </c>
      <c r="G344" s="56">
        <f t="shared" si="51"/>
        <v>31.35674676524954</v>
      </c>
      <c r="H344" s="56">
        <f t="shared" si="51"/>
        <v>-35.962662837214069</v>
      </c>
      <c r="I344" s="61">
        <f t="shared" si="51"/>
        <v>-9.9334309050564151</v>
      </c>
      <c r="J344" s="61">
        <f t="shared" si="51"/>
        <v>-10.28432188862223</v>
      </c>
      <c r="K344" s="56">
        <f t="shared" si="51"/>
        <v>16.053629173883039</v>
      </c>
      <c r="L344" s="56">
        <f t="shared" si="51"/>
        <v>10.757728113140224</v>
      </c>
      <c r="M344" s="56">
        <f t="shared" si="51"/>
        <v>1.5390305876298609</v>
      </c>
      <c r="N344" s="56">
        <f t="shared" si="51"/>
        <v>2.7496947831931751</v>
      </c>
      <c r="O344" s="56">
        <f t="shared" si="51"/>
        <v>45.460517217535603</v>
      </c>
      <c r="P344" s="56">
        <f t="shared" si="51"/>
        <v>1.652232271260095</v>
      </c>
    </row>
    <row r="345" spans="1:16">
      <c r="A345" s="50" t="s">
        <v>143</v>
      </c>
      <c r="B345" s="56">
        <f t="shared" si="51"/>
        <v>-8.964344528839078</v>
      </c>
      <c r="C345" s="56">
        <f t="shared" si="52"/>
        <v>-12.273741631539796</v>
      </c>
      <c r="D345" s="56">
        <f t="shared" si="51"/>
        <v>-8.59421418216583</v>
      </c>
      <c r="E345" s="56">
        <f t="shared" si="51"/>
        <v>-20.438533336761711</v>
      </c>
      <c r="F345" s="56">
        <f t="shared" si="51"/>
        <v>-5.0991230110410406</v>
      </c>
      <c r="G345" s="56">
        <f t="shared" si="51"/>
        <v>-35.188937671207171</v>
      </c>
      <c r="H345" s="56">
        <f t="shared" si="51"/>
        <v>55.79048534358482</v>
      </c>
      <c r="I345" s="61">
        <f t="shared" si="51"/>
        <v>-3.7322430151491273</v>
      </c>
      <c r="J345" s="61">
        <f t="shared" si="51"/>
        <v>10.817671866683044</v>
      </c>
      <c r="K345" s="56">
        <f t="shared" si="51"/>
        <v>18.432614639644328</v>
      </c>
      <c r="L345" s="56">
        <f t="shared" si="51"/>
        <v>-19.759558360545313</v>
      </c>
      <c r="M345" s="56">
        <f t="shared" si="51"/>
        <v>-31.771171542153027</v>
      </c>
      <c r="N345" s="56">
        <f t="shared" si="51"/>
        <v>8.1237859379067832</v>
      </c>
      <c r="O345" s="56">
        <f t="shared" si="51"/>
        <v>-34.299907303971672</v>
      </c>
      <c r="P345" s="56">
        <f t="shared" si="51"/>
        <v>-23.91379527162977</v>
      </c>
    </row>
    <row r="346" spans="1:16">
      <c r="A346" s="50" t="s">
        <v>144</v>
      </c>
      <c r="B346" s="56">
        <f t="shared" si="51"/>
        <v>-1.1829881495698131</v>
      </c>
      <c r="C346" s="56">
        <f t="shared" si="52"/>
        <v>25.434567552289415</v>
      </c>
      <c r="D346" s="56">
        <f t="shared" si="51"/>
        <v>-4.0401175036615689</v>
      </c>
      <c r="E346" s="56">
        <f t="shared" si="51"/>
        <v>-0.19714144898965594</v>
      </c>
      <c r="F346" s="56">
        <f t="shared" si="51"/>
        <v>-17.20777348480479</v>
      </c>
      <c r="G346" s="56">
        <f t="shared" si="51"/>
        <v>-46.426193440060217</v>
      </c>
      <c r="H346" s="56">
        <f t="shared" si="51"/>
        <v>-21.571046679004734</v>
      </c>
      <c r="I346" s="61">
        <f t="shared" si="51"/>
        <v>10.694255377075949</v>
      </c>
      <c r="J346" s="61">
        <f t="shared" si="51"/>
        <v>1.3941745181353487</v>
      </c>
      <c r="K346" s="56">
        <f t="shared" si="51"/>
        <v>-4.3776903453775624</v>
      </c>
      <c r="L346" s="56">
        <f t="shared" si="51"/>
        <v>13.623008558862704</v>
      </c>
      <c r="M346" s="56">
        <f t="shared" si="51"/>
        <v>-18.240906242020465</v>
      </c>
      <c r="N346" s="56">
        <f t="shared" si="51"/>
        <v>-9.9322743352451361</v>
      </c>
      <c r="O346" s="56">
        <f t="shared" si="51"/>
        <v>2.4383185008320605</v>
      </c>
      <c r="P346" s="56">
        <f t="shared" si="51"/>
        <v>-27.312356672107107</v>
      </c>
    </row>
    <row r="347" spans="1:16">
      <c r="A347" s="50" t="s">
        <v>145</v>
      </c>
      <c r="B347" s="56">
        <f t="shared" si="51"/>
        <v>10.577912157684754</v>
      </c>
      <c r="C347" s="56">
        <f t="shared" si="52"/>
        <v>-1.4359349914091726</v>
      </c>
      <c r="D347" s="56">
        <f t="shared" si="51"/>
        <v>12.263577520963736</v>
      </c>
      <c r="E347" s="56">
        <f t="shared" si="51"/>
        <v>8.9917020845982663</v>
      </c>
      <c r="F347" s="56">
        <f t="shared" si="51"/>
        <v>-24.399247753708998</v>
      </c>
      <c r="G347" s="56">
        <f t="shared" si="51"/>
        <v>-2.3019561223387006</v>
      </c>
      <c r="H347" s="56">
        <f t="shared" si="51"/>
        <v>5.2176192973256548</v>
      </c>
      <c r="I347" s="61">
        <f t="shared" si="51"/>
        <v>6.3406955580697577</v>
      </c>
      <c r="J347" s="61">
        <f>(J321-J320)/J320*100</f>
        <v>10.742526753070075</v>
      </c>
      <c r="K347" s="56">
        <f t="shared" si="51"/>
        <v>19.860574198393792</v>
      </c>
      <c r="L347" s="56">
        <f t="shared" si="51"/>
        <v>-12.465066975040957</v>
      </c>
      <c r="M347" s="56">
        <f t="shared" si="51"/>
        <v>8.2024928309815159</v>
      </c>
      <c r="N347" s="56">
        <f t="shared" si="51"/>
        <v>4.4362494773423684</v>
      </c>
      <c r="O347" s="56">
        <f t="shared" si="51"/>
        <v>-14.175731035456977</v>
      </c>
      <c r="P347" s="56">
        <f t="shared" si="51"/>
        <v>15.200522979848232</v>
      </c>
    </row>
    <row r="348" spans="1:16">
      <c r="A348" s="50" t="s">
        <v>410</v>
      </c>
      <c r="B348" s="56">
        <f>(B322-B321)/B321*100</f>
        <v>-8.0269870950635092</v>
      </c>
      <c r="C348" s="56">
        <f t="shared" si="52"/>
        <v>-2.659373821199547</v>
      </c>
      <c r="D348" s="56">
        <f t="shared" si="51"/>
        <v>-8.6882135300971921</v>
      </c>
      <c r="E348" s="56">
        <f t="shared" si="51"/>
        <v>-12.304652682868857</v>
      </c>
      <c r="F348" s="56">
        <f t="shared" si="51"/>
        <v>-14.464713469688597</v>
      </c>
      <c r="G348" s="56">
        <f t="shared" ref="G348:P349" si="53">(G322-G321)/G321*100</f>
        <v>-12.483407079646028</v>
      </c>
      <c r="H348" s="56">
        <f t="shared" si="53"/>
        <v>-34.637428357837031</v>
      </c>
      <c r="I348" s="61">
        <f t="shared" si="53"/>
        <v>5.6341937274493477</v>
      </c>
      <c r="J348" s="61">
        <f t="shared" si="53"/>
        <v>-0.42667076153600675</v>
      </c>
      <c r="K348" s="56">
        <f t="shared" si="53"/>
        <v>-1.5388045529855368</v>
      </c>
      <c r="L348" s="56">
        <f t="shared" si="53"/>
        <v>-0.24770187702977928</v>
      </c>
      <c r="M348" s="56">
        <f t="shared" si="53"/>
        <v>-10.816058777223825</v>
      </c>
      <c r="N348" s="56">
        <f t="shared" si="53"/>
        <v>-9.035776872034182</v>
      </c>
      <c r="O348" s="56">
        <f t="shared" si="53"/>
        <v>-28.639618138424822</v>
      </c>
      <c r="P348" s="56">
        <f t="shared" si="53"/>
        <v>58.542843749228993</v>
      </c>
    </row>
    <row r="349" spans="1:16">
      <c r="A349" s="50" t="s">
        <v>448</v>
      </c>
      <c r="B349" s="56">
        <f>(B323-B322)/B322*100</f>
        <v>-17.952424572050152</v>
      </c>
      <c r="C349" s="56">
        <f t="shared" ref="C349:H349" si="54">(C323-C322)/C322*100</f>
        <v>-8.3375902015700554</v>
      </c>
      <c r="D349" s="56">
        <f t="shared" si="54"/>
        <v>-19.215060354764965</v>
      </c>
      <c r="E349" s="56">
        <f t="shared" si="54"/>
        <v>-32.696119119814341</v>
      </c>
      <c r="F349" s="56">
        <f t="shared" si="54"/>
        <v>61.635609651012487</v>
      </c>
      <c r="G349" s="56">
        <f t="shared" si="54"/>
        <v>-25.538772672691646</v>
      </c>
      <c r="H349" s="56">
        <f t="shared" si="54"/>
        <v>-7.701105604269924</v>
      </c>
      <c r="I349" s="61">
        <f t="shared" si="53"/>
        <v>-27.285864424592749</v>
      </c>
      <c r="J349" s="61">
        <f t="shared" si="53"/>
        <v>-28.480315481042506</v>
      </c>
      <c r="K349" s="56">
        <f>(K323-K322)/K322*100</f>
        <v>-13.123989786596081</v>
      </c>
      <c r="L349" s="56">
        <f t="shared" si="53"/>
        <v>-11.860353897656626</v>
      </c>
      <c r="M349" s="56">
        <f t="shared" si="53"/>
        <v>10.992114864069661</v>
      </c>
      <c r="N349" s="56">
        <f t="shared" si="53"/>
        <v>-31.460957905825648</v>
      </c>
      <c r="O349" s="56">
        <f t="shared" si="53"/>
        <v>-15.82862414946373</v>
      </c>
      <c r="P349" s="56">
        <f t="shared" si="53"/>
        <v>-35.344465366719064</v>
      </c>
    </row>
    <row r="350" spans="1:16">
      <c r="A350" s="50" t="s">
        <v>486</v>
      </c>
      <c r="B350" s="56">
        <f>(B324-B323)/B323*100</f>
        <v>-18.848836001910581</v>
      </c>
      <c r="C350" s="56">
        <f t="shared" ref="C350:P351" si="55">(C324-C323)/C323*100</f>
        <v>-11.909322093611669</v>
      </c>
      <c r="D350" s="56">
        <f t="shared" si="55"/>
        <v>-19.88284948535475</v>
      </c>
      <c r="E350" s="56">
        <f t="shared" si="55"/>
        <v>-8.3107861520456154</v>
      </c>
      <c r="F350" s="56">
        <f t="shared" si="55"/>
        <v>-20.409829237817576</v>
      </c>
      <c r="G350" s="56">
        <f t="shared" si="55"/>
        <v>-80.071295196061797</v>
      </c>
      <c r="H350" s="56">
        <f t="shared" si="55"/>
        <v>46.551011978521281</v>
      </c>
      <c r="I350" s="61">
        <f t="shared" si="55"/>
        <v>28.539596507076187</v>
      </c>
      <c r="J350" s="61">
        <f t="shared" si="55"/>
        <v>-34.591156221602724</v>
      </c>
      <c r="K350" s="56">
        <f t="shared" si="55"/>
        <v>-40.752924469371152</v>
      </c>
      <c r="L350" s="56">
        <f t="shared" si="55"/>
        <v>-0.77423932551441677</v>
      </c>
      <c r="M350" s="56">
        <f t="shared" si="55"/>
        <v>4.3102534195737467</v>
      </c>
      <c r="N350" s="56">
        <f t="shared" si="55"/>
        <v>-3.0339716394184748</v>
      </c>
      <c r="O350" s="56">
        <f t="shared" si="55"/>
        <v>-18.5106528738782</v>
      </c>
      <c r="P350" s="56">
        <f t="shared" si="55"/>
        <v>-51.033768984523554</v>
      </c>
    </row>
    <row r="351" spans="1:16">
      <c r="A351" s="50" t="s">
        <v>511</v>
      </c>
      <c r="B351" s="56">
        <f>(B325-B324)/B324*100</f>
        <v>-9.312757058422509</v>
      </c>
      <c r="C351" s="56">
        <f t="shared" ref="C351:K351" si="56">(C325-C324)/C324*100</f>
        <v>-17.086117756560821</v>
      </c>
      <c r="D351" s="56">
        <f t="shared" si="56"/>
        <v>-8.0392233948894241</v>
      </c>
      <c r="E351" s="56">
        <f t="shared" si="56"/>
        <v>-9.6570087429143907</v>
      </c>
      <c r="F351" s="56">
        <f t="shared" si="56"/>
        <v>-29.987022229664667</v>
      </c>
      <c r="G351" s="56">
        <f t="shared" si="56"/>
        <v>57.580919931856897</v>
      </c>
      <c r="H351" s="56">
        <f t="shared" si="56"/>
        <v>-37.471815107102593</v>
      </c>
      <c r="I351" s="61">
        <f t="shared" si="56"/>
        <v>-12.087706146926536</v>
      </c>
      <c r="J351" s="61">
        <f t="shared" si="56"/>
        <v>7.443251389281337</v>
      </c>
      <c r="K351" s="56">
        <f t="shared" si="56"/>
        <v>-14.593130859552778</v>
      </c>
      <c r="L351" s="56">
        <f>(L325-L324)/L324*100</f>
        <v>-5.228510736744691</v>
      </c>
      <c r="M351" s="56">
        <f t="shared" si="55"/>
        <v>-35.445997458703928</v>
      </c>
      <c r="N351" s="56">
        <f t="shared" si="55"/>
        <v>-20.061014667404919</v>
      </c>
      <c r="O351" s="56">
        <f t="shared" si="55"/>
        <v>18.158890290037832</v>
      </c>
      <c r="P351" s="56">
        <f t="shared" si="55"/>
        <v>-24.729650019661818</v>
      </c>
    </row>
    <row r="352" spans="1:16">
      <c r="A352" s="50" t="s">
        <v>554</v>
      </c>
      <c r="B352" s="56">
        <f>(B326-B325)/B325*100</f>
        <v>-4.1011806668623096</v>
      </c>
      <c r="C352" s="56">
        <f t="shared" ref="C352:K352" si="57">(C326-C325)/C325*100</f>
        <v>-12.939381182908861</v>
      </c>
      <c r="D352" s="56">
        <f t="shared" si="57"/>
        <v>-2.79564097647931</v>
      </c>
      <c r="E352" s="56">
        <f t="shared" si="57"/>
        <v>-1.9005514789663187</v>
      </c>
      <c r="F352" s="56">
        <f t="shared" si="57"/>
        <v>-3.3843578091365756</v>
      </c>
      <c r="G352" s="56">
        <f t="shared" si="57"/>
        <v>110.40540540540542</v>
      </c>
      <c r="H352" s="56">
        <f t="shared" si="57"/>
        <v>41.041244083840432</v>
      </c>
      <c r="I352" s="61">
        <f t="shared" si="57"/>
        <v>3.5866552973779524</v>
      </c>
      <c r="J352" s="61">
        <f t="shared" si="57"/>
        <v>-35.935479629183192</v>
      </c>
      <c r="K352" s="56">
        <f t="shared" si="57"/>
        <v>-9.1370107551711026</v>
      </c>
      <c r="L352" s="56">
        <f>(L326-L325)/L325*100</f>
        <v>-7.2557200239675144</v>
      </c>
      <c r="M352" s="56">
        <f>(M326-M325)/M325*100</f>
        <v>6.1963624911424224</v>
      </c>
      <c r="N352" s="56">
        <f>(N326-N325)/N325*100</f>
        <v>11.733508983987717</v>
      </c>
      <c r="O352" s="56">
        <f>(O326-O325)/O325*100</f>
        <v>12.24119530416222</v>
      </c>
      <c r="P352" s="56">
        <f>(P326-P325)/P325*100</f>
        <v>11.895121791941495</v>
      </c>
    </row>
    <row r="353" spans="9:10">
      <c r="I353" s="56"/>
      <c r="J353" s="56"/>
    </row>
    <row r="410" spans="13:14" ht="13.5" thickBot="1">
      <c r="N410" s="50" t="s">
        <v>148</v>
      </c>
    </row>
    <row r="411" spans="13:14" ht="13.5" thickBot="1">
      <c r="M411" s="50" t="s">
        <v>78</v>
      </c>
      <c r="N411" s="59">
        <f>(I302+J302)/SUM(E302:P302)*100</f>
        <v>16.082311865425872</v>
      </c>
    </row>
    <row r="434" spans="13:14" ht="13.5" thickBot="1">
      <c r="N434" s="50" t="s">
        <v>148</v>
      </c>
    </row>
    <row r="435" spans="13:14" ht="13.5" thickBot="1">
      <c r="M435" s="50" t="s">
        <v>78</v>
      </c>
      <c r="N435" s="59">
        <f>(I312+J312)/SUM(E312:P312)*100</f>
        <v>15.083796771691702</v>
      </c>
    </row>
    <row r="457" spans="13:14" ht="13.5" thickBot="1">
      <c r="N457" s="50" t="s">
        <v>148</v>
      </c>
    </row>
    <row r="458" spans="13:14" ht="13.5" thickBot="1">
      <c r="M458" s="50" t="s">
        <v>78</v>
      </c>
      <c r="N458" s="59">
        <f>(I320+J320)/SUM(E320:P320)*100</f>
        <v>12.314084978414122</v>
      </c>
    </row>
    <row r="483" spans="13:14" ht="13.5" thickBot="1">
      <c r="N483" s="50" t="s">
        <v>148</v>
      </c>
    </row>
    <row r="484" spans="13:14" ht="13.5" thickBot="1">
      <c r="M484" s="50" t="s">
        <v>78</v>
      </c>
      <c r="N484" s="59">
        <f>(I321+J321)/SUM(E321:P321)*100</f>
        <v>12.717432361580133</v>
      </c>
    </row>
    <row r="511" spans="13:14" ht="13.5" thickBot="1">
      <c r="N511" s="50" t="s">
        <v>148</v>
      </c>
    </row>
    <row r="512" spans="13:14" ht="13.5" thickBot="1">
      <c r="M512" s="50" t="s">
        <v>78</v>
      </c>
      <c r="N512" s="59">
        <f>(I322+J322)/SUM(E322:P322)*100</f>
        <v>13.295310400996055</v>
      </c>
    </row>
    <row r="539" spans="13:14" ht="13.5" thickBot="1">
      <c r="N539" s="50" t="s">
        <v>148</v>
      </c>
    </row>
    <row r="540" spans="13:14" ht="13.5" thickBot="1">
      <c r="M540" s="50" t="s">
        <v>78</v>
      </c>
      <c r="N540" s="193">
        <f>(I323+J323)/SUM(E323:P323)*100</f>
        <v>11.698568025941976</v>
      </c>
    </row>
    <row r="564" spans="13:14" ht="13.5" thickBot="1">
      <c r="N564" s="50" t="s">
        <v>148</v>
      </c>
    </row>
    <row r="565" spans="13:14" ht="13.5" thickBot="1">
      <c r="M565" s="50" t="s">
        <v>78</v>
      </c>
      <c r="N565" s="193">
        <f>(I324+J324)/SUM(E324:P324)*100</f>
        <v>11.883717898579064</v>
      </c>
    </row>
    <row r="596" spans="13:14" ht="13.5" thickBot="1">
      <c r="N596" s="50" t="s">
        <v>555</v>
      </c>
    </row>
    <row r="597" spans="13:14" ht="13.5" thickBot="1">
      <c r="M597" s="50" t="s">
        <v>78</v>
      </c>
      <c r="N597" s="318">
        <f>(I325+J325)/SUM(E325:P325)*100</f>
        <v>14.063905997466474</v>
      </c>
    </row>
    <row r="621" spans="13:14" ht="13.5" thickBot="1">
      <c r="N621" s="50" t="s">
        <v>555</v>
      </c>
    </row>
    <row r="622" spans="13:14" ht="13.5" thickBot="1">
      <c r="M622" s="50" t="s">
        <v>78</v>
      </c>
      <c r="N622" s="319">
        <f>(I326+J326)/SUM(E326:P326)*100</f>
        <v>10.91583175771604</v>
      </c>
    </row>
  </sheetData>
  <mergeCells count="1">
    <mergeCell ref="B1:P1"/>
  </mergeCells>
  <phoneticPr fontId="15" type="noConversion"/>
  <conditionalFormatting sqref="I232:I267">
    <cfRule type="iconSet" priority="31">
      <iconSet iconSet="3Arrows">
        <cfvo type="percent" val="0"/>
        <cfvo type="percent" val="33"/>
        <cfvo type="percent" val="67"/>
      </iconSet>
    </cfRule>
    <cfRule type="iconSet" priority="3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35">
      <iconSet iconSet="3Arrows">
        <cfvo type="percent" val="0"/>
        <cfvo type="percent" val="33"/>
        <cfvo type="percent" val="67"/>
      </iconSet>
    </cfRule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23">
      <iconSet iconSet="3Arrows">
        <cfvo type="percent" val="0"/>
        <cfvo type="percent" val="33"/>
        <cfvo type="percent" val="67"/>
      </iconSet>
    </cfRule>
    <cfRule type="iconSet" priority="2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17">
      <iconSet iconSet="3Arrows">
        <cfvo type="percent" val="0"/>
        <cfvo type="percent" val="33"/>
        <cfvo type="percent" val="67"/>
      </iconSet>
    </cfRule>
    <cfRule type="iconSet" priority="1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9:J279 J27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8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00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K300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69:J299">
    <cfRule type="iconSet" priority="53">
      <iconSet iconSet="3Arrows">
        <cfvo type="percent" val="0"/>
        <cfvo type="percent" val="33"/>
        <cfvo type="percent" val="67"/>
      </iconSet>
    </cfRule>
    <cfRule type="iconSet" priority="5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80:I299">
    <cfRule type="iconSet" priority="6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4:J299">
    <cfRule type="iconSet" priority="64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G485"/>
  <sheetViews>
    <sheetView zoomScale="90" zoomScaleNormal="90" workbookViewId="0">
      <selection activeCell="B1" sqref="B1:BG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3.28515625" style="1" customWidth="1"/>
    <col min="14" max="14" width="9.140625" style="1"/>
    <col min="15" max="15" width="17.140625" style="1" customWidth="1"/>
    <col min="16" max="17" width="9.140625" style="1" customWidth="1"/>
    <col min="18" max="18" width="11.7109375" style="1" customWidth="1"/>
    <col min="19" max="22" width="8.140625" style="1" customWidth="1"/>
    <col min="23" max="24" width="11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9" ht="50.25" customHeight="1" thickBot="1">
      <c r="B1" s="458" t="s">
        <v>524</v>
      </c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59"/>
      <c r="AL1" s="459"/>
      <c r="AM1" s="459"/>
      <c r="AN1" s="459"/>
      <c r="AO1" s="459"/>
      <c r="AP1" s="459"/>
      <c r="AQ1" s="459"/>
      <c r="AR1" s="459"/>
      <c r="AS1" s="459"/>
      <c r="AT1" s="459"/>
      <c r="AU1" s="459"/>
      <c r="AV1" s="459"/>
      <c r="AW1" s="459"/>
      <c r="AX1" s="459"/>
      <c r="AY1" s="459"/>
      <c r="AZ1" s="459"/>
      <c r="BA1" s="459"/>
      <c r="BB1" s="459"/>
      <c r="BC1" s="459"/>
      <c r="BD1" s="459"/>
      <c r="BE1" s="459"/>
      <c r="BF1" s="459"/>
      <c r="BG1" s="460"/>
    </row>
    <row r="2" spans="1:59" ht="66" customHeight="1" thickBot="1">
      <c r="B2" s="278" t="s">
        <v>150</v>
      </c>
      <c r="C2" s="279" t="s">
        <v>151</v>
      </c>
      <c r="D2" s="279" t="s">
        <v>152</v>
      </c>
      <c r="E2" s="279" t="s">
        <v>153</v>
      </c>
      <c r="F2" s="279" t="s">
        <v>154</v>
      </c>
      <c r="G2" s="279" t="s">
        <v>155</v>
      </c>
      <c r="H2" s="279" t="s">
        <v>156</v>
      </c>
      <c r="I2" s="279" t="s">
        <v>157</v>
      </c>
      <c r="J2" s="279" t="s">
        <v>158</v>
      </c>
      <c r="K2" s="279" t="s">
        <v>159</v>
      </c>
      <c r="L2" s="279" t="s">
        <v>160</v>
      </c>
      <c r="M2" s="279" t="s">
        <v>161</v>
      </c>
      <c r="N2" s="280" t="s">
        <v>519</v>
      </c>
      <c r="O2" s="279" t="s">
        <v>520</v>
      </c>
      <c r="P2" s="279" t="s">
        <v>521</v>
      </c>
      <c r="Q2" s="279" t="s">
        <v>162</v>
      </c>
      <c r="R2" s="279" t="s">
        <v>163</v>
      </c>
      <c r="S2" s="279" t="s">
        <v>164</v>
      </c>
      <c r="T2" s="279" t="s">
        <v>165</v>
      </c>
      <c r="U2" s="279" t="s">
        <v>166</v>
      </c>
      <c r="V2" s="279" t="s">
        <v>522</v>
      </c>
      <c r="W2" s="279" t="s">
        <v>167</v>
      </c>
      <c r="X2" s="279" t="s">
        <v>168</v>
      </c>
      <c r="Y2" s="279" t="s">
        <v>169</v>
      </c>
      <c r="Z2" s="279" t="s">
        <v>170</v>
      </c>
      <c r="AA2" s="279" t="s">
        <v>171</v>
      </c>
      <c r="AB2" s="279" t="s">
        <v>172</v>
      </c>
      <c r="AC2" s="279" t="s">
        <v>173</v>
      </c>
      <c r="AD2" s="279" t="s">
        <v>174</v>
      </c>
      <c r="AE2" s="279" t="s">
        <v>175</v>
      </c>
      <c r="AF2" s="279" t="s">
        <v>176</v>
      </c>
      <c r="AG2" s="279" t="s">
        <v>177</v>
      </c>
      <c r="AH2" s="279" t="s">
        <v>178</v>
      </c>
      <c r="AI2" s="279" t="s">
        <v>179</v>
      </c>
      <c r="AJ2" s="279" t="s">
        <v>180</v>
      </c>
      <c r="AK2" s="279" t="s">
        <v>56</v>
      </c>
      <c r="AL2" s="279" t="s">
        <v>181</v>
      </c>
      <c r="AM2" s="279" t="s">
        <v>182</v>
      </c>
      <c r="AN2" s="279" t="s">
        <v>183</v>
      </c>
      <c r="AO2" s="279" t="s">
        <v>184</v>
      </c>
      <c r="AP2" s="279" t="s">
        <v>185</v>
      </c>
      <c r="AQ2" s="279" t="s">
        <v>186</v>
      </c>
      <c r="AR2" s="279" t="s">
        <v>187</v>
      </c>
      <c r="AS2" s="279" t="s">
        <v>188</v>
      </c>
      <c r="AT2" s="279" t="s">
        <v>189</v>
      </c>
      <c r="AU2" s="279" t="s">
        <v>190</v>
      </c>
      <c r="AV2" s="279" t="s">
        <v>191</v>
      </c>
      <c r="AW2" s="279" t="s">
        <v>192</v>
      </c>
      <c r="AX2" s="279" t="s">
        <v>523</v>
      </c>
      <c r="AY2" s="279" t="s">
        <v>193</v>
      </c>
      <c r="AZ2" s="279" t="s">
        <v>194</v>
      </c>
      <c r="BA2" s="279" t="s">
        <v>195</v>
      </c>
      <c r="BB2" s="279" t="s">
        <v>196</v>
      </c>
      <c r="BC2" s="279" t="s">
        <v>197</v>
      </c>
      <c r="BD2" s="279" t="s">
        <v>198</v>
      </c>
      <c r="BE2" s="279" t="s">
        <v>199</v>
      </c>
      <c r="BF2" s="279" t="s">
        <v>200</v>
      </c>
      <c r="BG2" s="281" t="s">
        <v>201</v>
      </c>
    </row>
    <row r="3" spans="1:59" ht="13.5" hidden="1" customHeight="1">
      <c r="A3" s="62">
        <v>39448</v>
      </c>
      <c r="B3" s="1">
        <v>75.5</v>
      </c>
      <c r="C3" s="1">
        <v>70.7</v>
      </c>
      <c r="D3" s="1">
        <v>70.8</v>
      </c>
      <c r="E3" s="1">
        <v>65.3</v>
      </c>
      <c r="F3" s="1">
        <v>76.5</v>
      </c>
      <c r="G3" s="1">
        <v>68.3</v>
      </c>
      <c r="H3" s="1">
        <v>73.2</v>
      </c>
      <c r="I3" s="1">
        <v>67.599999999999994</v>
      </c>
      <c r="J3" s="1">
        <v>96.6</v>
      </c>
      <c r="K3" s="1">
        <v>72.8</v>
      </c>
      <c r="L3" s="1">
        <v>64.900000000000006</v>
      </c>
      <c r="M3" s="1">
        <v>66</v>
      </c>
      <c r="N3" s="1">
        <v>69.400000000000006</v>
      </c>
      <c r="O3" s="1">
        <v>65.099999999999994</v>
      </c>
      <c r="P3" s="1">
        <v>70.599999999999994</v>
      </c>
      <c r="Q3" s="1">
        <v>67</v>
      </c>
      <c r="R3" s="1">
        <v>69.400000000000006</v>
      </c>
      <c r="S3" s="1">
        <v>73.400000000000006</v>
      </c>
      <c r="T3" s="1">
        <v>72.3</v>
      </c>
      <c r="U3" s="1">
        <v>66.5</v>
      </c>
      <c r="V3" s="1">
        <v>63.4</v>
      </c>
      <c r="W3" s="1">
        <v>89.2</v>
      </c>
      <c r="X3" s="1">
        <v>89.3</v>
      </c>
      <c r="Y3" s="1">
        <v>89.1</v>
      </c>
      <c r="Z3" s="1">
        <v>72.400000000000006</v>
      </c>
      <c r="AA3" s="1">
        <v>78.5</v>
      </c>
      <c r="AB3" s="1">
        <v>80.3</v>
      </c>
      <c r="AC3" s="1">
        <v>64.5</v>
      </c>
      <c r="AD3" s="1">
        <v>72.3</v>
      </c>
      <c r="AE3" s="1">
        <v>49.6</v>
      </c>
      <c r="AF3" s="1">
        <v>86.6</v>
      </c>
      <c r="AG3" s="1">
        <v>105</v>
      </c>
      <c r="AH3" s="1">
        <v>88</v>
      </c>
      <c r="AI3" s="1">
        <v>73.900000000000006</v>
      </c>
      <c r="AJ3" s="1">
        <v>70.5</v>
      </c>
      <c r="AK3" s="1">
        <v>78.900000000000006</v>
      </c>
      <c r="AL3" s="1">
        <v>94.8</v>
      </c>
      <c r="AM3" s="1">
        <v>64.8</v>
      </c>
      <c r="AN3" s="1">
        <v>62.2</v>
      </c>
      <c r="AO3" s="1">
        <v>72.2</v>
      </c>
      <c r="AP3" s="1">
        <v>69.400000000000006</v>
      </c>
      <c r="AQ3" s="1">
        <v>104.8</v>
      </c>
      <c r="AR3" s="1">
        <v>96.5</v>
      </c>
      <c r="AS3" s="1">
        <v>260.60000000000002</v>
      </c>
      <c r="AT3" s="1">
        <v>84.5</v>
      </c>
      <c r="AU3" s="1">
        <v>98.3</v>
      </c>
      <c r="AV3" s="1">
        <v>71.900000000000006</v>
      </c>
      <c r="AW3" s="1">
        <v>72.900000000000006</v>
      </c>
      <c r="AY3" s="1">
        <v>69.099999999999994</v>
      </c>
      <c r="AZ3" s="1">
        <v>73.2</v>
      </c>
      <c r="BA3" s="1">
        <v>71</v>
      </c>
      <c r="BB3" s="1">
        <v>75.599999999999994</v>
      </c>
      <c r="BC3" s="1">
        <v>72.5</v>
      </c>
      <c r="BD3" s="1">
        <v>79</v>
      </c>
      <c r="BE3" s="1">
        <v>71.3</v>
      </c>
      <c r="BF3" s="1">
        <v>70.7</v>
      </c>
      <c r="BG3" s="1">
        <v>72.2</v>
      </c>
    </row>
    <row r="4" spans="1:59" ht="13.5" hidden="1" customHeight="1">
      <c r="A4" s="62">
        <v>39479</v>
      </c>
      <c r="B4" s="1">
        <v>75.900000000000006</v>
      </c>
      <c r="C4" s="1">
        <v>71</v>
      </c>
      <c r="D4" s="1">
        <v>71</v>
      </c>
      <c r="E4" s="1">
        <v>67.3</v>
      </c>
      <c r="F4" s="1">
        <v>75.2</v>
      </c>
      <c r="G4" s="1">
        <v>68.5</v>
      </c>
      <c r="H4" s="1">
        <v>74.099999999999994</v>
      </c>
      <c r="I4" s="1">
        <v>69.400000000000006</v>
      </c>
      <c r="J4" s="1">
        <v>94.1</v>
      </c>
      <c r="K4" s="1">
        <v>72.599999999999994</v>
      </c>
      <c r="L4" s="1">
        <v>63.7</v>
      </c>
      <c r="M4" s="1">
        <v>66</v>
      </c>
      <c r="N4" s="1">
        <v>69.3</v>
      </c>
      <c r="O4" s="1">
        <v>65</v>
      </c>
      <c r="P4" s="1">
        <v>70.599999999999994</v>
      </c>
      <c r="Q4" s="1">
        <v>67.7</v>
      </c>
      <c r="R4" s="1">
        <v>70.599999999999994</v>
      </c>
      <c r="S4" s="1">
        <v>73.400000000000006</v>
      </c>
      <c r="T4" s="1">
        <v>72.599999999999994</v>
      </c>
      <c r="U4" s="1">
        <v>68.5</v>
      </c>
      <c r="V4" s="1">
        <v>63.4</v>
      </c>
      <c r="W4" s="1">
        <v>89.3</v>
      </c>
      <c r="X4" s="1">
        <v>89.4</v>
      </c>
      <c r="Y4" s="1">
        <v>89.3</v>
      </c>
      <c r="Z4" s="1">
        <v>72.400000000000006</v>
      </c>
      <c r="AA4" s="1">
        <v>78.5</v>
      </c>
      <c r="AB4" s="1">
        <v>80.3</v>
      </c>
      <c r="AC4" s="1">
        <v>64.5</v>
      </c>
      <c r="AD4" s="1">
        <v>72.3</v>
      </c>
      <c r="AE4" s="1">
        <v>49.6</v>
      </c>
      <c r="AF4" s="1">
        <v>86.6</v>
      </c>
      <c r="AG4" s="1">
        <v>105.3</v>
      </c>
      <c r="AH4" s="1">
        <v>87.9</v>
      </c>
      <c r="AI4" s="1">
        <v>73.8</v>
      </c>
      <c r="AJ4" s="1">
        <v>73.900000000000006</v>
      </c>
      <c r="AK4" s="1">
        <v>79.2</v>
      </c>
      <c r="AL4" s="1">
        <v>94.7</v>
      </c>
      <c r="AM4" s="1">
        <v>65.8</v>
      </c>
      <c r="AN4" s="1">
        <v>63.6</v>
      </c>
      <c r="AO4" s="1">
        <v>72.3</v>
      </c>
      <c r="AP4" s="1">
        <v>69.400000000000006</v>
      </c>
      <c r="AQ4" s="1">
        <v>104.5</v>
      </c>
      <c r="AR4" s="1">
        <v>96.5</v>
      </c>
      <c r="AS4" s="1">
        <v>255.5</v>
      </c>
      <c r="AT4" s="1">
        <v>85.1</v>
      </c>
      <c r="AU4" s="1">
        <v>100</v>
      </c>
      <c r="AV4" s="1">
        <v>71.5</v>
      </c>
      <c r="AW4" s="1">
        <v>72.2</v>
      </c>
      <c r="AY4" s="1">
        <v>69.099999999999994</v>
      </c>
      <c r="AZ4" s="1">
        <v>73.900000000000006</v>
      </c>
      <c r="BA4" s="1">
        <v>71.3</v>
      </c>
      <c r="BB4" s="1">
        <v>76.8</v>
      </c>
      <c r="BC4" s="1">
        <v>74.099999999999994</v>
      </c>
      <c r="BD4" s="1">
        <v>79.400000000000006</v>
      </c>
      <c r="BE4" s="1">
        <v>74.400000000000006</v>
      </c>
      <c r="BF4" s="1">
        <v>70.7</v>
      </c>
      <c r="BG4" s="1">
        <v>72.2</v>
      </c>
    </row>
    <row r="5" spans="1:59" ht="13.5" hidden="1" customHeight="1">
      <c r="A5" s="62">
        <v>39508</v>
      </c>
      <c r="B5" s="1">
        <v>76.5</v>
      </c>
      <c r="C5" s="1">
        <v>71.400000000000006</v>
      </c>
      <c r="D5" s="1">
        <v>71.400000000000006</v>
      </c>
      <c r="E5" s="1">
        <v>69.3</v>
      </c>
      <c r="F5" s="1">
        <v>74.2</v>
      </c>
      <c r="G5" s="1">
        <v>69.5</v>
      </c>
      <c r="H5" s="1">
        <v>76</v>
      </c>
      <c r="I5" s="1">
        <v>79.400000000000006</v>
      </c>
      <c r="J5" s="1">
        <v>85.1</v>
      </c>
      <c r="K5" s="1">
        <v>69.3</v>
      </c>
      <c r="L5" s="1">
        <v>62.8</v>
      </c>
      <c r="M5" s="1">
        <v>67.8</v>
      </c>
      <c r="N5" s="1">
        <v>71.900000000000006</v>
      </c>
      <c r="O5" s="1">
        <v>65.3</v>
      </c>
      <c r="P5" s="1">
        <v>73.8</v>
      </c>
      <c r="Q5" s="1">
        <v>69.5</v>
      </c>
      <c r="R5" s="1">
        <v>71.400000000000006</v>
      </c>
      <c r="S5" s="1">
        <v>74.900000000000006</v>
      </c>
      <c r="T5" s="1">
        <v>74.900000000000006</v>
      </c>
      <c r="U5" s="1">
        <v>68.7</v>
      </c>
      <c r="V5" s="1">
        <v>66.599999999999994</v>
      </c>
      <c r="W5" s="1">
        <v>89.5</v>
      </c>
      <c r="X5" s="1">
        <v>89.8</v>
      </c>
      <c r="Y5" s="1">
        <v>89.3</v>
      </c>
      <c r="Z5" s="1">
        <v>73.5</v>
      </c>
      <c r="AA5" s="1">
        <v>80.400000000000006</v>
      </c>
      <c r="AB5" s="1">
        <v>82.1</v>
      </c>
      <c r="AC5" s="1">
        <v>64.8</v>
      </c>
      <c r="AD5" s="1">
        <v>72.3</v>
      </c>
      <c r="AE5" s="1">
        <v>50</v>
      </c>
      <c r="AF5" s="1">
        <v>87.1</v>
      </c>
      <c r="AG5" s="1">
        <v>104.2</v>
      </c>
      <c r="AH5" s="1">
        <v>89.3</v>
      </c>
      <c r="AI5" s="1">
        <v>75.099999999999994</v>
      </c>
      <c r="AJ5" s="1">
        <v>74</v>
      </c>
      <c r="AK5" s="1">
        <v>78.8</v>
      </c>
      <c r="AL5" s="1">
        <v>94.8</v>
      </c>
      <c r="AM5" s="1">
        <v>70</v>
      </c>
      <c r="AN5" s="1">
        <v>68.8</v>
      </c>
      <c r="AO5" s="1">
        <v>73.400000000000006</v>
      </c>
      <c r="AP5" s="1">
        <v>63.4</v>
      </c>
      <c r="AQ5" s="1">
        <v>104.4</v>
      </c>
      <c r="AR5" s="1">
        <v>96.5</v>
      </c>
      <c r="AS5" s="1">
        <v>252.8</v>
      </c>
      <c r="AT5" s="1">
        <v>85.1</v>
      </c>
      <c r="AU5" s="1">
        <v>99.7</v>
      </c>
      <c r="AV5" s="1">
        <v>71.599999999999994</v>
      </c>
      <c r="AW5" s="1">
        <v>72.7</v>
      </c>
      <c r="AY5" s="1">
        <v>72.7</v>
      </c>
      <c r="AZ5" s="1">
        <v>74.900000000000006</v>
      </c>
      <c r="BA5" s="1">
        <v>71.900000000000006</v>
      </c>
      <c r="BB5" s="1">
        <v>78.400000000000006</v>
      </c>
      <c r="BC5" s="1">
        <v>74.2</v>
      </c>
      <c r="BD5" s="1">
        <v>79.8</v>
      </c>
      <c r="BE5" s="1">
        <v>74.400000000000006</v>
      </c>
      <c r="BF5" s="1">
        <v>70.7</v>
      </c>
      <c r="BG5" s="1">
        <v>72.2</v>
      </c>
    </row>
    <row r="6" spans="1:59" ht="13.5" hidden="1" customHeight="1">
      <c r="A6" s="62">
        <v>39539</v>
      </c>
      <c r="B6" s="1">
        <v>77.2</v>
      </c>
      <c r="C6" s="1">
        <v>72.5</v>
      </c>
      <c r="D6" s="1">
        <v>72.599999999999994</v>
      </c>
      <c r="E6" s="1">
        <v>70.2</v>
      </c>
      <c r="F6" s="1">
        <v>74.599999999999994</v>
      </c>
      <c r="G6" s="1">
        <v>70.5</v>
      </c>
      <c r="H6" s="1">
        <v>77.599999999999994</v>
      </c>
      <c r="I6" s="1">
        <v>85.8</v>
      </c>
      <c r="J6" s="1">
        <v>87.9</v>
      </c>
      <c r="K6" s="1">
        <v>69.3</v>
      </c>
      <c r="L6" s="1">
        <v>64.900000000000006</v>
      </c>
      <c r="M6" s="1">
        <v>68.400000000000006</v>
      </c>
      <c r="N6" s="1">
        <v>72</v>
      </c>
      <c r="O6" s="1">
        <v>65.900000000000006</v>
      </c>
      <c r="P6" s="1">
        <v>73.7</v>
      </c>
      <c r="Q6" s="1">
        <v>70.7</v>
      </c>
      <c r="R6" s="1">
        <v>73.2</v>
      </c>
      <c r="S6" s="1">
        <v>76.8</v>
      </c>
      <c r="T6" s="1">
        <v>75</v>
      </c>
      <c r="U6" s="1">
        <v>70.8</v>
      </c>
      <c r="V6" s="1">
        <v>67.3</v>
      </c>
      <c r="W6" s="1">
        <v>89.7</v>
      </c>
      <c r="X6" s="1">
        <v>89.9</v>
      </c>
      <c r="Y6" s="1">
        <v>89.5</v>
      </c>
      <c r="Z6" s="1">
        <v>73.7</v>
      </c>
      <c r="AA6" s="1">
        <v>80.400000000000006</v>
      </c>
      <c r="AB6" s="1">
        <v>82.1</v>
      </c>
      <c r="AC6" s="1">
        <v>65.099999999999994</v>
      </c>
      <c r="AD6" s="1">
        <v>72.3</v>
      </c>
      <c r="AE6" s="1">
        <v>50.7</v>
      </c>
      <c r="AF6" s="1">
        <v>88</v>
      </c>
      <c r="AG6" s="1">
        <v>105.7</v>
      </c>
      <c r="AH6" s="1">
        <v>89.7</v>
      </c>
      <c r="AI6" s="1">
        <v>75.599999999999994</v>
      </c>
      <c r="AJ6" s="1">
        <v>74</v>
      </c>
      <c r="AK6" s="1">
        <v>80.099999999999994</v>
      </c>
      <c r="AL6" s="1">
        <v>94.6</v>
      </c>
      <c r="AM6" s="1">
        <v>74.400000000000006</v>
      </c>
      <c r="AN6" s="1">
        <v>74.400000000000006</v>
      </c>
      <c r="AO6" s="1">
        <v>74.3</v>
      </c>
      <c r="AP6" s="1">
        <v>63.4</v>
      </c>
      <c r="AQ6" s="1">
        <v>104.3</v>
      </c>
      <c r="AR6" s="1">
        <v>96.1</v>
      </c>
      <c r="AS6" s="1">
        <v>257</v>
      </c>
      <c r="AT6" s="1">
        <v>86.4</v>
      </c>
      <c r="AU6" s="1">
        <v>101.4</v>
      </c>
      <c r="AV6" s="1">
        <v>72.2</v>
      </c>
      <c r="AW6" s="1">
        <v>74.5</v>
      </c>
      <c r="AY6" s="1">
        <v>72.7</v>
      </c>
      <c r="AZ6" s="1">
        <v>75.3</v>
      </c>
      <c r="BA6" s="1">
        <v>72.5</v>
      </c>
      <c r="BB6" s="1">
        <v>78.400000000000006</v>
      </c>
      <c r="BC6" s="1">
        <v>74.7</v>
      </c>
      <c r="BD6" s="1">
        <v>80.599999999999994</v>
      </c>
      <c r="BE6" s="1">
        <v>74.400000000000006</v>
      </c>
      <c r="BF6" s="1">
        <v>70.7</v>
      </c>
      <c r="BG6" s="1">
        <v>73.5</v>
      </c>
    </row>
    <row r="7" spans="1:59" ht="13.5" hidden="1" customHeight="1">
      <c r="A7" s="62">
        <v>39569</v>
      </c>
      <c r="B7" s="1">
        <v>77.7</v>
      </c>
      <c r="C7" s="1">
        <v>74</v>
      </c>
      <c r="D7" s="1">
        <v>74.099999999999994</v>
      </c>
      <c r="E7" s="1">
        <v>74.3</v>
      </c>
      <c r="F7" s="1">
        <v>74.900000000000006</v>
      </c>
      <c r="G7" s="1">
        <v>73.900000000000006</v>
      </c>
      <c r="H7" s="1">
        <v>78.5</v>
      </c>
      <c r="I7" s="1">
        <v>88</v>
      </c>
      <c r="J7" s="1">
        <v>77</v>
      </c>
      <c r="K7" s="1">
        <v>70.099999999999994</v>
      </c>
      <c r="L7" s="1">
        <v>65</v>
      </c>
      <c r="M7" s="1">
        <v>70.3</v>
      </c>
      <c r="N7" s="1">
        <v>72.8</v>
      </c>
      <c r="O7" s="1">
        <v>66.7</v>
      </c>
      <c r="P7" s="1">
        <v>74.5</v>
      </c>
      <c r="Q7" s="1">
        <v>71.2</v>
      </c>
      <c r="R7" s="1">
        <v>73.900000000000006</v>
      </c>
      <c r="S7" s="1">
        <v>77</v>
      </c>
      <c r="T7" s="1">
        <v>76.3</v>
      </c>
      <c r="U7" s="1">
        <v>71.599999999999994</v>
      </c>
      <c r="V7" s="1">
        <v>67.400000000000006</v>
      </c>
      <c r="W7" s="1">
        <v>89.8</v>
      </c>
      <c r="X7" s="1">
        <v>89.9</v>
      </c>
      <c r="Y7" s="1">
        <v>89.8</v>
      </c>
      <c r="Z7" s="1">
        <v>73.8</v>
      </c>
      <c r="AA7" s="1">
        <v>80.400000000000006</v>
      </c>
      <c r="AB7" s="1">
        <v>82.1</v>
      </c>
      <c r="AC7" s="1">
        <v>66.099999999999994</v>
      </c>
      <c r="AD7" s="1">
        <v>72.3</v>
      </c>
      <c r="AE7" s="1">
        <v>51</v>
      </c>
      <c r="AF7" s="1">
        <v>87.9</v>
      </c>
      <c r="AG7" s="1">
        <v>104.2</v>
      </c>
      <c r="AH7" s="1">
        <v>90.9</v>
      </c>
      <c r="AI7" s="1">
        <v>76</v>
      </c>
      <c r="AJ7" s="1">
        <v>74.5</v>
      </c>
      <c r="AK7" s="1">
        <v>81.099999999999994</v>
      </c>
      <c r="AL7" s="1">
        <v>94.3</v>
      </c>
      <c r="AM7" s="1">
        <v>78</v>
      </c>
      <c r="AN7" s="1">
        <v>79.099999999999994</v>
      </c>
      <c r="AO7" s="1">
        <v>74.900000000000006</v>
      </c>
      <c r="AP7" s="1">
        <v>63.4</v>
      </c>
      <c r="AQ7" s="1">
        <v>104.2</v>
      </c>
      <c r="AR7" s="1">
        <v>96.1</v>
      </c>
      <c r="AS7" s="1">
        <v>254.3</v>
      </c>
      <c r="AT7" s="1">
        <v>87.8</v>
      </c>
      <c r="AU7" s="1">
        <v>102.7</v>
      </c>
      <c r="AV7" s="1">
        <v>72.400000000000006</v>
      </c>
      <c r="AW7" s="1">
        <v>77.400000000000006</v>
      </c>
      <c r="AY7" s="1">
        <v>72.7</v>
      </c>
      <c r="AZ7" s="1">
        <v>76</v>
      </c>
      <c r="BA7" s="1">
        <v>73.3</v>
      </c>
      <c r="BB7" s="1">
        <v>79.099999999999994</v>
      </c>
      <c r="BC7" s="1">
        <v>74.7</v>
      </c>
      <c r="BD7" s="1">
        <v>81.099999999999994</v>
      </c>
      <c r="BE7" s="1">
        <v>74.400000000000006</v>
      </c>
      <c r="BF7" s="1">
        <v>70.7</v>
      </c>
      <c r="BG7" s="1">
        <v>73.5</v>
      </c>
    </row>
    <row r="8" spans="1:59" ht="13.5" hidden="1" customHeight="1">
      <c r="A8" s="62">
        <v>39600</v>
      </c>
      <c r="B8" s="1">
        <v>79.2</v>
      </c>
      <c r="C8" s="1">
        <v>75.400000000000006</v>
      </c>
      <c r="D8" s="1">
        <v>75.5</v>
      </c>
      <c r="E8" s="1">
        <v>77.5</v>
      </c>
      <c r="F8" s="1">
        <v>76.099999999999994</v>
      </c>
      <c r="G8" s="1">
        <v>75.8</v>
      </c>
      <c r="H8" s="1">
        <v>79.5</v>
      </c>
      <c r="I8" s="1">
        <v>87.4</v>
      </c>
      <c r="J8" s="1">
        <v>77.5</v>
      </c>
      <c r="K8" s="1">
        <v>70.3</v>
      </c>
      <c r="L8" s="1">
        <v>64.2</v>
      </c>
      <c r="M8" s="1">
        <v>71.400000000000006</v>
      </c>
      <c r="N8" s="1">
        <v>73.5</v>
      </c>
      <c r="O8" s="1">
        <v>68.599999999999994</v>
      </c>
      <c r="P8" s="1">
        <v>74.8</v>
      </c>
      <c r="Q8" s="1">
        <v>71.400000000000006</v>
      </c>
      <c r="R8" s="1">
        <v>74.099999999999994</v>
      </c>
      <c r="S8" s="1">
        <v>77.7</v>
      </c>
      <c r="T8" s="1">
        <v>76.3</v>
      </c>
      <c r="U8" s="1">
        <v>71.5</v>
      </c>
      <c r="V8" s="1">
        <v>67.400000000000006</v>
      </c>
      <c r="W8" s="1">
        <v>89.9</v>
      </c>
      <c r="X8" s="1">
        <v>90</v>
      </c>
      <c r="Y8" s="1">
        <v>89.9</v>
      </c>
      <c r="Z8" s="1">
        <v>75.7</v>
      </c>
      <c r="AA8" s="1">
        <v>83.3</v>
      </c>
      <c r="AB8" s="1">
        <v>85.4</v>
      </c>
      <c r="AC8" s="1">
        <v>67</v>
      </c>
      <c r="AD8" s="1">
        <v>72.3</v>
      </c>
      <c r="AE8" s="1">
        <v>50.7</v>
      </c>
      <c r="AF8" s="1">
        <v>89.3</v>
      </c>
      <c r="AG8" s="1">
        <v>106.5</v>
      </c>
      <c r="AH8" s="1">
        <v>90.8</v>
      </c>
      <c r="AI8" s="1">
        <v>77.3</v>
      </c>
      <c r="AJ8" s="1">
        <v>74.7</v>
      </c>
      <c r="AK8" s="1">
        <v>85</v>
      </c>
      <c r="AL8" s="1">
        <v>95.3</v>
      </c>
      <c r="AM8" s="1">
        <v>81.3</v>
      </c>
      <c r="AN8" s="1">
        <v>83.3</v>
      </c>
      <c r="AO8" s="1">
        <v>75.3</v>
      </c>
      <c r="AP8" s="1">
        <v>72.7</v>
      </c>
      <c r="AQ8" s="1">
        <v>104.1</v>
      </c>
      <c r="AR8" s="1">
        <v>96.1</v>
      </c>
      <c r="AS8" s="1">
        <v>252.5</v>
      </c>
      <c r="AT8" s="1">
        <v>87.9</v>
      </c>
      <c r="AU8" s="1">
        <v>103.6</v>
      </c>
      <c r="AV8" s="1">
        <v>72.7</v>
      </c>
      <c r="AW8" s="1">
        <v>75.8</v>
      </c>
      <c r="AY8" s="1">
        <v>72.7</v>
      </c>
      <c r="AZ8" s="1">
        <v>77.099999999999994</v>
      </c>
      <c r="BA8" s="1">
        <v>74.099999999999994</v>
      </c>
      <c r="BB8" s="1">
        <v>80.400000000000006</v>
      </c>
      <c r="BC8" s="1">
        <v>74.7</v>
      </c>
      <c r="BD8" s="1">
        <v>81.3</v>
      </c>
      <c r="BE8" s="1">
        <v>74.400000000000006</v>
      </c>
      <c r="BF8" s="1">
        <v>70.7</v>
      </c>
      <c r="BG8" s="1">
        <v>73.5</v>
      </c>
    </row>
    <row r="9" spans="1:59" ht="13.5" hidden="1" customHeight="1">
      <c r="A9" s="62">
        <v>39630</v>
      </c>
      <c r="B9" s="1">
        <v>80.599999999999994</v>
      </c>
      <c r="C9" s="1">
        <v>77.2</v>
      </c>
      <c r="D9" s="1">
        <v>77.400000000000006</v>
      </c>
      <c r="E9" s="1">
        <v>80.099999999999994</v>
      </c>
      <c r="F9" s="1">
        <v>77.8</v>
      </c>
      <c r="G9" s="1">
        <v>76.8</v>
      </c>
      <c r="H9" s="1">
        <v>81.099999999999994</v>
      </c>
      <c r="I9" s="1">
        <v>90.3</v>
      </c>
      <c r="J9" s="1">
        <v>77.7</v>
      </c>
      <c r="K9" s="1">
        <v>71</v>
      </c>
      <c r="L9" s="1">
        <v>67.599999999999994</v>
      </c>
      <c r="M9" s="1">
        <v>73.3</v>
      </c>
      <c r="N9" s="1">
        <v>74</v>
      </c>
      <c r="O9" s="1">
        <v>69.099999999999994</v>
      </c>
      <c r="P9" s="1">
        <v>75.400000000000006</v>
      </c>
      <c r="Q9" s="1">
        <v>71.900000000000006</v>
      </c>
      <c r="R9" s="1">
        <v>74.7</v>
      </c>
      <c r="S9" s="1">
        <v>78.099999999999994</v>
      </c>
      <c r="T9" s="1">
        <v>76.8</v>
      </c>
      <c r="U9" s="1">
        <v>72.5</v>
      </c>
      <c r="V9" s="1">
        <v>67.7</v>
      </c>
      <c r="W9" s="1">
        <v>89.8</v>
      </c>
      <c r="X9" s="1">
        <v>89.9</v>
      </c>
      <c r="Y9" s="1">
        <v>89.9</v>
      </c>
      <c r="Z9" s="1">
        <v>78.2</v>
      </c>
      <c r="AA9" s="1">
        <v>83.3</v>
      </c>
      <c r="AB9" s="1">
        <v>85.4</v>
      </c>
      <c r="AC9" s="1">
        <v>67.7</v>
      </c>
      <c r="AD9" s="1">
        <v>76.8</v>
      </c>
      <c r="AE9" s="1">
        <v>60.5</v>
      </c>
      <c r="AF9" s="1">
        <v>90.1</v>
      </c>
      <c r="AG9" s="1">
        <v>107.1</v>
      </c>
      <c r="AH9" s="1">
        <v>92.8</v>
      </c>
      <c r="AI9" s="1">
        <v>77.8</v>
      </c>
      <c r="AJ9" s="1">
        <v>75.099999999999994</v>
      </c>
      <c r="AK9" s="1">
        <v>86.5</v>
      </c>
      <c r="AL9" s="1">
        <v>95.7</v>
      </c>
      <c r="AM9" s="1">
        <v>85.6</v>
      </c>
      <c r="AN9" s="1">
        <v>89.2</v>
      </c>
      <c r="AO9" s="1">
        <v>75.400000000000006</v>
      </c>
      <c r="AP9" s="1">
        <v>73</v>
      </c>
      <c r="AQ9" s="1">
        <v>104</v>
      </c>
      <c r="AR9" s="1">
        <v>96.1</v>
      </c>
      <c r="AS9" s="1">
        <v>250.8</v>
      </c>
      <c r="AT9" s="1">
        <v>88.7</v>
      </c>
      <c r="AU9" s="1">
        <v>105.2</v>
      </c>
      <c r="AV9" s="1">
        <v>72.599999999999994</v>
      </c>
      <c r="AW9" s="1">
        <v>76.2</v>
      </c>
      <c r="AY9" s="1">
        <v>72.7</v>
      </c>
      <c r="AZ9" s="1">
        <v>77.3</v>
      </c>
      <c r="BA9" s="1">
        <v>74.3</v>
      </c>
      <c r="BB9" s="1">
        <v>80.7</v>
      </c>
      <c r="BC9" s="1">
        <v>75.599999999999994</v>
      </c>
      <c r="BD9" s="1">
        <v>81.599999999999994</v>
      </c>
      <c r="BE9" s="1">
        <v>74.599999999999994</v>
      </c>
      <c r="BF9" s="1">
        <v>73</v>
      </c>
      <c r="BG9" s="1">
        <v>75</v>
      </c>
    </row>
    <row r="10" spans="1:59" ht="13.5" hidden="1" customHeight="1">
      <c r="A10" s="62">
        <v>39661</v>
      </c>
      <c r="B10" s="1">
        <v>81.099999999999994</v>
      </c>
      <c r="C10" s="1">
        <v>78.2</v>
      </c>
      <c r="D10" s="1">
        <v>78.599999999999994</v>
      </c>
      <c r="E10" s="1">
        <v>82.4</v>
      </c>
      <c r="F10" s="1">
        <v>77.8</v>
      </c>
      <c r="G10" s="1">
        <v>78.2</v>
      </c>
      <c r="H10" s="1">
        <v>82.9</v>
      </c>
      <c r="I10" s="1">
        <v>91.3</v>
      </c>
      <c r="J10" s="1">
        <v>77.099999999999994</v>
      </c>
      <c r="K10" s="1">
        <v>70.900000000000006</v>
      </c>
      <c r="L10" s="1">
        <v>69.5</v>
      </c>
      <c r="M10" s="1">
        <v>74.3</v>
      </c>
      <c r="N10" s="1">
        <v>74.599999999999994</v>
      </c>
      <c r="O10" s="1">
        <v>70.900000000000006</v>
      </c>
      <c r="P10" s="1">
        <v>75.7</v>
      </c>
      <c r="Q10" s="1">
        <v>72.7</v>
      </c>
      <c r="R10" s="1">
        <v>74.3</v>
      </c>
      <c r="S10" s="1">
        <v>78.099999999999994</v>
      </c>
      <c r="T10" s="1">
        <v>75.5</v>
      </c>
      <c r="U10" s="1">
        <v>71.8</v>
      </c>
      <c r="V10" s="1">
        <v>70.400000000000006</v>
      </c>
      <c r="W10" s="1">
        <v>90.5</v>
      </c>
      <c r="X10" s="1">
        <v>90.4</v>
      </c>
      <c r="Y10" s="1">
        <v>90.5</v>
      </c>
      <c r="Z10" s="1">
        <v>78.5</v>
      </c>
      <c r="AA10" s="1">
        <v>83.3</v>
      </c>
      <c r="AB10" s="1">
        <v>85.4</v>
      </c>
      <c r="AC10" s="1">
        <v>72.3</v>
      </c>
      <c r="AD10" s="1">
        <v>76.8</v>
      </c>
      <c r="AE10" s="1">
        <v>60.5</v>
      </c>
      <c r="AF10" s="1">
        <v>90.8</v>
      </c>
      <c r="AG10" s="1">
        <v>108.7</v>
      </c>
      <c r="AH10" s="1">
        <v>93.8</v>
      </c>
      <c r="AI10" s="1">
        <v>77.8</v>
      </c>
      <c r="AJ10" s="1">
        <v>75</v>
      </c>
      <c r="AK10" s="1">
        <v>85.9</v>
      </c>
      <c r="AL10" s="1">
        <v>95.5</v>
      </c>
      <c r="AM10" s="1">
        <v>83.9</v>
      </c>
      <c r="AN10" s="1">
        <v>86.8</v>
      </c>
      <c r="AO10" s="1">
        <v>75.400000000000006</v>
      </c>
      <c r="AP10" s="1">
        <v>73</v>
      </c>
      <c r="AQ10" s="1">
        <v>105.2</v>
      </c>
      <c r="AR10" s="1">
        <v>97.8</v>
      </c>
      <c r="AS10" s="1">
        <v>245</v>
      </c>
      <c r="AT10" s="1">
        <v>90.7</v>
      </c>
      <c r="AU10" s="1">
        <v>108.5</v>
      </c>
      <c r="AV10" s="1">
        <v>72.8</v>
      </c>
      <c r="AW10" s="1">
        <v>77.599999999999994</v>
      </c>
      <c r="AY10" s="1">
        <v>72.7</v>
      </c>
      <c r="AZ10" s="1">
        <v>79</v>
      </c>
      <c r="BA10" s="1">
        <v>74.900000000000006</v>
      </c>
      <c r="BB10" s="1">
        <v>83.4</v>
      </c>
      <c r="BC10" s="1">
        <v>75.8</v>
      </c>
      <c r="BD10" s="1">
        <v>82.4</v>
      </c>
      <c r="BE10" s="1">
        <v>74.599999999999994</v>
      </c>
      <c r="BF10" s="1">
        <v>74.099999999999994</v>
      </c>
      <c r="BG10" s="1">
        <v>75</v>
      </c>
    </row>
    <row r="11" spans="1:59" ht="13.5" hidden="1" customHeight="1">
      <c r="A11" s="62">
        <v>39692</v>
      </c>
      <c r="B11" s="1">
        <v>81.5</v>
      </c>
      <c r="C11" s="1">
        <v>78.8</v>
      </c>
      <c r="D11" s="1">
        <v>79</v>
      </c>
      <c r="E11" s="1">
        <v>83.5</v>
      </c>
      <c r="F11" s="1">
        <v>77.8</v>
      </c>
      <c r="G11" s="1">
        <v>79.3</v>
      </c>
      <c r="H11" s="1">
        <v>84</v>
      </c>
      <c r="I11" s="1">
        <v>91.6</v>
      </c>
      <c r="J11" s="1">
        <v>80.099999999999994</v>
      </c>
      <c r="K11" s="1">
        <v>69.599999999999994</v>
      </c>
      <c r="L11" s="1">
        <v>69.900000000000006</v>
      </c>
      <c r="M11" s="1">
        <v>75.5</v>
      </c>
      <c r="N11" s="1">
        <v>76</v>
      </c>
      <c r="O11" s="1">
        <v>72.099999999999994</v>
      </c>
      <c r="P11" s="1">
        <v>77</v>
      </c>
      <c r="Q11" s="1">
        <v>73.5</v>
      </c>
      <c r="R11" s="1">
        <v>75.099999999999994</v>
      </c>
      <c r="S11" s="1">
        <v>78.7</v>
      </c>
      <c r="T11" s="1">
        <v>77</v>
      </c>
      <c r="U11" s="1">
        <v>72.7</v>
      </c>
      <c r="V11" s="1">
        <v>71.3</v>
      </c>
      <c r="W11" s="1">
        <v>90.5</v>
      </c>
      <c r="X11" s="1">
        <v>90.6</v>
      </c>
      <c r="Y11" s="1">
        <v>90.7</v>
      </c>
      <c r="Z11" s="1">
        <v>79</v>
      </c>
      <c r="AA11" s="1">
        <v>84.3</v>
      </c>
      <c r="AB11" s="1">
        <v>86.1</v>
      </c>
      <c r="AC11" s="1">
        <v>73.2</v>
      </c>
      <c r="AD11" s="1">
        <v>76.8</v>
      </c>
      <c r="AE11" s="1">
        <v>61</v>
      </c>
      <c r="AF11" s="1">
        <v>91.6</v>
      </c>
      <c r="AG11" s="1">
        <v>108.9</v>
      </c>
      <c r="AH11" s="1">
        <v>94.8</v>
      </c>
      <c r="AI11" s="1">
        <v>79</v>
      </c>
      <c r="AJ11" s="1">
        <v>75</v>
      </c>
      <c r="AK11" s="1">
        <v>85.5</v>
      </c>
      <c r="AL11" s="1">
        <v>96.4</v>
      </c>
      <c r="AM11" s="1">
        <v>79.7</v>
      </c>
      <c r="AN11" s="1">
        <v>80.7</v>
      </c>
      <c r="AO11" s="1">
        <v>76.900000000000006</v>
      </c>
      <c r="AP11" s="1">
        <v>74.599999999999994</v>
      </c>
      <c r="AQ11" s="1">
        <v>105.1</v>
      </c>
      <c r="AR11" s="1">
        <v>97.8</v>
      </c>
      <c r="AS11" s="1">
        <v>243.5</v>
      </c>
      <c r="AT11" s="1">
        <v>91.4</v>
      </c>
      <c r="AU11" s="1">
        <v>110.1</v>
      </c>
      <c r="AV11" s="1">
        <v>74.099999999999994</v>
      </c>
      <c r="AW11" s="1">
        <v>75.8</v>
      </c>
      <c r="AY11" s="1">
        <v>72.7</v>
      </c>
      <c r="AZ11" s="1">
        <v>77.599999999999994</v>
      </c>
      <c r="BA11" s="1">
        <v>74.7</v>
      </c>
      <c r="BB11" s="1">
        <v>80.8</v>
      </c>
      <c r="BC11" s="1">
        <v>76.599999999999994</v>
      </c>
      <c r="BD11" s="1">
        <v>83.7</v>
      </c>
      <c r="BE11" s="1">
        <v>74.599999999999994</v>
      </c>
      <c r="BF11" s="1">
        <v>79.7</v>
      </c>
      <c r="BG11" s="1">
        <v>75</v>
      </c>
    </row>
    <row r="12" spans="1:59" ht="13.5" hidden="1" customHeight="1">
      <c r="A12" s="62">
        <v>39722</v>
      </c>
      <c r="B12" s="1">
        <v>81.900000000000006</v>
      </c>
      <c r="C12" s="1">
        <v>79.8</v>
      </c>
      <c r="D12" s="1">
        <v>80</v>
      </c>
      <c r="E12" s="1">
        <v>84.9</v>
      </c>
      <c r="F12" s="1">
        <v>77.7</v>
      </c>
      <c r="G12" s="1">
        <v>80.599999999999994</v>
      </c>
      <c r="H12" s="1">
        <v>84.5</v>
      </c>
      <c r="I12" s="1">
        <v>92.7</v>
      </c>
      <c r="J12" s="1">
        <v>77.2</v>
      </c>
      <c r="K12" s="1">
        <v>72.900000000000006</v>
      </c>
      <c r="L12" s="1">
        <v>69.900000000000006</v>
      </c>
      <c r="M12" s="1">
        <v>77.099999999999994</v>
      </c>
      <c r="N12" s="1">
        <v>76.5</v>
      </c>
      <c r="O12" s="1">
        <v>73.599999999999994</v>
      </c>
      <c r="P12" s="1">
        <v>77.3</v>
      </c>
      <c r="Q12" s="1">
        <v>73.599999999999994</v>
      </c>
      <c r="R12" s="1">
        <v>74.7</v>
      </c>
      <c r="S12" s="1">
        <v>78.5</v>
      </c>
      <c r="T12" s="1">
        <v>76.900000000000006</v>
      </c>
      <c r="U12" s="1">
        <v>72.099999999999994</v>
      </c>
      <c r="V12" s="1">
        <v>72</v>
      </c>
      <c r="W12" s="1">
        <v>90.9</v>
      </c>
      <c r="X12" s="1">
        <v>91</v>
      </c>
      <c r="Y12" s="1">
        <v>91</v>
      </c>
      <c r="Z12" s="1">
        <v>78.900000000000006</v>
      </c>
      <c r="AA12" s="1">
        <v>84.3</v>
      </c>
      <c r="AB12" s="1">
        <v>86.1</v>
      </c>
      <c r="AC12" s="1">
        <v>73.400000000000006</v>
      </c>
      <c r="AD12" s="1">
        <v>76.8</v>
      </c>
      <c r="AE12" s="1">
        <v>60.6</v>
      </c>
      <c r="AF12" s="1">
        <v>91.9</v>
      </c>
      <c r="AG12" s="1">
        <v>109.4</v>
      </c>
      <c r="AH12" s="1">
        <v>94.5</v>
      </c>
      <c r="AI12" s="1">
        <v>79.3</v>
      </c>
      <c r="AJ12" s="1">
        <v>75</v>
      </c>
      <c r="AK12" s="1">
        <v>85</v>
      </c>
      <c r="AL12" s="1">
        <v>96.4</v>
      </c>
      <c r="AM12" s="1">
        <v>78.2</v>
      </c>
      <c r="AN12" s="1">
        <v>78.5</v>
      </c>
      <c r="AO12" s="1">
        <v>77.2</v>
      </c>
      <c r="AP12" s="1">
        <v>74.599999999999994</v>
      </c>
      <c r="AQ12" s="1">
        <v>105.3</v>
      </c>
      <c r="AR12" s="1">
        <v>97.8</v>
      </c>
      <c r="AS12" s="1">
        <v>246.5</v>
      </c>
      <c r="AT12" s="1">
        <v>91.6</v>
      </c>
      <c r="AU12" s="1">
        <v>110.6</v>
      </c>
      <c r="AV12" s="1">
        <v>74.099999999999994</v>
      </c>
      <c r="AW12" s="1">
        <v>75.5</v>
      </c>
      <c r="AY12" s="1">
        <v>72.7</v>
      </c>
      <c r="AZ12" s="1">
        <v>79.2</v>
      </c>
      <c r="BA12" s="1">
        <v>77.8</v>
      </c>
      <c r="BB12" s="1">
        <v>80.7</v>
      </c>
      <c r="BC12" s="1">
        <v>78.2</v>
      </c>
      <c r="BD12" s="1">
        <v>85.5</v>
      </c>
      <c r="BE12" s="1">
        <v>74.599999999999994</v>
      </c>
      <c r="BF12" s="1">
        <v>79.7</v>
      </c>
      <c r="BG12" s="1">
        <v>80.099999999999994</v>
      </c>
    </row>
    <row r="13" spans="1:59" ht="13.5" hidden="1" customHeight="1">
      <c r="A13" s="62">
        <v>39753</v>
      </c>
      <c r="B13" s="1">
        <v>81.900000000000006</v>
      </c>
      <c r="C13" s="1">
        <v>80.099999999999994</v>
      </c>
      <c r="D13" s="1">
        <v>80.400000000000006</v>
      </c>
      <c r="E13" s="1">
        <v>84.5</v>
      </c>
      <c r="F13" s="1">
        <v>78.400000000000006</v>
      </c>
      <c r="G13" s="1">
        <v>84</v>
      </c>
      <c r="H13" s="1">
        <v>84.5</v>
      </c>
      <c r="I13" s="1">
        <v>91.5</v>
      </c>
      <c r="J13" s="1">
        <v>85.2</v>
      </c>
      <c r="K13" s="1">
        <v>73.8</v>
      </c>
      <c r="L13" s="1">
        <v>69.7</v>
      </c>
      <c r="M13" s="1">
        <v>77.900000000000006</v>
      </c>
      <c r="N13" s="1">
        <v>77.099999999999994</v>
      </c>
      <c r="O13" s="1">
        <v>76.2</v>
      </c>
      <c r="P13" s="1">
        <v>77.5</v>
      </c>
      <c r="Q13" s="1">
        <v>73.8</v>
      </c>
      <c r="R13" s="1">
        <v>75</v>
      </c>
      <c r="S13" s="1">
        <v>79</v>
      </c>
      <c r="T13" s="1">
        <v>76.900000000000006</v>
      </c>
      <c r="U13" s="1">
        <v>72.2</v>
      </c>
      <c r="V13" s="1">
        <v>72.2</v>
      </c>
      <c r="W13" s="1">
        <v>90.7</v>
      </c>
      <c r="X13" s="1">
        <v>90.6</v>
      </c>
      <c r="Y13" s="1">
        <v>91.1</v>
      </c>
      <c r="Z13" s="1">
        <v>79</v>
      </c>
      <c r="AA13" s="1">
        <v>84.3</v>
      </c>
      <c r="AB13" s="1">
        <v>86.1</v>
      </c>
      <c r="AC13" s="1">
        <v>74.3</v>
      </c>
      <c r="AD13" s="1">
        <v>76.8</v>
      </c>
      <c r="AE13" s="1">
        <v>60.6</v>
      </c>
      <c r="AF13" s="1">
        <v>91.8</v>
      </c>
      <c r="AG13" s="1">
        <v>109.1</v>
      </c>
      <c r="AH13" s="1">
        <v>94.5</v>
      </c>
      <c r="AI13" s="1">
        <v>79.3</v>
      </c>
      <c r="AJ13" s="1">
        <v>75.599999999999994</v>
      </c>
      <c r="AK13" s="1">
        <v>84.1</v>
      </c>
      <c r="AL13" s="1">
        <v>96.2</v>
      </c>
      <c r="AM13" s="1">
        <v>75.5</v>
      </c>
      <c r="AN13" s="1">
        <v>74.7</v>
      </c>
      <c r="AO13" s="1">
        <v>77.8</v>
      </c>
      <c r="AP13" s="1">
        <v>74.599999999999994</v>
      </c>
      <c r="AQ13" s="1">
        <v>105.3</v>
      </c>
      <c r="AR13" s="1">
        <v>97.8</v>
      </c>
      <c r="AS13" s="1">
        <v>246.7</v>
      </c>
      <c r="AT13" s="1">
        <v>93.5</v>
      </c>
      <c r="AU13" s="1">
        <v>112.5</v>
      </c>
      <c r="AV13" s="1">
        <v>74.099999999999994</v>
      </c>
      <c r="AW13" s="1">
        <v>80.3</v>
      </c>
      <c r="AY13" s="1">
        <v>72.7</v>
      </c>
      <c r="AZ13" s="1">
        <v>80.3</v>
      </c>
      <c r="BA13" s="1">
        <v>78.099999999999994</v>
      </c>
      <c r="BB13" s="1">
        <v>82.6</v>
      </c>
      <c r="BC13" s="1">
        <v>78.400000000000006</v>
      </c>
      <c r="BD13" s="1">
        <v>86.9</v>
      </c>
      <c r="BE13" s="1">
        <v>74.599999999999994</v>
      </c>
      <c r="BF13" s="1">
        <v>79.900000000000006</v>
      </c>
      <c r="BG13" s="1">
        <v>80.099999999999994</v>
      </c>
    </row>
    <row r="14" spans="1:59" ht="13.5" hidden="1" customHeight="1">
      <c r="A14" s="62">
        <v>39783</v>
      </c>
      <c r="B14" s="1">
        <v>82</v>
      </c>
      <c r="C14" s="1">
        <v>80.8</v>
      </c>
      <c r="D14" s="1">
        <v>81</v>
      </c>
      <c r="E14" s="1">
        <v>85.3</v>
      </c>
      <c r="F14" s="1">
        <v>79.5</v>
      </c>
      <c r="G14" s="1">
        <v>83.8</v>
      </c>
      <c r="H14" s="1">
        <v>84.9</v>
      </c>
      <c r="I14" s="1">
        <v>89.8</v>
      </c>
      <c r="J14" s="1">
        <v>90.3</v>
      </c>
      <c r="K14" s="1">
        <v>75.2</v>
      </c>
      <c r="L14" s="1">
        <v>68.099999999999994</v>
      </c>
      <c r="M14" s="1">
        <v>77.099999999999994</v>
      </c>
      <c r="N14" s="1">
        <v>78</v>
      </c>
      <c r="O14" s="1">
        <v>78.400000000000006</v>
      </c>
      <c r="P14" s="1">
        <v>78</v>
      </c>
      <c r="Q14" s="1">
        <v>73.7</v>
      </c>
      <c r="R14" s="1">
        <v>74.7</v>
      </c>
      <c r="S14" s="1">
        <v>78.2</v>
      </c>
      <c r="T14" s="1">
        <v>76.599999999999994</v>
      </c>
      <c r="U14" s="1">
        <v>72.3</v>
      </c>
      <c r="V14" s="1">
        <v>72.2</v>
      </c>
      <c r="W14" s="1">
        <v>91.2</v>
      </c>
      <c r="X14" s="1">
        <v>91.3</v>
      </c>
      <c r="Y14" s="1">
        <v>91</v>
      </c>
      <c r="Z14" s="1">
        <v>80.2</v>
      </c>
      <c r="AA14" s="1">
        <v>85.9</v>
      </c>
      <c r="AB14" s="1">
        <v>87.9</v>
      </c>
      <c r="AC14" s="1">
        <v>77</v>
      </c>
      <c r="AD14" s="1">
        <v>76.8</v>
      </c>
      <c r="AE14" s="1">
        <v>60.6</v>
      </c>
      <c r="AF14" s="1">
        <v>91.9</v>
      </c>
      <c r="AG14" s="1">
        <v>108.1</v>
      </c>
      <c r="AH14" s="1">
        <v>94</v>
      </c>
      <c r="AI14" s="1">
        <v>80.3</v>
      </c>
      <c r="AJ14" s="1">
        <v>75.5</v>
      </c>
      <c r="AK14" s="1">
        <v>81.7</v>
      </c>
      <c r="AL14" s="1">
        <v>96.5</v>
      </c>
      <c r="AM14" s="1">
        <v>65.8</v>
      </c>
      <c r="AN14" s="1">
        <v>61.1</v>
      </c>
      <c r="AO14" s="1">
        <v>79.400000000000006</v>
      </c>
      <c r="AP14" s="1">
        <v>75.8</v>
      </c>
      <c r="AQ14" s="1">
        <v>105.4</v>
      </c>
      <c r="AR14" s="1">
        <v>97.8</v>
      </c>
      <c r="AS14" s="1">
        <v>250.3</v>
      </c>
      <c r="AT14" s="1">
        <v>92.9</v>
      </c>
      <c r="AU14" s="1">
        <v>111.8</v>
      </c>
      <c r="AV14" s="1">
        <v>74.599999999999994</v>
      </c>
      <c r="AW14" s="1">
        <v>78.3</v>
      </c>
      <c r="AY14" s="1">
        <v>72.7</v>
      </c>
      <c r="AZ14" s="1">
        <v>81.599999999999994</v>
      </c>
      <c r="BA14" s="1">
        <v>78.900000000000006</v>
      </c>
      <c r="BB14" s="1">
        <v>84.5</v>
      </c>
      <c r="BC14" s="1">
        <v>78.400000000000006</v>
      </c>
      <c r="BD14" s="1">
        <v>87.2</v>
      </c>
      <c r="BE14" s="1">
        <v>74.599999999999994</v>
      </c>
      <c r="BF14" s="1">
        <v>79.900000000000006</v>
      </c>
      <c r="BG14" s="1">
        <v>80.099999999999994</v>
      </c>
    </row>
    <row r="15" spans="1:59" ht="13.5" hidden="1" customHeight="1">
      <c r="A15" s="62">
        <v>39814</v>
      </c>
      <c r="B15" s="1">
        <v>82.8</v>
      </c>
      <c r="C15" s="1">
        <v>83.2</v>
      </c>
      <c r="D15" s="1">
        <v>83.6</v>
      </c>
      <c r="E15" s="1">
        <v>84.4</v>
      </c>
      <c r="F15" s="1">
        <v>82</v>
      </c>
      <c r="G15" s="1">
        <v>86.3</v>
      </c>
      <c r="H15" s="1">
        <v>86.2</v>
      </c>
      <c r="I15" s="1">
        <v>89.2</v>
      </c>
      <c r="J15" s="1">
        <v>94.8</v>
      </c>
      <c r="K15" s="1">
        <v>88.6</v>
      </c>
      <c r="L15" s="1">
        <v>69</v>
      </c>
      <c r="M15" s="1">
        <v>78.2</v>
      </c>
      <c r="N15" s="1">
        <v>78.2</v>
      </c>
      <c r="O15" s="1">
        <v>79.099999999999994</v>
      </c>
      <c r="P15" s="1">
        <v>78.099999999999994</v>
      </c>
      <c r="Q15" s="1">
        <v>74.400000000000006</v>
      </c>
      <c r="R15" s="1">
        <v>75.900000000000006</v>
      </c>
      <c r="S15" s="1">
        <v>81.099999999999994</v>
      </c>
      <c r="T15" s="1">
        <v>78.2</v>
      </c>
      <c r="U15" s="1">
        <v>72.5</v>
      </c>
      <c r="V15" s="1">
        <v>72.2</v>
      </c>
      <c r="W15" s="1">
        <v>92</v>
      </c>
      <c r="X15" s="1">
        <v>91.9</v>
      </c>
      <c r="Y15" s="1">
        <v>92.4</v>
      </c>
      <c r="Z15" s="1">
        <v>80.2</v>
      </c>
      <c r="AA15" s="1">
        <v>85.9</v>
      </c>
      <c r="AB15" s="1">
        <v>87.9</v>
      </c>
      <c r="AC15" s="1">
        <v>77</v>
      </c>
      <c r="AD15" s="1">
        <v>76.8</v>
      </c>
      <c r="AE15" s="1">
        <v>60.6</v>
      </c>
      <c r="AF15" s="1">
        <v>92.8</v>
      </c>
      <c r="AG15" s="1">
        <v>109</v>
      </c>
      <c r="AH15" s="1">
        <v>96.6</v>
      </c>
      <c r="AI15" s="1">
        <v>80.8</v>
      </c>
      <c r="AJ15" s="1">
        <v>75.900000000000006</v>
      </c>
      <c r="AK15" s="1">
        <v>79.900000000000006</v>
      </c>
      <c r="AL15" s="1">
        <v>97.1</v>
      </c>
      <c r="AM15" s="1">
        <v>58.6</v>
      </c>
      <c r="AN15" s="1">
        <v>49.5</v>
      </c>
      <c r="AO15" s="1">
        <v>84.7</v>
      </c>
      <c r="AP15" s="1">
        <v>76.099999999999994</v>
      </c>
      <c r="AQ15" s="1">
        <v>105.9</v>
      </c>
      <c r="AR15" s="1">
        <v>97.9</v>
      </c>
      <c r="AS15" s="1">
        <v>254.3</v>
      </c>
      <c r="AT15" s="1">
        <v>93.4</v>
      </c>
      <c r="AU15" s="1">
        <v>112.9</v>
      </c>
      <c r="AV15" s="1">
        <v>75.7</v>
      </c>
      <c r="AW15" s="1">
        <v>77</v>
      </c>
      <c r="AY15" s="1">
        <v>72.7</v>
      </c>
      <c r="AZ15" s="1">
        <v>83.3</v>
      </c>
      <c r="BA15" s="1">
        <v>79.900000000000006</v>
      </c>
      <c r="BB15" s="1">
        <v>87.2</v>
      </c>
      <c r="BC15" s="1">
        <v>81.400000000000006</v>
      </c>
      <c r="BD15" s="1">
        <v>88.1</v>
      </c>
      <c r="BE15" s="1">
        <v>75.5</v>
      </c>
      <c r="BF15" s="1">
        <v>82.9</v>
      </c>
      <c r="BG15" s="1">
        <v>87.5</v>
      </c>
    </row>
    <row r="16" spans="1:59" ht="13.5" hidden="1" customHeight="1">
      <c r="A16" s="62">
        <v>39845</v>
      </c>
      <c r="B16" s="1">
        <v>83.4</v>
      </c>
      <c r="C16" s="1">
        <v>83.1</v>
      </c>
      <c r="D16" s="1">
        <v>83.3</v>
      </c>
      <c r="E16" s="1">
        <v>84</v>
      </c>
      <c r="F16" s="1">
        <v>82.1</v>
      </c>
      <c r="G16" s="1">
        <v>87.2</v>
      </c>
      <c r="H16" s="1">
        <v>86.1</v>
      </c>
      <c r="I16" s="1">
        <v>85.6</v>
      </c>
      <c r="J16" s="1">
        <v>96.1</v>
      </c>
      <c r="K16" s="1">
        <v>87.8</v>
      </c>
      <c r="L16" s="1">
        <v>69.099999999999994</v>
      </c>
      <c r="M16" s="1">
        <v>77.900000000000006</v>
      </c>
      <c r="N16" s="1">
        <v>80.8</v>
      </c>
      <c r="O16" s="1">
        <v>78.8</v>
      </c>
      <c r="P16" s="1">
        <v>81.3</v>
      </c>
      <c r="Q16" s="1">
        <v>74.7</v>
      </c>
      <c r="R16" s="1">
        <v>76.099999999999994</v>
      </c>
      <c r="S16" s="1">
        <v>80.900000000000006</v>
      </c>
      <c r="T16" s="1">
        <v>78.2</v>
      </c>
      <c r="U16" s="1">
        <v>72.8</v>
      </c>
      <c r="V16" s="1">
        <v>72.599999999999994</v>
      </c>
      <c r="W16" s="1">
        <v>92.3</v>
      </c>
      <c r="X16" s="1">
        <v>92.5</v>
      </c>
      <c r="Y16" s="1">
        <v>92.2</v>
      </c>
      <c r="Z16" s="1">
        <v>80.2</v>
      </c>
      <c r="AA16" s="1">
        <v>85.9</v>
      </c>
      <c r="AB16" s="1">
        <v>87.9</v>
      </c>
      <c r="AC16" s="1">
        <v>76.900000000000006</v>
      </c>
      <c r="AD16" s="1">
        <v>76.8</v>
      </c>
      <c r="AE16" s="1">
        <v>60.4</v>
      </c>
      <c r="AF16" s="1">
        <v>93.3</v>
      </c>
      <c r="AG16" s="1">
        <v>109</v>
      </c>
      <c r="AH16" s="1">
        <v>98.6</v>
      </c>
      <c r="AI16" s="1">
        <v>80.900000000000006</v>
      </c>
      <c r="AJ16" s="1">
        <v>80.900000000000006</v>
      </c>
      <c r="AK16" s="1">
        <v>81.2</v>
      </c>
      <c r="AL16" s="1">
        <v>97.6</v>
      </c>
      <c r="AM16" s="1">
        <v>62.5</v>
      </c>
      <c r="AN16" s="1">
        <v>54.7</v>
      </c>
      <c r="AO16" s="1">
        <v>84.7</v>
      </c>
      <c r="AP16" s="1">
        <v>76.099999999999994</v>
      </c>
      <c r="AQ16" s="1">
        <v>105.3</v>
      </c>
      <c r="AR16" s="1">
        <v>97.9</v>
      </c>
      <c r="AS16" s="1">
        <v>245.2</v>
      </c>
      <c r="AT16" s="1">
        <v>94.1</v>
      </c>
      <c r="AU16" s="1">
        <v>113.8</v>
      </c>
      <c r="AV16" s="1">
        <v>75.8</v>
      </c>
      <c r="AW16" s="1">
        <v>77.8</v>
      </c>
      <c r="AY16" s="1">
        <v>72.7</v>
      </c>
      <c r="AZ16" s="1">
        <v>83.6</v>
      </c>
      <c r="BA16" s="1">
        <v>80.5</v>
      </c>
      <c r="BB16" s="1">
        <v>87.1</v>
      </c>
      <c r="BC16" s="1">
        <v>83.7</v>
      </c>
      <c r="BD16" s="1">
        <v>89.2</v>
      </c>
      <c r="BE16" s="1">
        <v>80</v>
      </c>
      <c r="BF16" s="1">
        <v>82.9</v>
      </c>
      <c r="BG16" s="1">
        <v>87.5</v>
      </c>
    </row>
    <row r="17" spans="1:59" ht="13.5" hidden="1" customHeight="1">
      <c r="A17" s="62">
        <v>39873</v>
      </c>
      <c r="B17" s="1">
        <v>84.4</v>
      </c>
      <c r="C17" s="1">
        <v>83.2</v>
      </c>
      <c r="D17" s="1">
        <v>83.4</v>
      </c>
      <c r="E17" s="1">
        <v>84.1</v>
      </c>
      <c r="F17" s="1">
        <v>83.3</v>
      </c>
      <c r="G17" s="1">
        <v>85.3</v>
      </c>
      <c r="H17" s="1">
        <v>88.2</v>
      </c>
      <c r="I17" s="1">
        <v>81.900000000000006</v>
      </c>
      <c r="J17" s="1">
        <v>99.7</v>
      </c>
      <c r="K17" s="1">
        <v>84.9</v>
      </c>
      <c r="L17" s="1">
        <v>70</v>
      </c>
      <c r="M17" s="1">
        <v>79</v>
      </c>
      <c r="N17" s="1">
        <v>81.3</v>
      </c>
      <c r="O17" s="1">
        <v>81.7</v>
      </c>
      <c r="P17" s="1">
        <v>81.099999999999994</v>
      </c>
      <c r="Q17" s="1">
        <v>78.7</v>
      </c>
      <c r="R17" s="1">
        <v>80.7</v>
      </c>
      <c r="S17" s="1">
        <v>85.6</v>
      </c>
      <c r="T17" s="1">
        <v>82.8</v>
      </c>
      <c r="U17" s="1">
        <v>77.400000000000006</v>
      </c>
      <c r="V17" s="1">
        <v>76</v>
      </c>
      <c r="W17" s="1">
        <v>92.8</v>
      </c>
      <c r="X17" s="1">
        <v>92.9</v>
      </c>
      <c r="Y17" s="1">
        <v>92.9</v>
      </c>
      <c r="Z17" s="1">
        <v>80.5</v>
      </c>
      <c r="AA17" s="1">
        <v>86.5</v>
      </c>
      <c r="AB17" s="1">
        <v>88.1</v>
      </c>
      <c r="AC17" s="1">
        <v>76.5</v>
      </c>
      <c r="AD17" s="1">
        <v>76.8</v>
      </c>
      <c r="AE17" s="1">
        <v>61.3</v>
      </c>
      <c r="AF17" s="1">
        <v>94.1</v>
      </c>
      <c r="AG17" s="1">
        <v>107.9</v>
      </c>
      <c r="AH17" s="1">
        <v>100.9</v>
      </c>
      <c r="AI17" s="1">
        <v>82.3</v>
      </c>
      <c r="AJ17" s="1">
        <v>82.4</v>
      </c>
      <c r="AK17" s="1">
        <v>82.1</v>
      </c>
      <c r="AL17" s="1">
        <v>97.8</v>
      </c>
      <c r="AM17" s="1">
        <v>65.8</v>
      </c>
      <c r="AN17" s="1">
        <v>58.6</v>
      </c>
      <c r="AO17" s="1">
        <v>86.9</v>
      </c>
      <c r="AP17" s="1">
        <v>75.099999999999994</v>
      </c>
      <c r="AQ17" s="1">
        <v>105.3</v>
      </c>
      <c r="AR17" s="1">
        <v>97.9</v>
      </c>
      <c r="AS17" s="1">
        <v>245.7</v>
      </c>
      <c r="AT17" s="1">
        <v>98.6</v>
      </c>
      <c r="AU17" s="1">
        <v>116.1</v>
      </c>
      <c r="AV17" s="1">
        <v>84.3</v>
      </c>
      <c r="AW17" s="1">
        <v>81.5</v>
      </c>
      <c r="AY17" s="1">
        <v>77.400000000000006</v>
      </c>
      <c r="AZ17" s="1">
        <v>85.8</v>
      </c>
      <c r="BA17" s="1">
        <v>82.1</v>
      </c>
      <c r="BB17" s="1">
        <v>89.8</v>
      </c>
      <c r="BC17" s="1">
        <v>84.2</v>
      </c>
      <c r="BD17" s="1">
        <v>91.4</v>
      </c>
      <c r="BE17" s="1">
        <v>80</v>
      </c>
      <c r="BF17" s="1">
        <v>84.6</v>
      </c>
      <c r="BG17" s="1">
        <v>87.5</v>
      </c>
    </row>
    <row r="18" spans="1:59" ht="13.5" hidden="1" customHeight="1">
      <c r="A18" s="62">
        <v>39904</v>
      </c>
      <c r="B18" s="1">
        <v>84.9</v>
      </c>
      <c r="C18" s="1">
        <v>83.8</v>
      </c>
      <c r="D18" s="1">
        <v>83.9</v>
      </c>
      <c r="E18" s="1">
        <v>84.5</v>
      </c>
      <c r="F18" s="1">
        <v>83.7</v>
      </c>
      <c r="G18" s="1">
        <v>86.4</v>
      </c>
      <c r="H18" s="1">
        <v>89</v>
      </c>
      <c r="I18" s="1">
        <v>79.400000000000006</v>
      </c>
      <c r="J18" s="1">
        <v>94.4</v>
      </c>
      <c r="K18" s="1">
        <v>85.8</v>
      </c>
      <c r="L18" s="1">
        <v>72.900000000000006</v>
      </c>
      <c r="M18" s="1">
        <v>80.7</v>
      </c>
      <c r="N18" s="1">
        <v>82.7</v>
      </c>
      <c r="O18" s="1">
        <v>84.1</v>
      </c>
      <c r="P18" s="1">
        <v>82.2</v>
      </c>
      <c r="Q18" s="1">
        <v>79.599999999999994</v>
      </c>
      <c r="R18" s="1">
        <v>81.400000000000006</v>
      </c>
      <c r="S18" s="1">
        <v>86.1</v>
      </c>
      <c r="T18" s="1">
        <v>84.7</v>
      </c>
      <c r="U18" s="1">
        <v>78</v>
      </c>
      <c r="V18" s="1">
        <v>77</v>
      </c>
      <c r="W18" s="1">
        <v>92.8</v>
      </c>
      <c r="X18" s="1">
        <v>92.7</v>
      </c>
      <c r="Y18" s="1">
        <v>93.2</v>
      </c>
      <c r="Z18" s="1">
        <v>80.8</v>
      </c>
      <c r="AA18" s="1">
        <v>86.5</v>
      </c>
      <c r="AB18" s="1">
        <v>88.1</v>
      </c>
      <c r="AC18" s="1">
        <v>77.5</v>
      </c>
      <c r="AD18" s="1">
        <v>76.8</v>
      </c>
      <c r="AE18" s="1">
        <v>62.5</v>
      </c>
      <c r="AF18" s="1">
        <v>94.5</v>
      </c>
      <c r="AG18" s="1">
        <v>108.2</v>
      </c>
      <c r="AH18" s="1">
        <v>101.7</v>
      </c>
      <c r="AI18" s="1">
        <v>82.7</v>
      </c>
      <c r="AJ18" s="1">
        <v>83</v>
      </c>
      <c r="AK18" s="1">
        <v>83.1</v>
      </c>
      <c r="AL18" s="1">
        <v>98.6</v>
      </c>
      <c r="AM18" s="1">
        <v>68.099999999999994</v>
      </c>
      <c r="AN18" s="1">
        <v>61.4</v>
      </c>
      <c r="AO18" s="1">
        <v>87.4</v>
      </c>
      <c r="AP18" s="1">
        <v>75.099999999999994</v>
      </c>
      <c r="AQ18" s="1">
        <v>105.3</v>
      </c>
      <c r="AR18" s="1">
        <v>98</v>
      </c>
      <c r="AS18" s="1">
        <v>244</v>
      </c>
      <c r="AT18" s="1">
        <v>100.1</v>
      </c>
      <c r="AU18" s="1">
        <v>117.4</v>
      </c>
      <c r="AV18" s="1">
        <v>85.8</v>
      </c>
      <c r="AW18" s="1">
        <v>83.2</v>
      </c>
      <c r="AY18" s="1">
        <v>77.400000000000006</v>
      </c>
      <c r="AZ18" s="1">
        <v>85</v>
      </c>
      <c r="BA18" s="1">
        <v>82.8</v>
      </c>
      <c r="BB18" s="1">
        <v>87.6</v>
      </c>
      <c r="BC18" s="1">
        <v>84.3</v>
      </c>
      <c r="BD18" s="1">
        <v>92.3</v>
      </c>
      <c r="BE18" s="1">
        <v>80</v>
      </c>
      <c r="BF18" s="1">
        <v>84.6</v>
      </c>
      <c r="BG18" s="1">
        <v>87.5</v>
      </c>
    </row>
    <row r="19" spans="1:59" ht="13.5" hidden="1" customHeight="1">
      <c r="A19" s="62">
        <v>39934</v>
      </c>
      <c r="B19" s="1">
        <v>85</v>
      </c>
      <c r="C19" s="1">
        <v>84.1</v>
      </c>
      <c r="D19" s="1">
        <v>84.1</v>
      </c>
      <c r="E19" s="1">
        <v>84.3</v>
      </c>
      <c r="F19" s="1">
        <v>83.7</v>
      </c>
      <c r="G19" s="1">
        <v>87.3</v>
      </c>
      <c r="H19" s="1">
        <v>90</v>
      </c>
      <c r="I19" s="1">
        <v>78.7</v>
      </c>
      <c r="J19" s="1">
        <v>92.9</v>
      </c>
      <c r="K19" s="1">
        <v>85.9</v>
      </c>
      <c r="L19" s="1">
        <v>74.900000000000006</v>
      </c>
      <c r="M19" s="1">
        <v>81.8</v>
      </c>
      <c r="N19" s="1">
        <v>83.8</v>
      </c>
      <c r="O19" s="1">
        <v>86.2</v>
      </c>
      <c r="P19" s="1">
        <v>83.1</v>
      </c>
      <c r="Q19" s="1">
        <v>79.8</v>
      </c>
      <c r="R19" s="1">
        <v>81.7</v>
      </c>
      <c r="S19" s="1">
        <v>86.8</v>
      </c>
      <c r="T19" s="1">
        <v>84.7</v>
      </c>
      <c r="U19" s="1">
        <v>78.2</v>
      </c>
      <c r="V19" s="1">
        <v>77.099999999999994</v>
      </c>
      <c r="W19" s="1">
        <v>92.7</v>
      </c>
      <c r="X19" s="1">
        <v>92.5</v>
      </c>
      <c r="Y19" s="1">
        <v>93.3</v>
      </c>
      <c r="Z19" s="1">
        <v>80.8</v>
      </c>
      <c r="AA19" s="1">
        <v>86.5</v>
      </c>
      <c r="AB19" s="1">
        <v>88.1</v>
      </c>
      <c r="AC19" s="1">
        <v>77.900000000000006</v>
      </c>
      <c r="AD19" s="1">
        <v>76.8</v>
      </c>
      <c r="AE19" s="1">
        <v>62.3</v>
      </c>
      <c r="AF19" s="1">
        <v>94.9</v>
      </c>
      <c r="AG19" s="1">
        <v>108.2</v>
      </c>
      <c r="AH19" s="1">
        <v>102.3</v>
      </c>
      <c r="AI19" s="1">
        <v>83.3</v>
      </c>
      <c r="AJ19" s="1">
        <v>83.3</v>
      </c>
      <c r="AK19" s="1">
        <v>83.6</v>
      </c>
      <c r="AL19" s="1">
        <v>100</v>
      </c>
      <c r="AM19" s="1">
        <v>67.900000000000006</v>
      </c>
      <c r="AN19" s="1">
        <v>61.1</v>
      </c>
      <c r="AO19" s="1">
        <v>87.5</v>
      </c>
      <c r="AP19" s="1">
        <v>75.099999999999994</v>
      </c>
      <c r="AQ19" s="1">
        <v>105.2</v>
      </c>
      <c r="AR19" s="1">
        <v>98</v>
      </c>
      <c r="AS19" s="1">
        <v>240.7</v>
      </c>
      <c r="AT19" s="1">
        <v>101.2</v>
      </c>
      <c r="AU19" s="1">
        <v>119.8</v>
      </c>
      <c r="AV19" s="1">
        <v>85.8</v>
      </c>
      <c r="AW19" s="1">
        <v>82.9</v>
      </c>
      <c r="AY19" s="1">
        <v>77.400000000000006</v>
      </c>
      <c r="AZ19" s="1">
        <v>84.7</v>
      </c>
      <c r="BA19" s="1">
        <v>82.7</v>
      </c>
      <c r="BB19" s="1">
        <v>86.9</v>
      </c>
      <c r="BC19" s="1">
        <v>84.3</v>
      </c>
      <c r="BD19" s="1">
        <v>92.6</v>
      </c>
      <c r="BE19" s="1">
        <v>80</v>
      </c>
      <c r="BF19" s="1">
        <v>84.6</v>
      </c>
      <c r="BG19" s="1">
        <v>87.5</v>
      </c>
    </row>
    <row r="20" spans="1:59" ht="13.5" hidden="1" customHeight="1">
      <c r="A20" s="62">
        <v>39965</v>
      </c>
      <c r="B20" s="1">
        <v>85.3</v>
      </c>
      <c r="C20" s="1">
        <v>83.6</v>
      </c>
      <c r="D20" s="1">
        <v>83.7</v>
      </c>
      <c r="E20" s="1">
        <v>84</v>
      </c>
      <c r="F20" s="1">
        <v>83.5</v>
      </c>
      <c r="G20" s="1">
        <v>87.1</v>
      </c>
      <c r="H20" s="1">
        <v>90.3</v>
      </c>
      <c r="I20" s="1">
        <v>78.3</v>
      </c>
      <c r="J20" s="1">
        <v>86.6</v>
      </c>
      <c r="K20" s="1">
        <v>84.7</v>
      </c>
      <c r="L20" s="1">
        <v>74.7</v>
      </c>
      <c r="M20" s="1">
        <v>82.3</v>
      </c>
      <c r="N20" s="1">
        <v>83.4</v>
      </c>
      <c r="O20" s="1">
        <v>87</v>
      </c>
      <c r="P20" s="1">
        <v>82.3</v>
      </c>
      <c r="Q20" s="1">
        <v>79.7</v>
      </c>
      <c r="R20" s="1">
        <v>81.599999999999994</v>
      </c>
      <c r="S20" s="1">
        <v>86</v>
      </c>
      <c r="T20" s="1">
        <v>83.9</v>
      </c>
      <c r="U20" s="1">
        <v>78.5</v>
      </c>
      <c r="V20" s="1">
        <v>77.099999999999994</v>
      </c>
      <c r="W20" s="1">
        <v>92.8</v>
      </c>
      <c r="X20" s="1">
        <v>92.6</v>
      </c>
      <c r="Y20" s="1">
        <v>93.5</v>
      </c>
      <c r="Z20" s="1">
        <v>81.400000000000006</v>
      </c>
      <c r="AA20" s="1">
        <v>87.5</v>
      </c>
      <c r="AB20" s="1">
        <v>89.3</v>
      </c>
      <c r="AC20" s="1">
        <v>78.7</v>
      </c>
      <c r="AD20" s="1">
        <v>76.8</v>
      </c>
      <c r="AE20" s="1">
        <v>62.2</v>
      </c>
      <c r="AF20" s="1">
        <v>95.5</v>
      </c>
      <c r="AG20" s="1">
        <v>107.1</v>
      </c>
      <c r="AH20" s="1">
        <v>102.8</v>
      </c>
      <c r="AI20" s="1">
        <v>85.1</v>
      </c>
      <c r="AJ20" s="1">
        <v>83.5</v>
      </c>
      <c r="AK20" s="1">
        <v>84.1</v>
      </c>
      <c r="AL20" s="1">
        <v>100.1</v>
      </c>
      <c r="AM20" s="1">
        <v>68.900000000000006</v>
      </c>
      <c r="AN20" s="1">
        <v>62.5</v>
      </c>
      <c r="AO20" s="1">
        <v>87.6</v>
      </c>
      <c r="AP20" s="1">
        <v>75.8</v>
      </c>
      <c r="AQ20" s="1">
        <v>105</v>
      </c>
      <c r="AR20" s="1">
        <v>98</v>
      </c>
      <c r="AS20" s="1">
        <v>236.7</v>
      </c>
      <c r="AT20" s="1">
        <v>100.7</v>
      </c>
      <c r="AU20" s="1">
        <v>120</v>
      </c>
      <c r="AV20" s="1">
        <v>85.8</v>
      </c>
      <c r="AW20" s="1">
        <v>80.7</v>
      </c>
      <c r="AY20" s="1">
        <v>77.400000000000006</v>
      </c>
      <c r="AZ20" s="1">
        <v>85.7</v>
      </c>
      <c r="BA20" s="1">
        <v>84.4</v>
      </c>
      <c r="BB20" s="1">
        <v>87.2</v>
      </c>
      <c r="BC20" s="1">
        <v>84.6</v>
      </c>
      <c r="BD20" s="1">
        <v>94</v>
      </c>
      <c r="BE20" s="1">
        <v>80</v>
      </c>
      <c r="BF20" s="1">
        <v>84.9</v>
      </c>
      <c r="BG20" s="1">
        <v>87.5</v>
      </c>
    </row>
    <row r="21" spans="1:59" ht="13.5" hidden="1" customHeight="1">
      <c r="A21" s="62">
        <v>39995</v>
      </c>
      <c r="B21" s="1">
        <v>85.9</v>
      </c>
      <c r="C21" s="1">
        <v>82.9</v>
      </c>
      <c r="D21" s="1">
        <v>82.8</v>
      </c>
      <c r="E21" s="1">
        <v>83.3</v>
      </c>
      <c r="F21" s="1">
        <v>82.1</v>
      </c>
      <c r="G21" s="1">
        <v>88.6</v>
      </c>
      <c r="H21" s="1">
        <v>89</v>
      </c>
      <c r="I21" s="1">
        <v>78</v>
      </c>
      <c r="J21" s="1">
        <v>86.6</v>
      </c>
      <c r="K21" s="1">
        <v>82.9</v>
      </c>
      <c r="L21" s="1">
        <v>74.900000000000006</v>
      </c>
      <c r="M21" s="1">
        <v>83.1</v>
      </c>
      <c r="N21" s="1">
        <v>83.9</v>
      </c>
      <c r="O21" s="1">
        <v>85.6</v>
      </c>
      <c r="P21" s="1">
        <v>83.4</v>
      </c>
      <c r="Q21" s="1">
        <v>80.099999999999994</v>
      </c>
      <c r="R21" s="1">
        <v>81.7</v>
      </c>
      <c r="S21" s="1">
        <v>86</v>
      </c>
      <c r="T21" s="1">
        <v>84.8</v>
      </c>
      <c r="U21" s="1">
        <v>78.7</v>
      </c>
      <c r="V21" s="1">
        <v>77.7</v>
      </c>
      <c r="W21" s="1">
        <v>93.1</v>
      </c>
      <c r="X21" s="1">
        <v>92.8</v>
      </c>
      <c r="Y21" s="1">
        <v>94.1</v>
      </c>
      <c r="Z21" s="1">
        <v>83.7</v>
      </c>
      <c r="AA21" s="1">
        <v>87.5</v>
      </c>
      <c r="AB21" s="1">
        <v>89.3</v>
      </c>
      <c r="AC21" s="1">
        <v>79.5</v>
      </c>
      <c r="AD21" s="1">
        <v>80</v>
      </c>
      <c r="AE21" s="1">
        <v>71.8</v>
      </c>
      <c r="AF21" s="1">
        <v>95.4</v>
      </c>
      <c r="AG21" s="1">
        <v>107.2</v>
      </c>
      <c r="AH21" s="1">
        <v>102.2</v>
      </c>
      <c r="AI21" s="1">
        <v>85</v>
      </c>
      <c r="AJ21" s="1">
        <v>83.6</v>
      </c>
      <c r="AK21" s="1">
        <v>84.8</v>
      </c>
      <c r="AL21" s="1">
        <v>99.6</v>
      </c>
      <c r="AM21" s="1">
        <v>71.7</v>
      </c>
      <c r="AN21" s="1">
        <v>65.7</v>
      </c>
      <c r="AO21" s="1">
        <v>88.9</v>
      </c>
      <c r="AP21" s="1">
        <v>75.8</v>
      </c>
      <c r="AQ21" s="1">
        <v>105.1</v>
      </c>
      <c r="AR21" s="1">
        <v>98</v>
      </c>
      <c r="AS21" s="1">
        <v>238.2</v>
      </c>
      <c r="AT21" s="1">
        <v>101.7</v>
      </c>
      <c r="AU21" s="1">
        <v>120.8</v>
      </c>
      <c r="AV21" s="1">
        <v>85.8</v>
      </c>
      <c r="AW21" s="1">
        <v>83.3</v>
      </c>
      <c r="AY21" s="1">
        <v>77.400000000000006</v>
      </c>
      <c r="AZ21" s="1">
        <v>85.9</v>
      </c>
      <c r="BA21" s="1">
        <v>84.7</v>
      </c>
      <c r="BB21" s="1">
        <v>87.3</v>
      </c>
      <c r="BC21" s="1">
        <v>85.9</v>
      </c>
      <c r="BD21" s="1">
        <v>94.2</v>
      </c>
      <c r="BE21" s="1">
        <v>82.3</v>
      </c>
      <c r="BF21" s="1">
        <v>86</v>
      </c>
      <c r="BG21" s="1">
        <v>87.5</v>
      </c>
    </row>
    <row r="22" spans="1:59" ht="13.5" hidden="1" customHeight="1">
      <c r="A22" s="62">
        <v>40026</v>
      </c>
      <c r="B22" s="1">
        <v>86</v>
      </c>
      <c r="C22" s="1">
        <v>82.9</v>
      </c>
      <c r="D22" s="1">
        <v>82.8</v>
      </c>
      <c r="E22" s="1">
        <v>82.4</v>
      </c>
      <c r="F22" s="1">
        <v>81.599999999999994</v>
      </c>
      <c r="G22" s="1">
        <v>88.7</v>
      </c>
      <c r="H22" s="1">
        <v>89.9</v>
      </c>
      <c r="I22" s="1">
        <v>77.099999999999994</v>
      </c>
      <c r="J22" s="1">
        <v>86.8</v>
      </c>
      <c r="K22" s="1">
        <v>84.3</v>
      </c>
      <c r="L22" s="1">
        <v>75.3</v>
      </c>
      <c r="M22" s="1">
        <v>83.4</v>
      </c>
      <c r="N22" s="1">
        <v>85.6</v>
      </c>
      <c r="O22" s="1">
        <v>89.3</v>
      </c>
      <c r="P22" s="1">
        <v>84.6</v>
      </c>
      <c r="Q22" s="1">
        <v>82</v>
      </c>
      <c r="R22" s="1">
        <v>81.599999999999994</v>
      </c>
      <c r="S22" s="1">
        <v>86.3</v>
      </c>
      <c r="T22" s="1">
        <v>84.4</v>
      </c>
      <c r="U22" s="1">
        <v>78.2</v>
      </c>
      <c r="V22" s="1">
        <v>82.8</v>
      </c>
      <c r="W22" s="1">
        <v>93.4</v>
      </c>
      <c r="X22" s="1">
        <v>93.1</v>
      </c>
      <c r="Y22" s="1">
        <v>94.5</v>
      </c>
      <c r="Z22" s="1">
        <v>83.6</v>
      </c>
      <c r="AA22" s="1">
        <v>87.5</v>
      </c>
      <c r="AB22" s="1">
        <v>89.3</v>
      </c>
      <c r="AC22" s="1">
        <v>80.3</v>
      </c>
      <c r="AD22" s="1">
        <v>80</v>
      </c>
      <c r="AE22" s="1">
        <v>71</v>
      </c>
      <c r="AF22" s="1">
        <v>95.1</v>
      </c>
      <c r="AG22" s="1">
        <v>105.8</v>
      </c>
      <c r="AH22" s="1">
        <v>102.8</v>
      </c>
      <c r="AI22" s="1">
        <v>84.9</v>
      </c>
      <c r="AJ22" s="1">
        <v>83.8</v>
      </c>
      <c r="AK22" s="1">
        <v>84.6</v>
      </c>
      <c r="AL22" s="1">
        <v>100.2</v>
      </c>
      <c r="AM22" s="1">
        <v>70.400000000000006</v>
      </c>
      <c r="AN22" s="1">
        <v>63.9</v>
      </c>
      <c r="AO22" s="1">
        <v>89.2</v>
      </c>
      <c r="AP22" s="1">
        <v>75.8</v>
      </c>
      <c r="AQ22" s="1">
        <v>106.7</v>
      </c>
      <c r="AR22" s="1">
        <v>100.4</v>
      </c>
      <c r="AS22" s="1">
        <v>224.6</v>
      </c>
      <c r="AT22" s="1">
        <v>101.4</v>
      </c>
      <c r="AU22" s="1">
        <v>119.7</v>
      </c>
      <c r="AV22" s="1">
        <v>86.7</v>
      </c>
      <c r="AW22" s="1">
        <v>83.3</v>
      </c>
      <c r="AY22" s="1">
        <v>77.400000000000006</v>
      </c>
      <c r="AZ22" s="1">
        <v>86.5</v>
      </c>
      <c r="BA22" s="1">
        <v>85.6</v>
      </c>
      <c r="BB22" s="1">
        <v>87.5</v>
      </c>
      <c r="BC22" s="1">
        <v>85.9</v>
      </c>
      <c r="BD22" s="1">
        <v>95.1</v>
      </c>
      <c r="BE22" s="1">
        <v>82.3</v>
      </c>
      <c r="BF22" s="1">
        <v>86</v>
      </c>
      <c r="BG22" s="1">
        <v>87.5</v>
      </c>
    </row>
    <row r="23" spans="1:59" ht="13.5" hidden="1" customHeight="1">
      <c r="A23" s="62">
        <v>40057</v>
      </c>
      <c r="B23" s="1">
        <v>86.2</v>
      </c>
      <c r="C23" s="1">
        <v>82.9</v>
      </c>
      <c r="D23" s="1">
        <v>82.8</v>
      </c>
      <c r="E23" s="1">
        <v>82.5</v>
      </c>
      <c r="F23" s="1">
        <v>81</v>
      </c>
      <c r="G23" s="1">
        <v>88.9</v>
      </c>
      <c r="H23" s="1">
        <v>90.2</v>
      </c>
      <c r="I23" s="1">
        <v>76.8</v>
      </c>
      <c r="J23" s="1">
        <v>84.3</v>
      </c>
      <c r="K23" s="1">
        <v>85.3</v>
      </c>
      <c r="L23" s="1">
        <v>75.599999999999994</v>
      </c>
      <c r="M23" s="1">
        <v>84.2</v>
      </c>
      <c r="N23" s="1">
        <v>85</v>
      </c>
      <c r="O23" s="1">
        <v>86.6</v>
      </c>
      <c r="P23" s="1">
        <v>84.4</v>
      </c>
      <c r="Q23" s="1">
        <v>82.4</v>
      </c>
      <c r="R23" s="1">
        <v>81.900000000000006</v>
      </c>
      <c r="S23" s="1">
        <v>86.5</v>
      </c>
      <c r="T23" s="1">
        <v>84.2</v>
      </c>
      <c r="U23" s="1">
        <v>78.7</v>
      </c>
      <c r="V23" s="1">
        <v>83.3</v>
      </c>
      <c r="W23" s="1">
        <v>93.7</v>
      </c>
      <c r="X23" s="1">
        <v>93.3</v>
      </c>
      <c r="Y23" s="1">
        <v>94.7</v>
      </c>
      <c r="Z23" s="1">
        <v>84.1</v>
      </c>
      <c r="AA23" s="1">
        <v>88.2</v>
      </c>
      <c r="AB23" s="1">
        <v>90.1</v>
      </c>
      <c r="AC23" s="1">
        <v>80.599999999999994</v>
      </c>
      <c r="AD23" s="1">
        <v>80</v>
      </c>
      <c r="AE23" s="1">
        <v>71.5</v>
      </c>
      <c r="AF23" s="1">
        <v>95.1</v>
      </c>
      <c r="AG23" s="1">
        <v>105.2</v>
      </c>
      <c r="AH23" s="1">
        <v>102</v>
      </c>
      <c r="AI23" s="1">
        <v>85.7</v>
      </c>
      <c r="AJ23" s="1">
        <v>83.8</v>
      </c>
      <c r="AK23" s="1">
        <v>85.3</v>
      </c>
      <c r="AL23" s="1">
        <v>99.9</v>
      </c>
      <c r="AM23" s="1">
        <v>72.8</v>
      </c>
      <c r="AN23" s="1">
        <v>67</v>
      </c>
      <c r="AO23" s="1">
        <v>89.5</v>
      </c>
      <c r="AP23" s="1">
        <v>75.900000000000006</v>
      </c>
      <c r="AQ23" s="1">
        <v>105.9</v>
      </c>
      <c r="AR23" s="1">
        <v>100</v>
      </c>
      <c r="AS23" s="1">
        <v>216.1</v>
      </c>
      <c r="AT23" s="1">
        <v>101.7</v>
      </c>
      <c r="AU23" s="1">
        <v>118.3</v>
      </c>
      <c r="AV23" s="1">
        <v>87.2</v>
      </c>
      <c r="AW23" s="1">
        <v>86.4</v>
      </c>
      <c r="AY23" s="1">
        <v>77.400000000000006</v>
      </c>
      <c r="AZ23" s="1">
        <v>86.6</v>
      </c>
      <c r="BA23" s="1">
        <v>85.6</v>
      </c>
      <c r="BB23" s="1">
        <v>87.7</v>
      </c>
      <c r="BC23" s="1">
        <v>86</v>
      </c>
      <c r="BD23" s="1">
        <v>95.4</v>
      </c>
      <c r="BE23" s="1">
        <v>82.3</v>
      </c>
      <c r="BF23" s="1">
        <v>86</v>
      </c>
      <c r="BG23" s="1">
        <v>87.5</v>
      </c>
    </row>
    <row r="24" spans="1:59" ht="13.5" hidden="1" customHeight="1">
      <c r="A24" s="62">
        <v>40087</v>
      </c>
      <c r="B24" s="1">
        <v>86.3</v>
      </c>
      <c r="C24" s="1">
        <v>83.5</v>
      </c>
      <c r="D24" s="1">
        <v>83.4</v>
      </c>
      <c r="E24" s="1">
        <v>81.8</v>
      </c>
      <c r="F24" s="1">
        <v>81.400000000000006</v>
      </c>
      <c r="G24" s="1">
        <v>89.7</v>
      </c>
      <c r="H24" s="1">
        <v>89.8</v>
      </c>
      <c r="I24" s="1">
        <v>76.8</v>
      </c>
      <c r="J24" s="1">
        <v>85.7</v>
      </c>
      <c r="K24" s="1">
        <v>90.5</v>
      </c>
      <c r="L24" s="1">
        <v>75.2</v>
      </c>
      <c r="M24" s="1">
        <v>84.9</v>
      </c>
      <c r="N24" s="1">
        <v>85.8</v>
      </c>
      <c r="O24" s="1">
        <v>87.6</v>
      </c>
      <c r="P24" s="1">
        <v>85.3</v>
      </c>
      <c r="Q24" s="1">
        <v>82.6</v>
      </c>
      <c r="R24" s="1">
        <v>82</v>
      </c>
      <c r="S24" s="1">
        <v>86.2</v>
      </c>
      <c r="T24" s="1">
        <v>84.4</v>
      </c>
      <c r="U24" s="1">
        <v>79.099999999999994</v>
      </c>
      <c r="V24" s="1">
        <v>83.4</v>
      </c>
      <c r="W24" s="1">
        <v>94</v>
      </c>
      <c r="X24" s="1">
        <v>93.7</v>
      </c>
      <c r="Y24" s="1">
        <v>94.9</v>
      </c>
      <c r="Z24" s="1">
        <v>84.2</v>
      </c>
      <c r="AA24" s="1">
        <v>88.2</v>
      </c>
      <c r="AB24" s="1">
        <v>90.1</v>
      </c>
      <c r="AC24" s="1">
        <v>81.099999999999994</v>
      </c>
      <c r="AD24" s="1">
        <v>80</v>
      </c>
      <c r="AE24" s="1">
        <v>71.900000000000006</v>
      </c>
      <c r="AF24" s="1">
        <v>94.8</v>
      </c>
      <c r="AG24" s="1">
        <v>105.4</v>
      </c>
      <c r="AH24" s="1">
        <v>100.9</v>
      </c>
      <c r="AI24" s="1">
        <v>85.4</v>
      </c>
      <c r="AJ24" s="1">
        <v>83.6</v>
      </c>
      <c r="AK24" s="1">
        <v>84.5</v>
      </c>
      <c r="AL24" s="1">
        <v>99.8</v>
      </c>
      <c r="AM24" s="1">
        <v>70.2</v>
      </c>
      <c r="AN24" s="1">
        <v>63.6</v>
      </c>
      <c r="AO24" s="1">
        <v>88.9</v>
      </c>
      <c r="AP24" s="1">
        <v>75.900000000000006</v>
      </c>
      <c r="AQ24" s="1">
        <v>105.3</v>
      </c>
      <c r="AR24" s="1">
        <v>100</v>
      </c>
      <c r="AS24" s="1">
        <v>204.5</v>
      </c>
      <c r="AT24" s="1">
        <v>100.4</v>
      </c>
      <c r="AU24" s="1">
        <v>115.8</v>
      </c>
      <c r="AV24" s="1">
        <v>87.2</v>
      </c>
      <c r="AW24" s="1">
        <v>86.3</v>
      </c>
      <c r="AY24" s="1">
        <v>77.400000000000006</v>
      </c>
      <c r="AZ24" s="1">
        <v>87.3</v>
      </c>
      <c r="BA24" s="1">
        <v>86.8</v>
      </c>
      <c r="BB24" s="1">
        <v>87.7</v>
      </c>
      <c r="BC24" s="1">
        <v>86.3</v>
      </c>
      <c r="BD24" s="1">
        <v>95</v>
      </c>
      <c r="BE24" s="1">
        <v>82.3</v>
      </c>
      <c r="BF24" s="1">
        <v>86</v>
      </c>
      <c r="BG24" s="1">
        <v>88.9</v>
      </c>
    </row>
    <row r="25" spans="1:59" ht="13.5" hidden="1" customHeight="1">
      <c r="A25" s="62">
        <v>40118</v>
      </c>
      <c r="B25" s="1">
        <v>86.2</v>
      </c>
      <c r="C25" s="1">
        <v>83</v>
      </c>
      <c r="D25" s="1">
        <v>82.8</v>
      </c>
      <c r="E25" s="1">
        <v>81.3</v>
      </c>
      <c r="F25" s="1">
        <v>81.900000000000006</v>
      </c>
      <c r="G25" s="1">
        <v>88</v>
      </c>
      <c r="H25" s="1">
        <v>90.1</v>
      </c>
      <c r="I25" s="1">
        <v>74.099999999999994</v>
      </c>
      <c r="J25" s="1">
        <v>90.3</v>
      </c>
      <c r="K25" s="1">
        <v>86.1</v>
      </c>
      <c r="L25" s="1">
        <v>75.7</v>
      </c>
      <c r="M25" s="1">
        <v>84.9</v>
      </c>
      <c r="N25" s="1">
        <v>86.7</v>
      </c>
      <c r="O25" s="1">
        <v>87.8</v>
      </c>
      <c r="P25" s="1">
        <v>86.3</v>
      </c>
      <c r="Q25" s="1">
        <v>82.8</v>
      </c>
      <c r="R25" s="1">
        <v>82</v>
      </c>
      <c r="S25" s="1">
        <v>86.5</v>
      </c>
      <c r="T25" s="1">
        <v>84.9</v>
      </c>
      <c r="U25" s="1">
        <v>78.900000000000006</v>
      </c>
      <c r="V25" s="1">
        <v>83.9</v>
      </c>
      <c r="W25" s="1">
        <v>94.1</v>
      </c>
      <c r="X25" s="1">
        <v>93.7</v>
      </c>
      <c r="Y25" s="1">
        <v>95</v>
      </c>
      <c r="Z25" s="1">
        <v>84.3</v>
      </c>
      <c r="AA25" s="1">
        <v>88.2</v>
      </c>
      <c r="AB25" s="1">
        <v>90.1</v>
      </c>
      <c r="AC25" s="1">
        <v>81.8</v>
      </c>
      <c r="AD25" s="1">
        <v>80</v>
      </c>
      <c r="AE25" s="1">
        <v>72</v>
      </c>
      <c r="AF25" s="1">
        <v>94.6</v>
      </c>
      <c r="AG25" s="1">
        <v>105.4</v>
      </c>
      <c r="AH25" s="1">
        <v>100.4</v>
      </c>
      <c r="AI25" s="1">
        <v>85.4</v>
      </c>
      <c r="AJ25" s="1">
        <v>83.9</v>
      </c>
      <c r="AK25" s="1">
        <v>84.4</v>
      </c>
      <c r="AL25" s="1">
        <v>99.8</v>
      </c>
      <c r="AM25" s="1">
        <v>70.099999999999994</v>
      </c>
      <c r="AN25" s="1">
        <v>63.6</v>
      </c>
      <c r="AO25" s="1">
        <v>88.4</v>
      </c>
      <c r="AP25" s="1">
        <v>75.900000000000006</v>
      </c>
      <c r="AQ25" s="1">
        <v>105.1</v>
      </c>
      <c r="AR25" s="1">
        <v>100</v>
      </c>
      <c r="AS25" s="1">
        <v>201.8</v>
      </c>
      <c r="AT25" s="1">
        <v>101.2</v>
      </c>
      <c r="AU25" s="1">
        <v>116.8</v>
      </c>
      <c r="AV25" s="1">
        <v>87.2</v>
      </c>
      <c r="AW25" s="1">
        <v>88</v>
      </c>
      <c r="AY25" s="1">
        <v>77.400000000000006</v>
      </c>
      <c r="AZ25" s="1">
        <v>87.4</v>
      </c>
      <c r="BA25" s="1">
        <v>87</v>
      </c>
      <c r="BB25" s="1">
        <v>87.7</v>
      </c>
      <c r="BC25" s="1">
        <v>86.4</v>
      </c>
      <c r="BD25" s="1">
        <v>95.5</v>
      </c>
      <c r="BE25" s="1">
        <v>82.3</v>
      </c>
      <c r="BF25" s="1">
        <v>86</v>
      </c>
      <c r="BG25" s="1">
        <v>88.9</v>
      </c>
    </row>
    <row r="26" spans="1:59" ht="13.5" hidden="1" customHeight="1">
      <c r="A26" s="62">
        <v>40148</v>
      </c>
      <c r="B26" s="1">
        <v>86.5</v>
      </c>
      <c r="C26" s="1">
        <v>82.9</v>
      </c>
      <c r="D26" s="1">
        <v>82.6</v>
      </c>
      <c r="E26" s="1">
        <v>81</v>
      </c>
      <c r="F26" s="1">
        <v>82.6</v>
      </c>
      <c r="G26" s="1">
        <v>88</v>
      </c>
      <c r="H26" s="1">
        <v>89.7</v>
      </c>
      <c r="I26" s="1">
        <v>73.7</v>
      </c>
      <c r="J26" s="1">
        <v>92.7</v>
      </c>
      <c r="K26" s="1">
        <v>84.1</v>
      </c>
      <c r="L26" s="1">
        <v>76.099999999999994</v>
      </c>
      <c r="M26" s="1">
        <v>83.9</v>
      </c>
      <c r="N26" s="1">
        <v>86.9</v>
      </c>
      <c r="O26" s="1">
        <v>87.5</v>
      </c>
      <c r="P26" s="1">
        <v>86.7</v>
      </c>
      <c r="Q26" s="1">
        <v>82.8</v>
      </c>
      <c r="R26" s="1">
        <v>82.1</v>
      </c>
      <c r="S26" s="1">
        <v>85.5</v>
      </c>
      <c r="T26" s="1">
        <v>85.1</v>
      </c>
      <c r="U26" s="1">
        <v>79.400000000000006</v>
      </c>
      <c r="V26" s="1">
        <v>83.9</v>
      </c>
      <c r="W26" s="1">
        <v>94.2</v>
      </c>
      <c r="X26" s="1">
        <v>93.9</v>
      </c>
      <c r="Y26" s="1">
        <v>95.3</v>
      </c>
      <c r="Z26" s="1">
        <v>84.8</v>
      </c>
      <c r="AA26" s="1">
        <v>89.3</v>
      </c>
      <c r="AB26" s="1">
        <v>90.9</v>
      </c>
      <c r="AC26" s="1">
        <v>81.7</v>
      </c>
      <c r="AD26" s="1">
        <v>80</v>
      </c>
      <c r="AE26" s="1">
        <v>71.900000000000006</v>
      </c>
      <c r="AF26" s="1">
        <v>94.6</v>
      </c>
      <c r="AG26" s="1">
        <v>105</v>
      </c>
      <c r="AH26" s="1">
        <v>100</v>
      </c>
      <c r="AI26" s="1">
        <v>85.7</v>
      </c>
      <c r="AJ26" s="1">
        <v>83.9</v>
      </c>
      <c r="AK26" s="1">
        <v>85.1</v>
      </c>
      <c r="AL26" s="1">
        <v>99.6</v>
      </c>
      <c r="AM26" s="1">
        <v>72</v>
      </c>
      <c r="AN26" s="1">
        <v>65.900000000000006</v>
      </c>
      <c r="AO26" s="1">
        <v>89.6</v>
      </c>
      <c r="AP26" s="1">
        <v>76.5</v>
      </c>
      <c r="AQ26" s="1">
        <v>105.1</v>
      </c>
      <c r="AR26" s="1">
        <v>100</v>
      </c>
      <c r="AS26" s="1">
        <v>201</v>
      </c>
      <c r="AT26" s="1">
        <v>101.8</v>
      </c>
      <c r="AU26" s="1">
        <v>117.2</v>
      </c>
      <c r="AV26" s="1">
        <v>87.2</v>
      </c>
      <c r="AW26" s="1">
        <v>89.1</v>
      </c>
      <c r="AY26" s="1">
        <v>77.400000000000006</v>
      </c>
      <c r="AZ26" s="1">
        <v>88.4</v>
      </c>
      <c r="BA26" s="1">
        <v>88.9</v>
      </c>
      <c r="BB26" s="1">
        <v>87.7</v>
      </c>
      <c r="BC26" s="1">
        <v>86.4</v>
      </c>
      <c r="BD26" s="1">
        <v>95.3</v>
      </c>
      <c r="BE26" s="1">
        <v>82.3</v>
      </c>
      <c r="BF26" s="1">
        <v>86</v>
      </c>
      <c r="BG26" s="1">
        <v>88.9</v>
      </c>
    </row>
    <row r="27" spans="1:59" ht="13.5" hidden="1" customHeight="1">
      <c r="A27" s="62">
        <v>40179</v>
      </c>
      <c r="B27" s="1">
        <v>86.8</v>
      </c>
      <c r="C27" s="1">
        <v>83.2</v>
      </c>
      <c r="D27" s="1">
        <v>83.1</v>
      </c>
      <c r="E27" s="1">
        <v>81</v>
      </c>
      <c r="F27" s="1">
        <v>82.7</v>
      </c>
      <c r="G27" s="1">
        <v>89.5</v>
      </c>
      <c r="H27" s="1">
        <v>89.9</v>
      </c>
      <c r="I27" s="1">
        <v>75.2</v>
      </c>
      <c r="J27" s="1">
        <v>96.4</v>
      </c>
      <c r="K27" s="1">
        <v>85.6</v>
      </c>
      <c r="L27" s="1">
        <v>76.3</v>
      </c>
      <c r="M27" s="1">
        <v>84.6</v>
      </c>
      <c r="N27" s="1">
        <v>86.6</v>
      </c>
      <c r="O27" s="1">
        <v>87.6</v>
      </c>
      <c r="P27" s="1">
        <v>86.3</v>
      </c>
      <c r="Q27" s="1">
        <v>83.2</v>
      </c>
      <c r="R27" s="1">
        <v>82.7</v>
      </c>
      <c r="S27" s="1">
        <v>86.3</v>
      </c>
      <c r="T27" s="1">
        <v>85.3</v>
      </c>
      <c r="U27" s="1">
        <v>80.099999999999994</v>
      </c>
      <c r="V27" s="1">
        <v>84</v>
      </c>
      <c r="W27" s="1">
        <v>94.3</v>
      </c>
      <c r="X27" s="1">
        <v>94</v>
      </c>
      <c r="Y27" s="1">
        <v>95.3</v>
      </c>
      <c r="Z27" s="1">
        <v>84.8</v>
      </c>
      <c r="AA27" s="1">
        <v>89.3</v>
      </c>
      <c r="AB27" s="1">
        <v>90.9</v>
      </c>
      <c r="AC27" s="1">
        <v>82</v>
      </c>
      <c r="AD27" s="1">
        <v>80</v>
      </c>
      <c r="AE27" s="1">
        <v>71.900000000000006</v>
      </c>
      <c r="AF27" s="1">
        <v>94.4</v>
      </c>
      <c r="AG27" s="1">
        <v>104.2</v>
      </c>
      <c r="AH27" s="1">
        <v>100.5</v>
      </c>
      <c r="AI27" s="1">
        <v>85.6</v>
      </c>
      <c r="AJ27" s="1">
        <v>83.9</v>
      </c>
      <c r="AK27" s="1">
        <v>85</v>
      </c>
      <c r="AL27" s="1">
        <v>99.3</v>
      </c>
      <c r="AM27" s="1">
        <v>71.7</v>
      </c>
      <c r="AN27" s="1">
        <v>65.3</v>
      </c>
      <c r="AO27" s="1">
        <v>90.3</v>
      </c>
      <c r="AP27" s="1">
        <v>76.7</v>
      </c>
      <c r="AQ27" s="1">
        <v>104.9</v>
      </c>
      <c r="AR27" s="1">
        <v>100.2</v>
      </c>
      <c r="AS27" s="1">
        <v>194.7</v>
      </c>
      <c r="AT27" s="1">
        <v>100.5</v>
      </c>
      <c r="AU27" s="1">
        <v>116.5</v>
      </c>
      <c r="AV27" s="1">
        <v>88.3</v>
      </c>
      <c r="AW27" s="1">
        <v>83.5</v>
      </c>
      <c r="AY27" s="1">
        <v>77.400000000000006</v>
      </c>
      <c r="AZ27" s="1">
        <v>90.2</v>
      </c>
      <c r="BA27" s="1">
        <v>90</v>
      </c>
      <c r="BB27" s="1">
        <v>90.4</v>
      </c>
      <c r="BC27" s="1">
        <v>88</v>
      </c>
      <c r="BD27" s="1">
        <v>95.6</v>
      </c>
      <c r="BE27" s="1">
        <v>83.3</v>
      </c>
      <c r="BF27" s="1">
        <v>88.6</v>
      </c>
      <c r="BG27" s="1">
        <v>91.9</v>
      </c>
    </row>
    <row r="28" spans="1:59" ht="13.5" hidden="1" customHeight="1">
      <c r="A28" s="62">
        <v>40210</v>
      </c>
      <c r="B28" s="1">
        <v>87.1</v>
      </c>
      <c r="C28" s="1">
        <v>82.6</v>
      </c>
      <c r="D28" s="1">
        <v>82.3</v>
      </c>
      <c r="E28" s="1">
        <v>80.400000000000006</v>
      </c>
      <c r="F28" s="1">
        <v>82.1</v>
      </c>
      <c r="G28" s="1">
        <v>88.6</v>
      </c>
      <c r="H28" s="1">
        <v>89.7</v>
      </c>
      <c r="I28" s="1">
        <v>74.2</v>
      </c>
      <c r="J28" s="1">
        <v>100</v>
      </c>
      <c r="K28" s="1">
        <v>82.6</v>
      </c>
      <c r="L28" s="1">
        <v>76.400000000000006</v>
      </c>
      <c r="M28" s="1">
        <v>84.5</v>
      </c>
      <c r="N28" s="1">
        <v>88.3</v>
      </c>
      <c r="O28" s="1">
        <v>88.3</v>
      </c>
      <c r="P28" s="1">
        <v>88.2</v>
      </c>
      <c r="Q28" s="1">
        <v>83.2</v>
      </c>
      <c r="R28" s="1">
        <v>82.7</v>
      </c>
      <c r="S28" s="1">
        <v>86.5</v>
      </c>
      <c r="T28" s="1">
        <v>85.6</v>
      </c>
      <c r="U28" s="1">
        <v>79.900000000000006</v>
      </c>
      <c r="V28" s="1">
        <v>83.9</v>
      </c>
      <c r="W28" s="1">
        <v>94.3</v>
      </c>
      <c r="X28" s="1">
        <v>94</v>
      </c>
      <c r="Y28" s="1">
        <v>95.3</v>
      </c>
      <c r="Z28" s="1">
        <v>84.9</v>
      </c>
      <c r="AA28" s="1">
        <v>89.3</v>
      </c>
      <c r="AB28" s="1">
        <v>90.9</v>
      </c>
      <c r="AC28" s="1">
        <v>82.2</v>
      </c>
      <c r="AD28" s="1">
        <v>80</v>
      </c>
      <c r="AE28" s="1">
        <v>72</v>
      </c>
      <c r="AF28" s="1">
        <v>94.5</v>
      </c>
      <c r="AG28" s="1">
        <v>104.9</v>
      </c>
      <c r="AH28" s="1">
        <v>100</v>
      </c>
      <c r="AI28" s="1">
        <v>85.6</v>
      </c>
      <c r="AJ28" s="1">
        <v>88.4</v>
      </c>
      <c r="AK28" s="1">
        <v>85.5</v>
      </c>
      <c r="AL28" s="1">
        <v>99.8</v>
      </c>
      <c r="AM28" s="1">
        <v>72.8</v>
      </c>
      <c r="AN28" s="1">
        <v>66.8</v>
      </c>
      <c r="AO28" s="1">
        <v>90.3</v>
      </c>
      <c r="AP28" s="1">
        <v>76.7</v>
      </c>
      <c r="AQ28" s="1">
        <v>104.9</v>
      </c>
      <c r="AR28" s="1">
        <v>100.2</v>
      </c>
      <c r="AS28" s="1">
        <v>193.7</v>
      </c>
      <c r="AT28" s="1">
        <v>99.9</v>
      </c>
      <c r="AU28" s="1">
        <v>115.4</v>
      </c>
      <c r="AV28" s="1">
        <v>88.4</v>
      </c>
      <c r="AW28" s="1">
        <v>83</v>
      </c>
      <c r="AY28" s="1">
        <v>77.400000000000006</v>
      </c>
      <c r="AZ28" s="1">
        <v>90.4</v>
      </c>
      <c r="BA28" s="1">
        <v>89.8</v>
      </c>
      <c r="BB28" s="1">
        <v>91</v>
      </c>
      <c r="BC28" s="1">
        <v>90.5</v>
      </c>
      <c r="BD28" s="1">
        <v>95.6</v>
      </c>
      <c r="BE28" s="1">
        <v>88.4</v>
      </c>
      <c r="BF28" s="1">
        <v>88.6</v>
      </c>
      <c r="BG28" s="1">
        <v>91.9</v>
      </c>
    </row>
    <row r="29" spans="1:59" ht="13.5" hidden="1" customHeight="1">
      <c r="A29" s="62">
        <v>40238</v>
      </c>
      <c r="B29" s="1">
        <v>87.7</v>
      </c>
      <c r="C29" s="1">
        <v>82.8</v>
      </c>
      <c r="D29" s="1">
        <v>82.4</v>
      </c>
      <c r="E29" s="1">
        <v>80.599999999999994</v>
      </c>
      <c r="F29" s="1">
        <v>82.4</v>
      </c>
      <c r="G29" s="1">
        <v>89</v>
      </c>
      <c r="H29" s="1">
        <v>90.3</v>
      </c>
      <c r="I29" s="1">
        <v>74.7</v>
      </c>
      <c r="J29" s="1">
        <v>101.8</v>
      </c>
      <c r="K29" s="1">
        <v>79.900000000000006</v>
      </c>
      <c r="L29" s="1">
        <v>78.599999999999994</v>
      </c>
      <c r="M29" s="1">
        <v>85</v>
      </c>
      <c r="N29" s="1">
        <v>88.7</v>
      </c>
      <c r="O29" s="1">
        <v>89.5</v>
      </c>
      <c r="P29" s="1">
        <v>88.5</v>
      </c>
      <c r="Q29" s="1">
        <v>87.1</v>
      </c>
      <c r="R29" s="1">
        <v>86</v>
      </c>
      <c r="S29" s="1">
        <v>89.6</v>
      </c>
      <c r="T29" s="1">
        <v>88</v>
      </c>
      <c r="U29" s="1">
        <v>83.4</v>
      </c>
      <c r="V29" s="1">
        <v>88.8</v>
      </c>
      <c r="W29" s="1">
        <v>94.4</v>
      </c>
      <c r="X29" s="1">
        <v>94</v>
      </c>
      <c r="Y29" s="1">
        <v>95.5</v>
      </c>
      <c r="Z29" s="1">
        <v>85.1</v>
      </c>
      <c r="AA29" s="1">
        <v>89.6</v>
      </c>
      <c r="AB29" s="1">
        <v>91.5</v>
      </c>
      <c r="AC29" s="1">
        <v>82.3</v>
      </c>
      <c r="AD29" s="1">
        <v>80</v>
      </c>
      <c r="AE29" s="1">
        <v>72</v>
      </c>
      <c r="AF29" s="1">
        <v>95.2</v>
      </c>
      <c r="AG29" s="1">
        <v>105.8</v>
      </c>
      <c r="AH29" s="1">
        <v>100.2</v>
      </c>
      <c r="AI29" s="1">
        <v>86.3</v>
      </c>
      <c r="AJ29" s="1">
        <v>88.6</v>
      </c>
      <c r="AK29" s="1">
        <v>85.9</v>
      </c>
      <c r="AL29" s="1">
        <v>100.1</v>
      </c>
      <c r="AM29" s="1">
        <v>73.400000000000006</v>
      </c>
      <c r="AN29" s="1">
        <v>67.3</v>
      </c>
      <c r="AO29" s="1">
        <v>90.7</v>
      </c>
      <c r="AP29" s="1">
        <v>77</v>
      </c>
      <c r="AQ29" s="1">
        <v>103.7</v>
      </c>
      <c r="AR29" s="1">
        <v>99.4</v>
      </c>
      <c r="AS29" s="1">
        <v>184.2</v>
      </c>
      <c r="AT29" s="1">
        <v>101.2</v>
      </c>
      <c r="AU29" s="1">
        <v>114.6</v>
      </c>
      <c r="AV29" s="1">
        <v>88.4</v>
      </c>
      <c r="AW29" s="1">
        <v>90</v>
      </c>
      <c r="AY29" s="1">
        <v>84.8</v>
      </c>
      <c r="AZ29" s="1">
        <v>91.6</v>
      </c>
      <c r="BA29" s="1">
        <v>90.3</v>
      </c>
      <c r="BB29" s="1">
        <v>93</v>
      </c>
      <c r="BC29" s="1">
        <v>90.4</v>
      </c>
      <c r="BD29" s="1">
        <v>95.2</v>
      </c>
      <c r="BE29" s="1">
        <v>88.4</v>
      </c>
      <c r="BF29" s="1">
        <v>88.6</v>
      </c>
      <c r="BG29" s="1">
        <v>91.9</v>
      </c>
    </row>
    <row r="30" spans="1:59" ht="13.5" hidden="1" customHeight="1">
      <c r="A30" s="62">
        <v>40269</v>
      </c>
      <c r="B30" s="1">
        <v>87.8</v>
      </c>
      <c r="C30" s="1">
        <v>82.8</v>
      </c>
      <c r="D30" s="1">
        <v>82.4</v>
      </c>
      <c r="E30" s="1">
        <v>80.599999999999994</v>
      </c>
      <c r="F30" s="1">
        <v>82.3</v>
      </c>
      <c r="G30" s="1">
        <v>89.2</v>
      </c>
      <c r="H30" s="1">
        <v>89.5</v>
      </c>
      <c r="I30" s="1">
        <v>73.7</v>
      </c>
      <c r="J30" s="1">
        <v>98.4</v>
      </c>
      <c r="K30" s="1">
        <v>81</v>
      </c>
      <c r="L30" s="1">
        <v>80.5</v>
      </c>
      <c r="M30" s="1">
        <v>84.5</v>
      </c>
      <c r="N30" s="1">
        <v>88.7</v>
      </c>
      <c r="O30" s="1">
        <v>89.3</v>
      </c>
      <c r="P30" s="1">
        <v>88.5</v>
      </c>
      <c r="Q30" s="1">
        <v>88.1</v>
      </c>
      <c r="R30" s="1">
        <v>87.1</v>
      </c>
      <c r="S30" s="1">
        <v>90.1</v>
      </c>
      <c r="T30" s="1">
        <v>88.7</v>
      </c>
      <c r="U30" s="1">
        <v>84.9</v>
      </c>
      <c r="V30" s="1">
        <v>89.7</v>
      </c>
      <c r="W30" s="1">
        <v>94.4</v>
      </c>
      <c r="X30" s="1">
        <v>94</v>
      </c>
      <c r="Y30" s="1">
        <v>95.5</v>
      </c>
      <c r="Z30" s="1">
        <v>85.1</v>
      </c>
      <c r="AA30" s="1">
        <v>89.6</v>
      </c>
      <c r="AB30" s="1">
        <v>91.5</v>
      </c>
      <c r="AC30" s="1">
        <v>82.6</v>
      </c>
      <c r="AD30" s="1">
        <v>80</v>
      </c>
      <c r="AE30" s="1">
        <v>72</v>
      </c>
      <c r="AF30" s="1">
        <v>94.9</v>
      </c>
      <c r="AG30" s="1">
        <v>105.2</v>
      </c>
      <c r="AH30" s="1">
        <v>99.1</v>
      </c>
      <c r="AI30" s="1">
        <v>86.4</v>
      </c>
      <c r="AJ30" s="1">
        <v>88.8</v>
      </c>
      <c r="AK30" s="1">
        <v>86.7</v>
      </c>
      <c r="AL30" s="1">
        <v>100</v>
      </c>
      <c r="AM30" s="1">
        <v>76.400000000000006</v>
      </c>
      <c r="AN30" s="1">
        <v>71.400000000000006</v>
      </c>
      <c r="AO30" s="1">
        <v>91</v>
      </c>
      <c r="AP30" s="1">
        <v>77</v>
      </c>
      <c r="AQ30" s="1">
        <v>103.6</v>
      </c>
      <c r="AR30" s="1">
        <v>99.4</v>
      </c>
      <c r="AS30" s="1">
        <v>180.2</v>
      </c>
      <c r="AT30" s="1">
        <v>98.6</v>
      </c>
      <c r="AU30" s="1">
        <v>111.3</v>
      </c>
      <c r="AV30" s="1">
        <v>89</v>
      </c>
      <c r="AW30" s="1">
        <v>84.8</v>
      </c>
      <c r="AY30" s="1">
        <v>84.8</v>
      </c>
      <c r="AZ30" s="1">
        <v>92.4</v>
      </c>
      <c r="BA30" s="1">
        <v>91.8</v>
      </c>
      <c r="BB30" s="1">
        <v>93</v>
      </c>
      <c r="BC30" s="1">
        <v>90.5</v>
      </c>
      <c r="BD30" s="1">
        <v>95.2</v>
      </c>
      <c r="BE30" s="1">
        <v>88.6</v>
      </c>
      <c r="BF30" s="1">
        <v>88.6</v>
      </c>
      <c r="BG30" s="1">
        <v>91.9</v>
      </c>
    </row>
    <row r="31" spans="1:59" ht="13.5" hidden="1" customHeight="1">
      <c r="A31" s="62">
        <v>40299</v>
      </c>
      <c r="B31" s="1">
        <v>88</v>
      </c>
      <c r="C31" s="1">
        <v>83.1</v>
      </c>
      <c r="D31" s="1">
        <v>82.8</v>
      </c>
      <c r="E31" s="1">
        <v>80.400000000000006</v>
      </c>
      <c r="F31" s="1">
        <v>82.3</v>
      </c>
      <c r="G31" s="1">
        <v>89.5</v>
      </c>
      <c r="H31" s="1">
        <v>89.9</v>
      </c>
      <c r="I31" s="1">
        <v>74.2</v>
      </c>
      <c r="J31" s="1">
        <v>91.2</v>
      </c>
      <c r="K31" s="1">
        <v>84</v>
      </c>
      <c r="L31" s="1">
        <v>81.8</v>
      </c>
      <c r="M31" s="1">
        <v>84.1</v>
      </c>
      <c r="N31" s="1">
        <v>88.8</v>
      </c>
      <c r="O31" s="1">
        <v>88.3</v>
      </c>
      <c r="P31" s="1">
        <v>88.9</v>
      </c>
      <c r="Q31" s="1">
        <v>88.2</v>
      </c>
      <c r="R31" s="1">
        <v>87.3</v>
      </c>
      <c r="S31" s="1">
        <v>90.1</v>
      </c>
      <c r="T31" s="1">
        <v>89.6</v>
      </c>
      <c r="U31" s="1">
        <v>85.2</v>
      </c>
      <c r="V31" s="1">
        <v>89.6</v>
      </c>
      <c r="W31" s="1">
        <v>94.4</v>
      </c>
      <c r="X31" s="1">
        <v>94</v>
      </c>
      <c r="Y31" s="1">
        <v>95.4</v>
      </c>
      <c r="Z31" s="1">
        <v>85.1</v>
      </c>
      <c r="AA31" s="1">
        <v>89.6</v>
      </c>
      <c r="AB31" s="1">
        <v>91.5</v>
      </c>
      <c r="AC31" s="1">
        <v>82.9</v>
      </c>
      <c r="AD31" s="1">
        <v>80</v>
      </c>
      <c r="AE31" s="1">
        <v>71.8</v>
      </c>
      <c r="AF31" s="1">
        <v>95.3</v>
      </c>
      <c r="AG31" s="1">
        <v>105.7</v>
      </c>
      <c r="AH31" s="1">
        <v>99.7</v>
      </c>
      <c r="AI31" s="1">
        <v>86.7</v>
      </c>
      <c r="AJ31" s="1">
        <v>88.8</v>
      </c>
      <c r="AK31" s="1">
        <v>87</v>
      </c>
      <c r="AL31" s="1">
        <v>100</v>
      </c>
      <c r="AM31" s="1">
        <v>77.5</v>
      </c>
      <c r="AN31" s="1">
        <v>72.599999999999994</v>
      </c>
      <c r="AO31" s="1">
        <v>91.6</v>
      </c>
      <c r="AP31" s="1">
        <v>77</v>
      </c>
      <c r="AQ31" s="1">
        <v>103.1</v>
      </c>
      <c r="AR31" s="1">
        <v>99.4</v>
      </c>
      <c r="AS31" s="1">
        <v>173.1</v>
      </c>
      <c r="AT31" s="1">
        <v>99</v>
      </c>
      <c r="AU31" s="1">
        <v>112.5</v>
      </c>
      <c r="AV31" s="1">
        <v>89</v>
      </c>
      <c r="AW31" s="1">
        <v>84.1</v>
      </c>
      <c r="AY31" s="1">
        <v>84.8</v>
      </c>
      <c r="AZ31" s="1">
        <v>92.5</v>
      </c>
      <c r="BA31" s="1">
        <v>92</v>
      </c>
      <c r="BB31" s="1">
        <v>93.1</v>
      </c>
      <c r="BC31" s="1">
        <v>90.7</v>
      </c>
      <c r="BD31" s="1">
        <v>97</v>
      </c>
      <c r="BE31" s="1">
        <v>88.6</v>
      </c>
      <c r="BF31" s="1">
        <v>88.6</v>
      </c>
      <c r="BG31" s="1">
        <v>91.9</v>
      </c>
    </row>
    <row r="32" spans="1:59" ht="13.5" hidden="1" customHeight="1">
      <c r="A32" s="62">
        <v>40330</v>
      </c>
      <c r="B32" s="1">
        <v>88</v>
      </c>
      <c r="C32" s="1">
        <v>83</v>
      </c>
      <c r="D32" s="1">
        <v>82.7</v>
      </c>
      <c r="E32" s="1">
        <v>80</v>
      </c>
      <c r="F32" s="1">
        <v>82.3</v>
      </c>
      <c r="G32" s="1">
        <v>89.6</v>
      </c>
      <c r="H32" s="1">
        <v>89.7</v>
      </c>
      <c r="I32" s="1">
        <v>73.7</v>
      </c>
      <c r="J32" s="1">
        <v>89.9</v>
      </c>
      <c r="K32" s="1">
        <v>84.9</v>
      </c>
      <c r="L32" s="1">
        <v>81.900000000000006</v>
      </c>
      <c r="M32" s="1">
        <v>84</v>
      </c>
      <c r="N32" s="1">
        <v>88.3</v>
      </c>
      <c r="O32" s="1">
        <v>88</v>
      </c>
      <c r="P32" s="1">
        <v>88.5</v>
      </c>
      <c r="Q32" s="1">
        <v>87.8</v>
      </c>
      <c r="R32" s="1">
        <v>86.7</v>
      </c>
      <c r="S32" s="1">
        <v>89.2</v>
      </c>
      <c r="T32" s="1">
        <v>89.3</v>
      </c>
      <c r="U32" s="1">
        <v>84.8</v>
      </c>
      <c r="V32" s="1">
        <v>89.5</v>
      </c>
      <c r="W32" s="1">
        <v>94.3</v>
      </c>
      <c r="X32" s="1">
        <v>94</v>
      </c>
      <c r="Y32" s="1">
        <v>95.4</v>
      </c>
      <c r="Z32" s="1">
        <v>85.2</v>
      </c>
      <c r="AA32" s="1">
        <v>90</v>
      </c>
      <c r="AB32" s="1">
        <v>91.4</v>
      </c>
      <c r="AC32" s="1">
        <v>82.8</v>
      </c>
      <c r="AD32" s="1">
        <v>80</v>
      </c>
      <c r="AE32" s="1">
        <v>71.8</v>
      </c>
      <c r="AF32" s="1">
        <v>96.1</v>
      </c>
      <c r="AG32" s="1">
        <v>105.7</v>
      </c>
      <c r="AH32" s="1">
        <v>100</v>
      </c>
      <c r="AI32" s="1">
        <v>88.2</v>
      </c>
      <c r="AJ32" s="1">
        <v>89.4</v>
      </c>
      <c r="AK32" s="1">
        <v>86.4</v>
      </c>
      <c r="AL32" s="1">
        <v>99.8</v>
      </c>
      <c r="AM32" s="1">
        <v>75.7</v>
      </c>
      <c r="AN32" s="1">
        <v>70.3</v>
      </c>
      <c r="AO32" s="1">
        <v>91</v>
      </c>
      <c r="AP32" s="1">
        <v>77.3</v>
      </c>
      <c r="AQ32" s="1">
        <v>102.7</v>
      </c>
      <c r="AR32" s="1">
        <v>99.4</v>
      </c>
      <c r="AS32" s="1">
        <v>164.8</v>
      </c>
      <c r="AT32" s="1">
        <v>98.6</v>
      </c>
      <c r="AU32" s="1">
        <v>111.8</v>
      </c>
      <c r="AV32" s="1">
        <v>89</v>
      </c>
      <c r="AW32" s="1">
        <v>83.8</v>
      </c>
      <c r="AY32" s="1">
        <v>84.8</v>
      </c>
      <c r="AZ32" s="1">
        <v>96.1</v>
      </c>
      <c r="BA32" s="1">
        <v>92</v>
      </c>
      <c r="BB32" s="1">
        <v>100.7</v>
      </c>
      <c r="BC32" s="1">
        <v>90.5</v>
      </c>
      <c r="BD32" s="1">
        <v>95.8</v>
      </c>
      <c r="BE32" s="1">
        <v>88.6</v>
      </c>
      <c r="BF32" s="1">
        <v>88.6</v>
      </c>
      <c r="BG32" s="1">
        <v>91.9</v>
      </c>
    </row>
    <row r="33" spans="1:59" ht="13.5" hidden="1" customHeight="1">
      <c r="A33" s="62">
        <v>40360</v>
      </c>
      <c r="B33" s="1">
        <v>88.4</v>
      </c>
      <c r="C33" s="1">
        <v>83.3</v>
      </c>
      <c r="D33" s="1">
        <v>83</v>
      </c>
      <c r="E33" s="1">
        <v>80</v>
      </c>
      <c r="F33" s="1">
        <v>82.2</v>
      </c>
      <c r="G33" s="1">
        <v>88.9</v>
      </c>
      <c r="H33" s="1">
        <v>89.2</v>
      </c>
      <c r="I33" s="1">
        <v>73.400000000000006</v>
      </c>
      <c r="J33" s="1">
        <v>91.5</v>
      </c>
      <c r="K33" s="1">
        <v>88</v>
      </c>
      <c r="L33" s="1">
        <v>81.099999999999994</v>
      </c>
      <c r="M33" s="1">
        <v>83.8</v>
      </c>
      <c r="N33" s="1">
        <v>88.1</v>
      </c>
      <c r="O33" s="1">
        <v>88.8</v>
      </c>
      <c r="P33" s="1">
        <v>87.9</v>
      </c>
      <c r="Q33" s="1">
        <v>88.1</v>
      </c>
      <c r="R33" s="1">
        <v>87.2</v>
      </c>
      <c r="S33" s="1">
        <v>89.8</v>
      </c>
      <c r="T33" s="1">
        <v>90.2</v>
      </c>
      <c r="U33" s="1">
        <v>85</v>
      </c>
      <c r="V33" s="1">
        <v>89.5</v>
      </c>
      <c r="W33" s="1">
        <v>94.3</v>
      </c>
      <c r="X33" s="1">
        <v>94</v>
      </c>
      <c r="Y33" s="1">
        <v>95.3</v>
      </c>
      <c r="Z33" s="1">
        <v>87.4</v>
      </c>
      <c r="AA33" s="1">
        <v>90</v>
      </c>
      <c r="AB33" s="1">
        <v>91.4</v>
      </c>
      <c r="AC33" s="1">
        <v>83</v>
      </c>
      <c r="AD33" s="1">
        <v>84.6</v>
      </c>
      <c r="AE33" s="1">
        <v>79.8</v>
      </c>
      <c r="AF33" s="1">
        <v>95.9</v>
      </c>
      <c r="AG33" s="1">
        <v>105.4</v>
      </c>
      <c r="AH33" s="1">
        <v>99.3</v>
      </c>
      <c r="AI33" s="1">
        <v>88.3</v>
      </c>
      <c r="AJ33" s="1">
        <v>89.7</v>
      </c>
      <c r="AK33" s="1">
        <v>86.2</v>
      </c>
      <c r="AL33" s="1">
        <v>99.7</v>
      </c>
      <c r="AM33" s="1">
        <v>74.900000000000006</v>
      </c>
      <c r="AN33" s="1">
        <v>68.900000000000006</v>
      </c>
      <c r="AO33" s="1">
        <v>92.2</v>
      </c>
      <c r="AP33" s="1">
        <v>77.3</v>
      </c>
      <c r="AQ33" s="1">
        <v>102.4</v>
      </c>
      <c r="AR33" s="1">
        <v>99.4</v>
      </c>
      <c r="AS33" s="1">
        <v>158.5</v>
      </c>
      <c r="AT33" s="1">
        <v>97.2</v>
      </c>
      <c r="AU33" s="1">
        <v>109.2</v>
      </c>
      <c r="AV33" s="1">
        <v>89.4</v>
      </c>
      <c r="AW33" s="1">
        <v>83</v>
      </c>
      <c r="AY33" s="1">
        <v>84.8</v>
      </c>
      <c r="AZ33" s="1">
        <v>92.1</v>
      </c>
      <c r="BA33" s="1">
        <v>92.5</v>
      </c>
      <c r="BB33" s="1">
        <v>91.6</v>
      </c>
      <c r="BC33" s="1">
        <v>90.9</v>
      </c>
      <c r="BD33" s="1">
        <v>94.6</v>
      </c>
      <c r="BE33" s="1">
        <v>88.3</v>
      </c>
      <c r="BF33" s="1">
        <v>89.5</v>
      </c>
      <c r="BG33" s="1">
        <v>94</v>
      </c>
    </row>
    <row r="34" spans="1:59" ht="13.5" hidden="1" customHeight="1">
      <c r="A34" s="62">
        <v>40391</v>
      </c>
      <c r="B34" s="1">
        <v>88.4</v>
      </c>
      <c r="C34" s="1">
        <v>83.5</v>
      </c>
      <c r="D34" s="1">
        <v>83.3</v>
      </c>
      <c r="E34" s="1">
        <v>80.2</v>
      </c>
      <c r="F34" s="1">
        <v>82.7</v>
      </c>
      <c r="G34" s="1">
        <v>88.5</v>
      </c>
      <c r="H34" s="1">
        <v>90</v>
      </c>
      <c r="I34" s="1">
        <v>73.400000000000006</v>
      </c>
      <c r="J34" s="1">
        <v>91.6</v>
      </c>
      <c r="K34" s="1">
        <v>88.5</v>
      </c>
      <c r="L34" s="1">
        <v>80.400000000000006</v>
      </c>
      <c r="M34" s="1">
        <v>84.2</v>
      </c>
      <c r="N34" s="1">
        <v>88.3</v>
      </c>
      <c r="O34" s="1">
        <v>86.7</v>
      </c>
      <c r="P34" s="1">
        <v>88.7</v>
      </c>
      <c r="Q34" s="1">
        <v>88.3</v>
      </c>
      <c r="R34" s="1">
        <v>87.5</v>
      </c>
      <c r="S34" s="1">
        <v>90.2</v>
      </c>
      <c r="T34" s="1">
        <v>89.9</v>
      </c>
      <c r="U34" s="1">
        <v>85.5</v>
      </c>
      <c r="V34" s="1">
        <v>89.4</v>
      </c>
      <c r="W34" s="1">
        <v>94.3</v>
      </c>
      <c r="X34" s="1">
        <v>93.9</v>
      </c>
      <c r="Y34" s="1">
        <v>95.6</v>
      </c>
      <c r="Z34" s="1">
        <v>87.6</v>
      </c>
      <c r="AA34" s="1">
        <v>90</v>
      </c>
      <c r="AB34" s="1">
        <v>91.4</v>
      </c>
      <c r="AC34" s="1">
        <v>84.6</v>
      </c>
      <c r="AD34" s="1">
        <v>84.6</v>
      </c>
      <c r="AE34" s="1">
        <v>79.900000000000006</v>
      </c>
      <c r="AF34" s="1">
        <v>95</v>
      </c>
      <c r="AG34" s="1">
        <v>102.7</v>
      </c>
      <c r="AH34" s="1">
        <v>99.3</v>
      </c>
      <c r="AI34" s="1">
        <v>88.3</v>
      </c>
      <c r="AJ34" s="1">
        <v>90</v>
      </c>
      <c r="AK34" s="1">
        <v>86</v>
      </c>
      <c r="AL34" s="1">
        <v>99.6</v>
      </c>
      <c r="AM34" s="1">
        <v>74.099999999999994</v>
      </c>
      <c r="AN34" s="1">
        <v>68</v>
      </c>
      <c r="AO34" s="1">
        <v>91.5</v>
      </c>
      <c r="AP34" s="1">
        <v>77.3</v>
      </c>
      <c r="AQ34" s="1">
        <v>102.8</v>
      </c>
      <c r="AR34" s="1">
        <v>99.9</v>
      </c>
      <c r="AS34" s="1">
        <v>157.30000000000001</v>
      </c>
      <c r="AT34" s="1">
        <v>97.9</v>
      </c>
      <c r="AU34" s="1">
        <v>108.2</v>
      </c>
      <c r="AV34" s="1">
        <v>91.5</v>
      </c>
      <c r="AW34" s="1">
        <v>84.9</v>
      </c>
      <c r="AY34" s="1">
        <v>84.8</v>
      </c>
      <c r="AZ34" s="1">
        <v>91.4</v>
      </c>
      <c r="BA34" s="1">
        <v>92.4</v>
      </c>
      <c r="BB34" s="1">
        <v>90.2</v>
      </c>
      <c r="BC34" s="1">
        <v>91</v>
      </c>
      <c r="BD34" s="1">
        <v>95.1</v>
      </c>
      <c r="BE34" s="1">
        <v>88.3</v>
      </c>
      <c r="BF34" s="1">
        <v>89.5</v>
      </c>
      <c r="BG34" s="1">
        <v>94</v>
      </c>
    </row>
    <row r="35" spans="1:59" ht="13.5" hidden="1" customHeight="1">
      <c r="A35" s="62">
        <v>40422</v>
      </c>
      <c r="B35" s="1">
        <v>88.4</v>
      </c>
      <c r="C35" s="1">
        <v>83.3</v>
      </c>
      <c r="D35" s="1">
        <v>83</v>
      </c>
      <c r="E35" s="1">
        <v>80.099999999999994</v>
      </c>
      <c r="F35" s="1">
        <v>82.3</v>
      </c>
      <c r="G35" s="1">
        <v>88.9</v>
      </c>
      <c r="H35" s="1">
        <v>88.7</v>
      </c>
      <c r="I35" s="1">
        <v>74.7</v>
      </c>
      <c r="J35" s="1">
        <v>90.5</v>
      </c>
      <c r="K35" s="1">
        <v>87.6</v>
      </c>
      <c r="L35" s="1">
        <v>80.400000000000006</v>
      </c>
      <c r="M35" s="1">
        <v>84.5</v>
      </c>
      <c r="N35" s="1">
        <v>88.5</v>
      </c>
      <c r="O35" s="1">
        <v>88.2</v>
      </c>
      <c r="P35" s="1">
        <v>88.6</v>
      </c>
      <c r="Q35" s="1">
        <v>88.4</v>
      </c>
      <c r="R35" s="1">
        <v>87.2</v>
      </c>
      <c r="S35" s="1">
        <v>89.6</v>
      </c>
      <c r="T35" s="1">
        <v>88.3</v>
      </c>
      <c r="U35" s="1">
        <v>85.5</v>
      </c>
      <c r="V35" s="1">
        <v>90.3</v>
      </c>
      <c r="W35" s="1">
        <v>94.3</v>
      </c>
      <c r="X35" s="1">
        <v>93.9</v>
      </c>
      <c r="Y35" s="1">
        <v>95.8</v>
      </c>
      <c r="Z35" s="1">
        <v>87.6</v>
      </c>
      <c r="AA35" s="1">
        <v>90.7</v>
      </c>
      <c r="AB35" s="1">
        <v>91.1</v>
      </c>
      <c r="AC35" s="1">
        <v>85.5</v>
      </c>
      <c r="AD35" s="1">
        <v>84.6</v>
      </c>
      <c r="AE35" s="1">
        <v>79.900000000000006</v>
      </c>
      <c r="AF35" s="1">
        <v>95.5</v>
      </c>
      <c r="AG35" s="1">
        <v>103.5</v>
      </c>
      <c r="AH35" s="1">
        <v>99</v>
      </c>
      <c r="AI35" s="1">
        <v>88.9</v>
      </c>
      <c r="AJ35" s="1">
        <v>90</v>
      </c>
      <c r="AK35" s="1">
        <v>85.8</v>
      </c>
      <c r="AL35" s="1">
        <v>99.4</v>
      </c>
      <c r="AM35" s="1">
        <v>73.7</v>
      </c>
      <c r="AN35" s="1">
        <v>67.2</v>
      </c>
      <c r="AO35" s="1">
        <v>92.5</v>
      </c>
      <c r="AP35" s="1">
        <v>77.3</v>
      </c>
      <c r="AQ35" s="1">
        <v>102.6</v>
      </c>
      <c r="AR35" s="1">
        <v>99.9</v>
      </c>
      <c r="AS35" s="1">
        <v>152.30000000000001</v>
      </c>
      <c r="AT35" s="1">
        <v>97.7</v>
      </c>
      <c r="AU35" s="1">
        <v>107.7</v>
      </c>
      <c r="AV35" s="1">
        <v>92.1</v>
      </c>
      <c r="AW35" s="1">
        <v>84.3</v>
      </c>
      <c r="AY35" s="1">
        <v>84.8</v>
      </c>
      <c r="AZ35" s="1">
        <v>91.8</v>
      </c>
      <c r="BA35" s="1">
        <v>92.5</v>
      </c>
      <c r="BB35" s="1">
        <v>90.9</v>
      </c>
      <c r="BC35" s="1">
        <v>91</v>
      </c>
      <c r="BD35" s="1">
        <v>95</v>
      </c>
      <c r="BE35" s="1">
        <v>88.3</v>
      </c>
      <c r="BF35" s="1">
        <v>89.5</v>
      </c>
      <c r="BG35" s="1">
        <v>94</v>
      </c>
    </row>
    <row r="36" spans="1:59" ht="13.5" hidden="1" customHeight="1">
      <c r="A36" s="62">
        <v>40452</v>
      </c>
      <c r="B36" s="1">
        <v>88.5</v>
      </c>
      <c r="C36" s="1">
        <v>83.6</v>
      </c>
      <c r="D36" s="1">
        <v>83.4</v>
      </c>
      <c r="E36" s="1">
        <v>80.900000000000006</v>
      </c>
      <c r="F36" s="1">
        <v>82.6</v>
      </c>
      <c r="G36" s="1">
        <v>87.3</v>
      </c>
      <c r="H36" s="1">
        <v>88.6</v>
      </c>
      <c r="I36" s="1">
        <v>75.3</v>
      </c>
      <c r="J36" s="1">
        <v>92</v>
      </c>
      <c r="K36" s="1">
        <v>87.3</v>
      </c>
      <c r="L36" s="1">
        <v>80.5</v>
      </c>
      <c r="M36" s="1">
        <v>85.3</v>
      </c>
      <c r="N36" s="1">
        <v>88.9</v>
      </c>
      <c r="O36" s="1">
        <v>87.9</v>
      </c>
      <c r="P36" s="1">
        <v>89.3</v>
      </c>
      <c r="Q36" s="1">
        <v>88.4</v>
      </c>
      <c r="R36" s="1">
        <v>87.3</v>
      </c>
      <c r="S36" s="1">
        <v>90.1</v>
      </c>
      <c r="T36" s="1">
        <v>88.6</v>
      </c>
      <c r="U36" s="1">
        <v>85.5</v>
      </c>
      <c r="V36" s="1">
        <v>90.2</v>
      </c>
      <c r="W36" s="1">
        <v>94.4</v>
      </c>
      <c r="X36" s="1">
        <v>94</v>
      </c>
      <c r="Y36" s="1">
        <v>95.8</v>
      </c>
      <c r="Z36" s="1">
        <v>87.6</v>
      </c>
      <c r="AA36" s="1">
        <v>90.7</v>
      </c>
      <c r="AB36" s="1">
        <v>91.1</v>
      </c>
      <c r="AC36" s="1">
        <v>85.7</v>
      </c>
      <c r="AD36" s="1">
        <v>84.6</v>
      </c>
      <c r="AE36" s="1">
        <v>79.8</v>
      </c>
      <c r="AF36" s="1">
        <v>95.6</v>
      </c>
      <c r="AG36" s="1">
        <v>103.3</v>
      </c>
      <c r="AH36" s="1">
        <v>98.9</v>
      </c>
      <c r="AI36" s="1">
        <v>89.2</v>
      </c>
      <c r="AJ36" s="1">
        <v>89.8</v>
      </c>
      <c r="AK36" s="1">
        <v>86.1</v>
      </c>
      <c r="AL36" s="1">
        <v>100.4</v>
      </c>
      <c r="AM36" s="1">
        <v>73.7</v>
      </c>
      <c r="AN36" s="1">
        <v>67.599999999999994</v>
      </c>
      <c r="AO36" s="1">
        <v>91.4</v>
      </c>
      <c r="AP36" s="1">
        <v>77.3</v>
      </c>
      <c r="AQ36" s="1">
        <v>102.5</v>
      </c>
      <c r="AR36" s="1">
        <v>99.9</v>
      </c>
      <c r="AS36" s="1">
        <v>151</v>
      </c>
      <c r="AT36" s="1">
        <v>98.7</v>
      </c>
      <c r="AU36" s="1">
        <v>108</v>
      </c>
      <c r="AV36" s="1">
        <v>92.1</v>
      </c>
      <c r="AW36" s="1">
        <v>88</v>
      </c>
      <c r="AY36" s="1">
        <v>84.8</v>
      </c>
      <c r="AZ36" s="1">
        <v>92.3</v>
      </c>
      <c r="BA36" s="1">
        <v>92.4</v>
      </c>
      <c r="BB36" s="1">
        <v>92.1</v>
      </c>
      <c r="BC36" s="1">
        <v>91</v>
      </c>
      <c r="BD36" s="1">
        <v>94.6</v>
      </c>
      <c r="BE36" s="1">
        <v>88.3</v>
      </c>
      <c r="BF36" s="1">
        <v>89.5</v>
      </c>
      <c r="BG36" s="1">
        <v>94.3</v>
      </c>
    </row>
    <row r="37" spans="1:59" ht="13.5" hidden="1" customHeight="1">
      <c r="A37" s="62">
        <v>40483</v>
      </c>
      <c r="B37" s="1">
        <v>88.7</v>
      </c>
      <c r="C37" s="1">
        <v>84.2</v>
      </c>
      <c r="D37" s="1">
        <v>84</v>
      </c>
      <c r="E37" s="1">
        <v>83</v>
      </c>
      <c r="F37" s="1">
        <v>83.1</v>
      </c>
      <c r="G37" s="1">
        <v>87</v>
      </c>
      <c r="H37" s="1">
        <v>88.3</v>
      </c>
      <c r="I37" s="1">
        <v>76.599999999999994</v>
      </c>
      <c r="J37" s="1">
        <v>95.9</v>
      </c>
      <c r="K37" s="1">
        <v>85.2</v>
      </c>
      <c r="L37" s="1">
        <v>81.3</v>
      </c>
      <c r="M37" s="1">
        <v>85.9</v>
      </c>
      <c r="N37" s="1">
        <v>88.6</v>
      </c>
      <c r="O37" s="1">
        <v>86.3</v>
      </c>
      <c r="P37" s="1">
        <v>89.4</v>
      </c>
      <c r="Q37" s="1">
        <v>88.7</v>
      </c>
      <c r="R37" s="1">
        <v>87.3</v>
      </c>
      <c r="S37" s="1">
        <v>90.1</v>
      </c>
      <c r="T37" s="1">
        <v>89.3</v>
      </c>
      <c r="U37" s="1">
        <v>85.4</v>
      </c>
      <c r="V37" s="1">
        <v>90.8</v>
      </c>
      <c r="W37" s="1">
        <v>94.6</v>
      </c>
      <c r="X37" s="1">
        <v>94.1</v>
      </c>
      <c r="Y37" s="1">
        <v>95.9</v>
      </c>
      <c r="Z37" s="1">
        <v>87.6</v>
      </c>
      <c r="AA37" s="1">
        <v>90.7</v>
      </c>
      <c r="AB37" s="1">
        <v>91.1</v>
      </c>
      <c r="AC37" s="1">
        <v>86.1</v>
      </c>
      <c r="AD37" s="1">
        <v>84.6</v>
      </c>
      <c r="AE37" s="1">
        <v>79.900000000000006</v>
      </c>
      <c r="AF37" s="1">
        <v>95.3</v>
      </c>
      <c r="AG37" s="1">
        <v>102.7</v>
      </c>
      <c r="AH37" s="1">
        <v>98.4</v>
      </c>
      <c r="AI37" s="1">
        <v>89.2</v>
      </c>
      <c r="AJ37" s="1">
        <v>90.1</v>
      </c>
      <c r="AK37" s="1">
        <v>86.4</v>
      </c>
      <c r="AL37" s="1">
        <v>99.9</v>
      </c>
      <c r="AM37" s="1">
        <v>74.900000000000006</v>
      </c>
      <c r="AN37" s="1">
        <v>69.3</v>
      </c>
      <c r="AO37" s="1">
        <v>91.3</v>
      </c>
      <c r="AP37" s="1">
        <v>77.3</v>
      </c>
      <c r="AQ37" s="1">
        <v>102.2</v>
      </c>
      <c r="AR37" s="1">
        <v>100</v>
      </c>
      <c r="AS37" s="1">
        <v>143.69999999999999</v>
      </c>
      <c r="AT37" s="1">
        <v>98.9</v>
      </c>
      <c r="AU37" s="1">
        <v>108</v>
      </c>
      <c r="AV37" s="1">
        <v>92.1</v>
      </c>
      <c r="AW37" s="1">
        <v>89.2</v>
      </c>
      <c r="AY37" s="1">
        <v>84.8</v>
      </c>
      <c r="AZ37" s="1">
        <v>92.1</v>
      </c>
      <c r="BA37" s="1">
        <v>93.1</v>
      </c>
      <c r="BB37" s="1">
        <v>91.1</v>
      </c>
      <c r="BC37" s="1">
        <v>91.1</v>
      </c>
      <c r="BD37" s="1">
        <v>95.2</v>
      </c>
      <c r="BE37" s="1">
        <v>88.3</v>
      </c>
      <c r="BF37" s="1">
        <v>89.5</v>
      </c>
      <c r="BG37" s="1">
        <v>94.3</v>
      </c>
    </row>
    <row r="38" spans="1:59" ht="13.5" hidden="1" customHeight="1">
      <c r="A38" s="62">
        <v>40513</v>
      </c>
      <c r="B38" s="1">
        <v>88.8</v>
      </c>
      <c r="C38" s="1">
        <v>84.2</v>
      </c>
      <c r="D38" s="1">
        <v>83.9</v>
      </c>
      <c r="E38" s="1">
        <v>82.9</v>
      </c>
      <c r="F38" s="1">
        <v>83.7</v>
      </c>
      <c r="G38" s="1">
        <v>85.4</v>
      </c>
      <c r="H38" s="1">
        <v>87.8</v>
      </c>
      <c r="I38" s="1">
        <v>79.599999999999994</v>
      </c>
      <c r="J38" s="1">
        <v>103.5</v>
      </c>
      <c r="K38" s="1">
        <v>82.4</v>
      </c>
      <c r="L38" s="1">
        <v>80.400000000000006</v>
      </c>
      <c r="M38" s="1">
        <v>85.7</v>
      </c>
      <c r="N38" s="1">
        <v>89</v>
      </c>
      <c r="O38" s="1">
        <v>86.3</v>
      </c>
      <c r="P38" s="1">
        <v>89.7</v>
      </c>
      <c r="Q38" s="1">
        <v>88.4</v>
      </c>
      <c r="R38" s="1">
        <v>86.8</v>
      </c>
      <c r="S38" s="1">
        <v>89.4</v>
      </c>
      <c r="T38" s="1">
        <v>86.9</v>
      </c>
      <c r="U38" s="1">
        <v>85.3</v>
      </c>
      <c r="V38" s="1">
        <v>91</v>
      </c>
      <c r="W38" s="1">
        <v>94.7</v>
      </c>
      <c r="X38" s="1">
        <v>94.2</v>
      </c>
      <c r="Y38" s="1">
        <v>95.9</v>
      </c>
      <c r="Z38" s="1">
        <v>87.9</v>
      </c>
      <c r="AA38" s="1">
        <v>91.1</v>
      </c>
      <c r="AB38" s="1">
        <v>91.7</v>
      </c>
      <c r="AC38" s="1">
        <v>86</v>
      </c>
      <c r="AD38" s="1">
        <v>84.6</v>
      </c>
      <c r="AE38" s="1">
        <v>79.900000000000006</v>
      </c>
      <c r="AF38" s="1">
        <v>95.8</v>
      </c>
      <c r="AG38" s="1">
        <v>102.8</v>
      </c>
      <c r="AH38" s="1">
        <v>98.7</v>
      </c>
      <c r="AI38" s="1">
        <v>90.1</v>
      </c>
      <c r="AJ38" s="1">
        <v>90.2</v>
      </c>
      <c r="AK38" s="1">
        <v>86.7</v>
      </c>
      <c r="AL38" s="1">
        <v>99.7</v>
      </c>
      <c r="AM38" s="1">
        <v>75.8</v>
      </c>
      <c r="AN38" s="1">
        <v>70.400000000000006</v>
      </c>
      <c r="AO38" s="1">
        <v>91.4</v>
      </c>
      <c r="AP38" s="1">
        <v>78</v>
      </c>
      <c r="AQ38" s="1">
        <v>102.1</v>
      </c>
      <c r="AR38" s="1">
        <v>100</v>
      </c>
      <c r="AS38" s="1">
        <v>141.19999999999999</v>
      </c>
      <c r="AT38" s="1">
        <v>98.8</v>
      </c>
      <c r="AU38" s="1">
        <v>107.2</v>
      </c>
      <c r="AV38" s="1">
        <v>92.3</v>
      </c>
      <c r="AW38" s="1">
        <v>90.4</v>
      </c>
      <c r="AY38" s="1">
        <v>84.8</v>
      </c>
      <c r="AZ38" s="1">
        <v>92</v>
      </c>
      <c r="BA38" s="1">
        <v>93.1</v>
      </c>
      <c r="BB38" s="1">
        <v>90.7</v>
      </c>
      <c r="BC38" s="1">
        <v>91</v>
      </c>
      <c r="BD38" s="1">
        <v>94.7</v>
      </c>
      <c r="BE38" s="1">
        <v>88.3</v>
      </c>
      <c r="BF38" s="1">
        <v>89.5</v>
      </c>
      <c r="BG38" s="1">
        <v>94.3</v>
      </c>
    </row>
    <row r="39" spans="1:59" ht="13.5" hidden="1" customHeight="1">
      <c r="A39" s="62">
        <v>40544</v>
      </c>
      <c r="B39" s="1">
        <v>89.3</v>
      </c>
      <c r="C39" s="1">
        <v>85.8</v>
      </c>
      <c r="D39" s="1">
        <v>85.6</v>
      </c>
      <c r="E39" s="1">
        <v>83.2</v>
      </c>
      <c r="F39" s="1">
        <v>86.4</v>
      </c>
      <c r="G39" s="1">
        <v>87.4</v>
      </c>
      <c r="H39" s="1">
        <v>88.7</v>
      </c>
      <c r="I39" s="1">
        <v>80.900000000000006</v>
      </c>
      <c r="J39" s="1">
        <v>112.2</v>
      </c>
      <c r="K39" s="1">
        <v>85.3</v>
      </c>
      <c r="L39" s="1">
        <v>81.5</v>
      </c>
      <c r="M39" s="1">
        <v>86.2</v>
      </c>
      <c r="N39" s="1">
        <v>90</v>
      </c>
      <c r="O39" s="1">
        <v>90</v>
      </c>
      <c r="P39" s="1">
        <v>90</v>
      </c>
      <c r="Q39" s="1">
        <v>88.9</v>
      </c>
      <c r="R39" s="1">
        <v>87.4</v>
      </c>
      <c r="S39" s="1">
        <v>90.3</v>
      </c>
      <c r="T39" s="1">
        <v>89.6</v>
      </c>
      <c r="U39" s="1">
        <v>85.4</v>
      </c>
      <c r="V39" s="1">
        <v>91</v>
      </c>
      <c r="W39" s="1">
        <v>95</v>
      </c>
      <c r="X39" s="1">
        <v>94.6</v>
      </c>
      <c r="Y39" s="1">
        <v>96</v>
      </c>
      <c r="Z39" s="1">
        <v>87.9</v>
      </c>
      <c r="AA39" s="1">
        <v>91.1</v>
      </c>
      <c r="AB39" s="1">
        <v>91.7</v>
      </c>
      <c r="AC39" s="1">
        <v>87.3</v>
      </c>
      <c r="AD39" s="1">
        <v>84.6</v>
      </c>
      <c r="AE39" s="1">
        <v>79.8</v>
      </c>
      <c r="AF39" s="1">
        <v>95.4</v>
      </c>
      <c r="AG39" s="1">
        <v>102.4</v>
      </c>
      <c r="AH39" s="1">
        <v>98.5</v>
      </c>
      <c r="AI39" s="1">
        <v>89.7</v>
      </c>
      <c r="AJ39" s="1">
        <v>90.3</v>
      </c>
      <c r="AK39" s="1">
        <v>87.5</v>
      </c>
      <c r="AL39" s="1">
        <v>99.8</v>
      </c>
      <c r="AM39" s="1">
        <v>78.7</v>
      </c>
      <c r="AN39" s="1">
        <v>72.8</v>
      </c>
      <c r="AO39" s="1">
        <v>95.6</v>
      </c>
      <c r="AP39" s="1">
        <v>78</v>
      </c>
      <c r="AQ39" s="1">
        <v>101.7</v>
      </c>
      <c r="AR39" s="1">
        <v>100.1</v>
      </c>
      <c r="AS39" s="1">
        <v>131.69999999999999</v>
      </c>
      <c r="AT39" s="1">
        <v>97.5</v>
      </c>
      <c r="AU39" s="1">
        <v>105</v>
      </c>
      <c r="AV39" s="1">
        <v>92.9</v>
      </c>
      <c r="AW39" s="1">
        <v>88</v>
      </c>
      <c r="AY39" s="1">
        <v>84.8</v>
      </c>
      <c r="AZ39" s="1">
        <v>91.9</v>
      </c>
      <c r="BA39" s="1">
        <v>93.2</v>
      </c>
      <c r="BB39" s="1">
        <v>90.3</v>
      </c>
      <c r="BC39" s="1">
        <v>91.3</v>
      </c>
      <c r="BD39" s="1">
        <v>94.4</v>
      </c>
      <c r="BE39" s="1">
        <v>88.6</v>
      </c>
      <c r="BF39" s="1">
        <v>91.5</v>
      </c>
      <c r="BG39" s="1">
        <v>94.3</v>
      </c>
    </row>
    <row r="40" spans="1:59" ht="13.5" hidden="1" customHeight="1">
      <c r="A40" s="62">
        <v>40575</v>
      </c>
      <c r="B40" s="1">
        <v>89.9</v>
      </c>
      <c r="C40" s="1">
        <v>86.1</v>
      </c>
      <c r="D40" s="1">
        <v>85.8</v>
      </c>
      <c r="E40" s="1">
        <v>83.3</v>
      </c>
      <c r="F40" s="1">
        <v>85.7</v>
      </c>
      <c r="G40" s="1">
        <v>87</v>
      </c>
      <c r="H40" s="1">
        <v>88.1</v>
      </c>
      <c r="I40" s="1">
        <v>84.8</v>
      </c>
      <c r="J40" s="1">
        <v>108.5</v>
      </c>
      <c r="K40" s="1">
        <v>85.9</v>
      </c>
      <c r="L40" s="1">
        <v>84.8</v>
      </c>
      <c r="M40" s="1">
        <v>87</v>
      </c>
      <c r="N40" s="1">
        <v>90.9</v>
      </c>
      <c r="O40" s="1">
        <v>83.8</v>
      </c>
      <c r="P40" s="1">
        <v>92.9</v>
      </c>
      <c r="Q40" s="1">
        <v>88.9</v>
      </c>
      <c r="R40" s="1">
        <v>87.4</v>
      </c>
      <c r="S40" s="1">
        <v>89.8</v>
      </c>
      <c r="T40" s="1">
        <v>90.2</v>
      </c>
      <c r="U40" s="1">
        <v>85.5</v>
      </c>
      <c r="V40" s="1">
        <v>91</v>
      </c>
      <c r="W40" s="1">
        <v>95</v>
      </c>
      <c r="X40" s="1">
        <v>94.7</v>
      </c>
      <c r="Y40" s="1">
        <v>96</v>
      </c>
      <c r="Z40" s="1">
        <v>87.9</v>
      </c>
      <c r="AA40" s="1">
        <v>91.1</v>
      </c>
      <c r="AB40" s="1">
        <v>91.7</v>
      </c>
      <c r="AC40" s="1">
        <v>87.3</v>
      </c>
      <c r="AD40" s="1">
        <v>84.6</v>
      </c>
      <c r="AE40" s="1">
        <v>79.8</v>
      </c>
      <c r="AF40" s="1">
        <v>95.2</v>
      </c>
      <c r="AG40" s="1">
        <v>101.8</v>
      </c>
      <c r="AH40" s="1">
        <v>97.4</v>
      </c>
      <c r="AI40" s="1">
        <v>89.9</v>
      </c>
      <c r="AJ40" s="1">
        <v>94.3</v>
      </c>
      <c r="AK40" s="1">
        <v>88.1</v>
      </c>
      <c r="AL40" s="1">
        <v>99.6</v>
      </c>
      <c r="AM40" s="1">
        <v>80.8</v>
      </c>
      <c r="AN40" s="1">
        <v>75</v>
      </c>
      <c r="AO40" s="1">
        <v>97.4</v>
      </c>
      <c r="AP40" s="1">
        <v>78</v>
      </c>
      <c r="AQ40" s="1">
        <v>101.7</v>
      </c>
      <c r="AR40" s="1">
        <v>100.1</v>
      </c>
      <c r="AS40" s="1">
        <v>132.19999999999999</v>
      </c>
      <c r="AT40" s="1">
        <v>97.7</v>
      </c>
      <c r="AU40" s="1">
        <v>104</v>
      </c>
      <c r="AV40" s="1">
        <v>93.1</v>
      </c>
      <c r="AW40" s="1">
        <v>90.6</v>
      </c>
      <c r="AY40" s="1">
        <v>84.8</v>
      </c>
      <c r="AZ40" s="1">
        <v>92.4</v>
      </c>
      <c r="BA40" s="1">
        <v>94.1</v>
      </c>
      <c r="BB40" s="1">
        <v>90.3</v>
      </c>
      <c r="BC40" s="1">
        <v>93.6</v>
      </c>
      <c r="BD40" s="1">
        <v>95.4</v>
      </c>
      <c r="BE40" s="1">
        <v>93.1</v>
      </c>
      <c r="BF40" s="1">
        <v>91.5</v>
      </c>
      <c r="BG40" s="1">
        <v>94.3</v>
      </c>
    </row>
    <row r="41" spans="1:59" ht="13.5" hidden="1" customHeight="1">
      <c r="A41" s="62">
        <v>40603</v>
      </c>
      <c r="B41" s="1">
        <v>90.7</v>
      </c>
      <c r="C41" s="1">
        <v>86.9</v>
      </c>
      <c r="D41" s="1">
        <v>86.6</v>
      </c>
      <c r="E41" s="1">
        <v>84.1</v>
      </c>
      <c r="F41" s="1">
        <v>86.5</v>
      </c>
      <c r="G41" s="1">
        <v>87.5</v>
      </c>
      <c r="H41" s="1">
        <v>89.6</v>
      </c>
      <c r="I41" s="1">
        <v>88.9</v>
      </c>
      <c r="J41" s="1">
        <v>104.2</v>
      </c>
      <c r="K41" s="1">
        <v>86.2</v>
      </c>
      <c r="L41" s="1">
        <v>85.7</v>
      </c>
      <c r="M41" s="1">
        <v>87</v>
      </c>
      <c r="N41" s="1">
        <v>92</v>
      </c>
      <c r="O41" s="1">
        <v>90</v>
      </c>
      <c r="P41" s="1">
        <v>92.7</v>
      </c>
      <c r="Q41" s="1">
        <v>91.6</v>
      </c>
      <c r="R41" s="1">
        <v>90.5</v>
      </c>
      <c r="S41" s="1">
        <v>92.5</v>
      </c>
      <c r="T41" s="1">
        <v>92.3</v>
      </c>
      <c r="U41" s="1">
        <v>89.1</v>
      </c>
      <c r="V41" s="1">
        <v>93.4</v>
      </c>
      <c r="W41" s="1">
        <v>95</v>
      </c>
      <c r="X41" s="1">
        <v>94.8</v>
      </c>
      <c r="Y41" s="1">
        <v>95.9</v>
      </c>
      <c r="Z41" s="1">
        <v>88.6</v>
      </c>
      <c r="AA41" s="1">
        <v>92.3</v>
      </c>
      <c r="AB41" s="1">
        <v>92.8</v>
      </c>
      <c r="AC41" s="1">
        <v>88.1</v>
      </c>
      <c r="AD41" s="1">
        <v>84.6</v>
      </c>
      <c r="AE41" s="1">
        <v>79.8</v>
      </c>
      <c r="AF41" s="1">
        <v>95.8</v>
      </c>
      <c r="AG41" s="1">
        <v>101.5</v>
      </c>
      <c r="AH41" s="1">
        <v>98.2</v>
      </c>
      <c r="AI41" s="1">
        <v>91.1</v>
      </c>
      <c r="AJ41" s="1">
        <v>94.5</v>
      </c>
      <c r="AK41" s="1">
        <v>88.8</v>
      </c>
      <c r="AL41" s="1">
        <v>99.9</v>
      </c>
      <c r="AM41" s="1">
        <v>83.6</v>
      </c>
      <c r="AN41" s="1">
        <v>78.599999999999994</v>
      </c>
      <c r="AO41" s="1">
        <v>97.9</v>
      </c>
      <c r="AP41" s="1">
        <v>77.099999999999994</v>
      </c>
      <c r="AQ41" s="1">
        <v>101.8</v>
      </c>
      <c r="AR41" s="1">
        <v>100.1</v>
      </c>
      <c r="AS41" s="1">
        <v>132.69999999999999</v>
      </c>
      <c r="AT41" s="1">
        <v>98.9</v>
      </c>
      <c r="AU41" s="1">
        <v>105.4</v>
      </c>
      <c r="AV41" s="1">
        <v>93.4</v>
      </c>
      <c r="AW41" s="1">
        <v>92.9</v>
      </c>
      <c r="AY41" s="1">
        <v>91.7</v>
      </c>
      <c r="AZ41" s="1">
        <v>93.4</v>
      </c>
      <c r="BA41" s="1">
        <v>94.3</v>
      </c>
      <c r="BB41" s="1">
        <v>92.5</v>
      </c>
      <c r="BC41" s="1">
        <v>93.7</v>
      </c>
      <c r="BD41" s="1">
        <v>95.8</v>
      </c>
      <c r="BE41" s="1">
        <v>93.1</v>
      </c>
      <c r="BF41" s="1">
        <v>92.5</v>
      </c>
      <c r="BG41" s="1">
        <v>94.3</v>
      </c>
    </row>
    <row r="42" spans="1:59" ht="13.5" hidden="1" customHeight="1">
      <c r="A42" s="62">
        <v>40634</v>
      </c>
      <c r="B42" s="1">
        <v>91</v>
      </c>
      <c r="C42" s="1">
        <v>86.7</v>
      </c>
      <c r="D42" s="1">
        <v>86.4</v>
      </c>
      <c r="E42" s="1">
        <v>83.9</v>
      </c>
      <c r="F42" s="1">
        <v>86.3</v>
      </c>
      <c r="G42" s="1">
        <v>86.1</v>
      </c>
      <c r="H42" s="1">
        <v>90.2</v>
      </c>
      <c r="I42" s="1">
        <v>89.5</v>
      </c>
      <c r="J42" s="1">
        <v>100</v>
      </c>
      <c r="K42" s="1">
        <v>85.6</v>
      </c>
      <c r="L42" s="1">
        <v>86.8</v>
      </c>
      <c r="M42" s="1">
        <v>87</v>
      </c>
      <c r="N42" s="1">
        <v>91.6</v>
      </c>
      <c r="O42" s="1">
        <v>88</v>
      </c>
      <c r="P42" s="1">
        <v>92.7</v>
      </c>
      <c r="Q42" s="1">
        <v>92.7</v>
      </c>
      <c r="R42" s="1">
        <v>92.2</v>
      </c>
      <c r="S42" s="1">
        <v>93.3</v>
      </c>
      <c r="T42" s="1">
        <v>93.6</v>
      </c>
      <c r="U42" s="1">
        <v>91.3</v>
      </c>
      <c r="V42" s="1">
        <v>93.6</v>
      </c>
      <c r="W42" s="1">
        <v>95.3</v>
      </c>
      <c r="X42" s="1">
        <v>95.1</v>
      </c>
      <c r="Y42" s="1">
        <v>96</v>
      </c>
      <c r="Z42" s="1">
        <v>88.6</v>
      </c>
      <c r="AA42" s="1">
        <v>92.3</v>
      </c>
      <c r="AB42" s="1">
        <v>92.8</v>
      </c>
      <c r="AC42" s="1">
        <v>88.2</v>
      </c>
      <c r="AD42" s="1">
        <v>84.6</v>
      </c>
      <c r="AE42" s="1">
        <v>79.900000000000006</v>
      </c>
      <c r="AF42" s="1">
        <v>95.9</v>
      </c>
      <c r="AG42" s="1">
        <v>101.6</v>
      </c>
      <c r="AH42" s="1">
        <v>98.3</v>
      </c>
      <c r="AI42" s="1">
        <v>91.2</v>
      </c>
      <c r="AJ42" s="1">
        <v>94.6</v>
      </c>
      <c r="AK42" s="1">
        <v>89.9</v>
      </c>
      <c r="AL42" s="1">
        <v>100</v>
      </c>
      <c r="AM42" s="1">
        <v>87</v>
      </c>
      <c r="AN42" s="1">
        <v>83.1</v>
      </c>
      <c r="AO42" s="1">
        <v>98.1</v>
      </c>
      <c r="AP42" s="1">
        <v>77.3</v>
      </c>
      <c r="AQ42" s="1">
        <v>101.5</v>
      </c>
      <c r="AR42" s="1">
        <v>100.1</v>
      </c>
      <c r="AS42" s="1">
        <v>127.4</v>
      </c>
      <c r="AT42" s="1">
        <v>99.2</v>
      </c>
      <c r="AU42" s="1">
        <v>103.9</v>
      </c>
      <c r="AV42" s="1">
        <v>94.8</v>
      </c>
      <c r="AW42" s="1">
        <v>95.2</v>
      </c>
      <c r="AY42" s="1">
        <v>91.7</v>
      </c>
      <c r="AZ42" s="1">
        <v>93.8</v>
      </c>
      <c r="BA42" s="1">
        <v>94.5</v>
      </c>
      <c r="BB42" s="1">
        <v>92.9</v>
      </c>
      <c r="BC42" s="1">
        <v>93.9</v>
      </c>
      <c r="BD42" s="1">
        <v>95.4</v>
      </c>
      <c r="BE42" s="1">
        <v>93.1</v>
      </c>
      <c r="BF42" s="1">
        <v>92.5</v>
      </c>
      <c r="BG42" s="1">
        <v>95</v>
      </c>
    </row>
    <row r="43" spans="1:59" ht="13.5" hidden="1" customHeight="1">
      <c r="A43" s="62">
        <v>40664</v>
      </c>
      <c r="B43" s="1">
        <v>91.4</v>
      </c>
      <c r="C43" s="1">
        <v>87.9</v>
      </c>
      <c r="D43" s="1">
        <v>87.6</v>
      </c>
      <c r="E43" s="1">
        <v>85.7</v>
      </c>
      <c r="F43" s="1">
        <v>87</v>
      </c>
      <c r="G43" s="1">
        <v>87.4</v>
      </c>
      <c r="H43" s="1">
        <v>90.4</v>
      </c>
      <c r="I43" s="1">
        <v>91.6</v>
      </c>
      <c r="J43" s="1">
        <v>94.6</v>
      </c>
      <c r="K43" s="1">
        <v>88.6</v>
      </c>
      <c r="L43" s="1">
        <v>86.9</v>
      </c>
      <c r="M43" s="1">
        <v>87.4</v>
      </c>
      <c r="N43" s="1">
        <v>92.9</v>
      </c>
      <c r="O43" s="1">
        <v>93.7</v>
      </c>
      <c r="P43" s="1">
        <v>92.7</v>
      </c>
      <c r="Q43" s="1">
        <v>93</v>
      </c>
      <c r="R43" s="1">
        <v>92.2</v>
      </c>
      <c r="S43" s="1">
        <v>93.5</v>
      </c>
      <c r="T43" s="1">
        <v>93.5</v>
      </c>
      <c r="U43" s="1">
        <v>91.3</v>
      </c>
      <c r="V43" s="1">
        <v>94.2</v>
      </c>
      <c r="W43" s="1">
        <v>95.4</v>
      </c>
      <c r="X43" s="1">
        <v>95.1</v>
      </c>
      <c r="Y43" s="1">
        <v>96.1</v>
      </c>
      <c r="Z43" s="1">
        <v>88.7</v>
      </c>
      <c r="AA43" s="1">
        <v>92.3</v>
      </c>
      <c r="AB43" s="1">
        <v>92.8</v>
      </c>
      <c r="AC43" s="1">
        <v>88.8</v>
      </c>
      <c r="AD43" s="1">
        <v>84.6</v>
      </c>
      <c r="AE43" s="1">
        <v>79.900000000000006</v>
      </c>
      <c r="AF43" s="1">
        <v>96.4</v>
      </c>
      <c r="AG43" s="1">
        <v>102.8</v>
      </c>
      <c r="AH43" s="1">
        <v>98.1</v>
      </c>
      <c r="AI43" s="1">
        <v>91.7</v>
      </c>
      <c r="AJ43" s="1">
        <v>94.8</v>
      </c>
      <c r="AK43" s="1">
        <v>90.3</v>
      </c>
      <c r="AL43" s="1">
        <v>99.9</v>
      </c>
      <c r="AM43" s="1">
        <v>88.6</v>
      </c>
      <c r="AN43" s="1">
        <v>85.5</v>
      </c>
      <c r="AO43" s="1">
        <v>97.4</v>
      </c>
      <c r="AP43" s="1">
        <v>77.3</v>
      </c>
      <c r="AQ43" s="1">
        <v>101.2</v>
      </c>
      <c r="AR43" s="1">
        <v>100.1</v>
      </c>
      <c r="AS43" s="1">
        <v>120.9</v>
      </c>
      <c r="AT43" s="1">
        <v>99.3</v>
      </c>
      <c r="AU43" s="1">
        <v>104.7</v>
      </c>
      <c r="AV43" s="1">
        <v>94.8</v>
      </c>
      <c r="AW43" s="1">
        <v>93.9</v>
      </c>
      <c r="AY43" s="1">
        <v>91.7</v>
      </c>
      <c r="AZ43" s="1">
        <v>94.2</v>
      </c>
      <c r="BA43" s="1">
        <v>94.7</v>
      </c>
      <c r="BB43" s="1">
        <v>93.7</v>
      </c>
      <c r="BC43" s="1">
        <v>94.2</v>
      </c>
      <c r="BD43" s="1">
        <v>97.3</v>
      </c>
      <c r="BE43" s="1">
        <v>93.1</v>
      </c>
      <c r="BF43" s="1">
        <v>92.5</v>
      </c>
      <c r="BG43" s="1">
        <v>95</v>
      </c>
    </row>
    <row r="44" spans="1:59" ht="13.5" hidden="1" customHeight="1">
      <c r="A44" s="62">
        <v>40695</v>
      </c>
      <c r="B44" s="1">
        <v>91.9</v>
      </c>
      <c r="C44" s="1">
        <v>88.7</v>
      </c>
      <c r="D44" s="1">
        <v>88.4</v>
      </c>
      <c r="E44" s="1">
        <v>87.1</v>
      </c>
      <c r="F44" s="1">
        <v>88.3</v>
      </c>
      <c r="G44" s="1">
        <v>87.3</v>
      </c>
      <c r="H44" s="1">
        <v>90.7</v>
      </c>
      <c r="I44" s="1">
        <v>91.4</v>
      </c>
      <c r="J44" s="1">
        <v>87.8</v>
      </c>
      <c r="K44" s="1">
        <v>90</v>
      </c>
      <c r="L44" s="1">
        <v>87</v>
      </c>
      <c r="M44" s="1">
        <v>88.4</v>
      </c>
      <c r="N44" s="1">
        <v>93.2</v>
      </c>
      <c r="O44" s="1">
        <v>93.7</v>
      </c>
      <c r="P44" s="1">
        <v>93.1</v>
      </c>
      <c r="Q44" s="1">
        <v>93</v>
      </c>
      <c r="R44" s="1">
        <v>92.1</v>
      </c>
      <c r="S44" s="1">
        <v>93.3</v>
      </c>
      <c r="T44" s="1">
        <v>93.5</v>
      </c>
      <c r="U44" s="1">
        <v>91.3</v>
      </c>
      <c r="V44" s="1">
        <v>94.3</v>
      </c>
      <c r="W44" s="1">
        <v>95.5</v>
      </c>
      <c r="X44" s="1">
        <v>95.2</v>
      </c>
      <c r="Y44" s="1">
        <v>96.2</v>
      </c>
      <c r="Z44" s="1">
        <v>89.4</v>
      </c>
      <c r="AA44" s="1">
        <v>93.1</v>
      </c>
      <c r="AB44" s="1">
        <v>93.7</v>
      </c>
      <c r="AC44" s="1">
        <v>91.1</v>
      </c>
      <c r="AD44" s="1">
        <v>84.6</v>
      </c>
      <c r="AE44" s="1">
        <v>80.5</v>
      </c>
      <c r="AF44" s="1">
        <v>96.8</v>
      </c>
      <c r="AG44" s="1">
        <v>101.9</v>
      </c>
      <c r="AH44" s="1">
        <v>97.4</v>
      </c>
      <c r="AI44" s="1">
        <v>93.1</v>
      </c>
      <c r="AJ44" s="1">
        <v>94.5</v>
      </c>
      <c r="AK44" s="1">
        <v>91.6</v>
      </c>
      <c r="AL44" s="1">
        <v>99.3</v>
      </c>
      <c r="AM44" s="1">
        <v>88.4</v>
      </c>
      <c r="AN44" s="1">
        <v>85.3</v>
      </c>
      <c r="AO44" s="1">
        <v>97.4</v>
      </c>
      <c r="AP44" s="1">
        <v>82.8</v>
      </c>
      <c r="AQ44" s="1">
        <v>101.2</v>
      </c>
      <c r="AR44" s="1">
        <v>100.2</v>
      </c>
      <c r="AS44" s="1">
        <v>120.4</v>
      </c>
      <c r="AT44" s="1">
        <v>97.9</v>
      </c>
      <c r="AU44" s="1">
        <v>102.1</v>
      </c>
      <c r="AV44" s="1">
        <v>94.8</v>
      </c>
      <c r="AW44" s="1">
        <v>93</v>
      </c>
      <c r="AY44" s="1">
        <v>91.7</v>
      </c>
      <c r="AZ44" s="1">
        <v>94.1</v>
      </c>
      <c r="BA44" s="1">
        <v>94.6</v>
      </c>
      <c r="BB44" s="1">
        <v>93.7</v>
      </c>
      <c r="BC44" s="1">
        <v>94.2</v>
      </c>
      <c r="BD44" s="1">
        <v>97.3</v>
      </c>
      <c r="BE44" s="1">
        <v>93.1</v>
      </c>
      <c r="BF44" s="1">
        <v>92.5</v>
      </c>
      <c r="BG44" s="1">
        <v>95</v>
      </c>
    </row>
    <row r="45" spans="1:59" ht="13.5" hidden="1" customHeight="1">
      <c r="A45" s="62">
        <v>40725</v>
      </c>
      <c r="B45" s="1">
        <v>92.6</v>
      </c>
      <c r="C45" s="1">
        <v>88.8</v>
      </c>
      <c r="D45" s="1">
        <v>88.4</v>
      </c>
      <c r="E45" s="1">
        <v>87.1</v>
      </c>
      <c r="F45" s="1">
        <v>89</v>
      </c>
      <c r="G45" s="1">
        <v>87.7</v>
      </c>
      <c r="H45" s="1">
        <v>90.2</v>
      </c>
      <c r="I45" s="1">
        <v>91.5</v>
      </c>
      <c r="J45" s="1">
        <v>88.6</v>
      </c>
      <c r="K45" s="1">
        <v>89.1</v>
      </c>
      <c r="L45" s="1">
        <v>86.7</v>
      </c>
      <c r="M45" s="1">
        <v>89</v>
      </c>
      <c r="N45" s="1">
        <v>94.1</v>
      </c>
      <c r="O45" s="1">
        <v>94.9</v>
      </c>
      <c r="P45" s="1">
        <v>93.9</v>
      </c>
      <c r="Q45" s="1">
        <v>92.9</v>
      </c>
      <c r="R45" s="1">
        <v>92.1</v>
      </c>
      <c r="S45" s="1">
        <v>93.8</v>
      </c>
      <c r="T45" s="1">
        <v>92.9</v>
      </c>
      <c r="U45" s="1">
        <v>91</v>
      </c>
      <c r="V45" s="1">
        <v>94.2</v>
      </c>
      <c r="W45" s="1">
        <v>95.7</v>
      </c>
      <c r="X45" s="1">
        <v>95.6</v>
      </c>
      <c r="Y45" s="1">
        <v>96.2</v>
      </c>
      <c r="Z45" s="1">
        <v>92.9</v>
      </c>
      <c r="AA45" s="1">
        <v>93.1</v>
      </c>
      <c r="AB45" s="1">
        <v>93.7</v>
      </c>
      <c r="AC45" s="1">
        <v>91.4</v>
      </c>
      <c r="AD45" s="1">
        <v>93.3</v>
      </c>
      <c r="AE45" s="1">
        <v>90.9</v>
      </c>
      <c r="AF45" s="1">
        <v>96.7</v>
      </c>
      <c r="AG45" s="1">
        <v>101.2</v>
      </c>
      <c r="AH45" s="1">
        <v>97.9</v>
      </c>
      <c r="AI45" s="1">
        <v>93.4</v>
      </c>
      <c r="AJ45" s="1">
        <v>94.7</v>
      </c>
      <c r="AK45" s="1">
        <v>91.2</v>
      </c>
      <c r="AL45" s="1">
        <v>99.7</v>
      </c>
      <c r="AM45" s="1">
        <v>86.5</v>
      </c>
      <c r="AN45" s="1">
        <v>82.6</v>
      </c>
      <c r="AO45" s="1">
        <v>97.4</v>
      </c>
      <c r="AP45" s="1">
        <v>82.8</v>
      </c>
      <c r="AQ45" s="1">
        <v>101</v>
      </c>
      <c r="AR45" s="1">
        <v>100.2</v>
      </c>
      <c r="AS45" s="1">
        <v>118.6</v>
      </c>
      <c r="AT45" s="1">
        <v>97.7</v>
      </c>
      <c r="AU45" s="1">
        <v>102.6</v>
      </c>
      <c r="AV45" s="1">
        <v>94.8</v>
      </c>
      <c r="AW45" s="1">
        <v>91.3</v>
      </c>
      <c r="AY45" s="1">
        <v>91.7</v>
      </c>
      <c r="AZ45" s="1">
        <v>94.3</v>
      </c>
      <c r="BA45" s="1">
        <v>93.7</v>
      </c>
      <c r="BB45" s="1">
        <v>94.9</v>
      </c>
      <c r="BC45" s="1">
        <v>94.5</v>
      </c>
      <c r="BD45" s="1">
        <v>97.3</v>
      </c>
      <c r="BE45" s="1">
        <v>93.5</v>
      </c>
      <c r="BF45" s="1">
        <v>93.3</v>
      </c>
      <c r="BG45" s="1">
        <v>95</v>
      </c>
    </row>
    <row r="46" spans="1:59" ht="13.5" hidden="1" customHeight="1">
      <c r="A46" s="62">
        <v>40756</v>
      </c>
      <c r="B46" s="1">
        <v>92.9</v>
      </c>
      <c r="C46" s="1">
        <v>89.2</v>
      </c>
      <c r="D46" s="1">
        <v>88.9</v>
      </c>
      <c r="E46" s="1">
        <v>87.9</v>
      </c>
      <c r="F46" s="1">
        <v>89.5</v>
      </c>
      <c r="G46" s="1">
        <v>87.4</v>
      </c>
      <c r="H46" s="1">
        <v>91</v>
      </c>
      <c r="I46" s="1">
        <v>91.4</v>
      </c>
      <c r="J46" s="1">
        <v>89</v>
      </c>
      <c r="K46" s="1">
        <v>88.4</v>
      </c>
      <c r="L46" s="1">
        <v>88.3</v>
      </c>
      <c r="M46" s="1">
        <v>88.2</v>
      </c>
      <c r="N46" s="1">
        <v>94</v>
      </c>
      <c r="O46" s="1">
        <v>95.1</v>
      </c>
      <c r="P46" s="1">
        <v>93.7</v>
      </c>
      <c r="Q46" s="1">
        <v>93.1</v>
      </c>
      <c r="R46" s="1">
        <v>92.2</v>
      </c>
      <c r="S46" s="1">
        <v>94</v>
      </c>
      <c r="T46" s="1">
        <v>93.1</v>
      </c>
      <c r="U46" s="1">
        <v>91.1</v>
      </c>
      <c r="V46" s="1">
        <v>94.6</v>
      </c>
      <c r="W46" s="1">
        <v>96.2</v>
      </c>
      <c r="X46" s="1">
        <v>96.3</v>
      </c>
      <c r="Y46" s="1">
        <v>96.1</v>
      </c>
      <c r="Z46" s="1">
        <v>93.1</v>
      </c>
      <c r="AA46" s="1">
        <v>93.1</v>
      </c>
      <c r="AB46" s="1">
        <v>93.7</v>
      </c>
      <c r="AC46" s="1">
        <v>91.8</v>
      </c>
      <c r="AD46" s="1">
        <v>93.3</v>
      </c>
      <c r="AE46" s="1">
        <v>91.5</v>
      </c>
      <c r="AF46" s="1">
        <v>97.2</v>
      </c>
      <c r="AG46" s="1">
        <v>102.9</v>
      </c>
      <c r="AH46" s="1">
        <v>97.9</v>
      </c>
      <c r="AI46" s="1">
        <v>93.3</v>
      </c>
      <c r="AJ46" s="1">
        <v>94.6</v>
      </c>
      <c r="AK46" s="1">
        <v>91.4</v>
      </c>
      <c r="AL46" s="1">
        <v>99.5</v>
      </c>
      <c r="AM46" s="1">
        <v>87.7</v>
      </c>
      <c r="AN46" s="1">
        <v>84.1</v>
      </c>
      <c r="AO46" s="1">
        <v>97.8</v>
      </c>
      <c r="AP46" s="1">
        <v>82.8</v>
      </c>
      <c r="AQ46" s="1">
        <v>100.5</v>
      </c>
      <c r="AR46" s="1">
        <v>99.6</v>
      </c>
      <c r="AS46" s="1">
        <v>118.3</v>
      </c>
      <c r="AT46" s="1">
        <v>97.8</v>
      </c>
      <c r="AU46" s="1">
        <v>102.4</v>
      </c>
      <c r="AV46" s="1">
        <v>94.8</v>
      </c>
      <c r="AW46" s="1">
        <v>92</v>
      </c>
      <c r="AY46" s="1">
        <v>91.7</v>
      </c>
      <c r="AZ46" s="1">
        <v>94.3</v>
      </c>
      <c r="BA46" s="1">
        <v>94.1</v>
      </c>
      <c r="BB46" s="1">
        <v>94.5</v>
      </c>
      <c r="BC46" s="1">
        <v>94.6</v>
      </c>
      <c r="BD46" s="1">
        <v>97.9</v>
      </c>
      <c r="BE46" s="1">
        <v>93.5</v>
      </c>
      <c r="BF46" s="1">
        <v>93.3</v>
      </c>
      <c r="BG46" s="1">
        <v>95</v>
      </c>
    </row>
    <row r="47" spans="1:59" ht="13.5" hidden="1" customHeight="1">
      <c r="A47" s="62">
        <v>40787</v>
      </c>
      <c r="B47" s="1">
        <v>93.1</v>
      </c>
      <c r="C47" s="1">
        <v>89.8</v>
      </c>
      <c r="D47" s="1">
        <v>89.5</v>
      </c>
      <c r="E47" s="1">
        <v>87.8</v>
      </c>
      <c r="F47" s="1">
        <v>90.2</v>
      </c>
      <c r="G47" s="1">
        <v>87.7</v>
      </c>
      <c r="H47" s="1">
        <v>91.8</v>
      </c>
      <c r="I47" s="1">
        <v>90.9</v>
      </c>
      <c r="J47" s="1">
        <v>88</v>
      </c>
      <c r="K47" s="1">
        <v>89.1</v>
      </c>
      <c r="L47" s="1">
        <v>91.3</v>
      </c>
      <c r="M47" s="1">
        <v>89.6</v>
      </c>
      <c r="N47" s="1">
        <v>94.9</v>
      </c>
      <c r="O47" s="1">
        <v>95</v>
      </c>
      <c r="P47" s="1">
        <v>94.8</v>
      </c>
      <c r="Q47" s="1">
        <v>93.6</v>
      </c>
      <c r="R47" s="1">
        <v>92.2</v>
      </c>
      <c r="S47" s="1">
        <v>93.8</v>
      </c>
      <c r="T47" s="1">
        <v>94.3</v>
      </c>
      <c r="U47" s="1">
        <v>90.9</v>
      </c>
      <c r="V47" s="1">
        <v>95.6</v>
      </c>
      <c r="W47" s="1">
        <v>96.5</v>
      </c>
      <c r="X47" s="1">
        <v>96.7</v>
      </c>
      <c r="Y47" s="1">
        <v>96.1</v>
      </c>
      <c r="Z47" s="1">
        <v>93.5</v>
      </c>
      <c r="AA47" s="1">
        <v>94</v>
      </c>
      <c r="AB47" s="1">
        <v>94.4</v>
      </c>
      <c r="AC47" s="1">
        <v>93</v>
      </c>
      <c r="AD47" s="1">
        <v>93.3</v>
      </c>
      <c r="AE47" s="1">
        <v>91.5</v>
      </c>
      <c r="AF47" s="1">
        <v>97</v>
      </c>
      <c r="AG47" s="1">
        <v>101.3</v>
      </c>
      <c r="AH47" s="1">
        <v>96.2</v>
      </c>
      <c r="AI47" s="1">
        <v>94.4</v>
      </c>
      <c r="AJ47" s="1">
        <v>94.7</v>
      </c>
      <c r="AK47" s="1">
        <v>91.7</v>
      </c>
      <c r="AL47" s="1">
        <v>99.4</v>
      </c>
      <c r="AM47" s="1">
        <v>88.3</v>
      </c>
      <c r="AN47" s="1">
        <v>84.8</v>
      </c>
      <c r="AO47" s="1">
        <v>98</v>
      </c>
      <c r="AP47" s="1">
        <v>83.4</v>
      </c>
      <c r="AQ47" s="1">
        <v>100.5</v>
      </c>
      <c r="AR47" s="1">
        <v>99.6</v>
      </c>
      <c r="AS47" s="1">
        <v>116.6</v>
      </c>
      <c r="AT47" s="1">
        <v>97.4</v>
      </c>
      <c r="AU47" s="1">
        <v>100</v>
      </c>
      <c r="AV47" s="1">
        <v>97.2</v>
      </c>
      <c r="AW47" s="1">
        <v>92.2</v>
      </c>
      <c r="AY47" s="1">
        <v>91.7</v>
      </c>
      <c r="AZ47" s="1">
        <v>94.5</v>
      </c>
      <c r="BA47" s="1">
        <v>94.3</v>
      </c>
      <c r="BB47" s="1">
        <v>94.8</v>
      </c>
      <c r="BC47" s="1">
        <v>94.4</v>
      </c>
      <c r="BD47" s="1">
        <v>96.8</v>
      </c>
      <c r="BE47" s="1">
        <v>93.5</v>
      </c>
      <c r="BF47" s="1">
        <v>93.3</v>
      </c>
      <c r="BG47" s="1">
        <v>95</v>
      </c>
    </row>
    <row r="48" spans="1:59" ht="13.5" hidden="1" customHeight="1">
      <c r="A48" s="62">
        <v>40817</v>
      </c>
      <c r="B48" s="1">
        <v>93.8</v>
      </c>
      <c r="C48" s="1">
        <v>91.6</v>
      </c>
      <c r="D48" s="1">
        <v>91.5</v>
      </c>
      <c r="E48" s="1">
        <v>88.6</v>
      </c>
      <c r="F48" s="1">
        <v>93.4</v>
      </c>
      <c r="G48" s="1">
        <v>87.3</v>
      </c>
      <c r="H48" s="1">
        <v>90.7</v>
      </c>
      <c r="I48" s="1">
        <v>92.4</v>
      </c>
      <c r="J48" s="1">
        <v>90.3</v>
      </c>
      <c r="K48" s="1">
        <v>94.8</v>
      </c>
      <c r="L48" s="1">
        <v>92.5</v>
      </c>
      <c r="M48" s="1">
        <v>90.8</v>
      </c>
      <c r="N48" s="1">
        <v>94.4</v>
      </c>
      <c r="O48" s="1">
        <v>93.4</v>
      </c>
      <c r="P48" s="1">
        <v>94.7</v>
      </c>
      <c r="Q48" s="1">
        <v>93.6</v>
      </c>
      <c r="R48" s="1">
        <v>92.3</v>
      </c>
      <c r="S48" s="1">
        <v>93.5</v>
      </c>
      <c r="T48" s="1">
        <v>94.1</v>
      </c>
      <c r="U48" s="1">
        <v>91.3</v>
      </c>
      <c r="V48" s="1">
        <v>95.6</v>
      </c>
      <c r="W48" s="1">
        <v>96.7</v>
      </c>
      <c r="X48" s="1">
        <v>97</v>
      </c>
      <c r="Y48" s="1">
        <v>96.1</v>
      </c>
      <c r="Z48" s="1">
        <v>93.6</v>
      </c>
      <c r="AA48" s="1">
        <v>94</v>
      </c>
      <c r="AB48" s="1">
        <v>94.4</v>
      </c>
      <c r="AC48" s="1">
        <v>93.2</v>
      </c>
      <c r="AD48" s="1">
        <v>93.3</v>
      </c>
      <c r="AE48" s="1">
        <v>91.6</v>
      </c>
      <c r="AF48" s="1">
        <v>97.2</v>
      </c>
      <c r="AG48" s="1">
        <v>101.5</v>
      </c>
      <c r="AH48" s="1">
        <v>96.9</v>
      </c>
      <c r="AI48" s="1">
        <v>94.6</v>
      </c>
      <c r="AJ48" s="1">
        <v>94.9</v>
      </c>
      <c r="AK48" s="1">
        <v>92.3</v>
      </c>
      <c r="AL48" s="1">
        <v>99.4</v>
      </c>
      <c r="AM48" s="1">
        <v>90.2</v>
      </c>
      <c r="AN48" s="1">
        <v>87.9</v>
      </c>
      <c r="AO48" s="1">
        <v>96.8</v>
      </c>
      <c r="AP48" s="1">
        <v>83.4</v>
      </c>
      <c r="AQ48" s="1">
        <v>100.5</v>
      </c>
      <c r="AR48" s="1">
        <v>99.7</v>
      </c>
      <c r="AS48" s="1">
        <v>117.1</v>
      </c>
      <c r="AT48" s="1">
        <v>96.7</v>
      </c>
      <c r="AU48" s="1">
        <v>100.4</v>
      </c>
      <c r="AV48" s="1">
        <v>97.2</v>
      </c>
      <c r="AW48" s="1">
        <v>88.3</v>
      </c>
      <c r="AY48" s="1">
        <v>91.7</v>
      </c>
      <c r="AZ48" s="1">
        <v>95.3</v>
      </c>
      <c r="BA48" s="1">
        <v>95.9</v>
      </c>
      <c r="BB48" s="1">
        <v>94.5</v>
      </c>
      <c r="BC48" s="1">
        <v>95.5</v>
      </c>
      <c r="BD48" s="1">
        <v>97.7</v>
      </c>
      <c r="BE48" s="1">
        <v>94.5</v>
      </c>
      <c r="BF48" s="1">
        <v>93.3</v>
      </c>
      <c r="BG48" s="1">
        <v>96.8</v>
      </c>
    </row>
    <row r="49" spans="1:59" ht="13.5" hidden="1" customHeight="1">
      <c r="A49" s="62">
        <v>40848</v>
      </c>
      <c r="B49" s="1">
        <v>94.1</v>
      </c>
      <c r="C49" s="1">
        <v>92.6</v>
      </c>
      <c r="D49" s="1">
        <v>92.6</v>
      </c>
      <c r="E49" s="1">
        <v>90.7</v>
      </c>
      <c r="F49" s="1">
        <v>95.1</v>
      </c>
      <c r="G49" s="1">
        <v>87.2</v>
      </c>
      <c r="H49" s="1">
        <v>91.4</v>
      </c>
      <c r="I49" s="1">
        <v>94.1</v>
      </c>
      <c r="J49" s="1">
        <v>97.9</v>
      </c>
      <c r="K49" s="1">
        <v>93</v>
      </c>
      <c r="L49" s="1">
        <v>91.7</v>
      </c>
      <c r="M49" s="1">
        <v>90.7</v>
      </c>
      <c r="N49" s="1">
        <v>94.8</v>
      </c>
      <c r="O49" s="1">
        <v>96</v>
      </c>
      <c r="P49" s="1">
        <v>94.4</v>
      </c>
      <c r="Q49" s="1">
        <v>93.6</v>
      </c>
      <c r="R49" s="1">
        <v>92.4</v>
      </c>
      <c r="S49" s="1">
        <v>93.2</v>
      </c>
      <c r="T49" s="1">
        <v>93.6</v>
      </c>
      <c r="U49" s="1">
        <v>91.7</v>
      </c>
      <c r="V49" s="1">
        <v>95.5</v>
      </c>
      <c r="W49" s="1">
        <v>96.8</v>
      </c>
      <c r="X49" s="1">
        <v>97.1</v>
      </c>
      <c r="Y49" s="1">
        <v>96.2</v>
      </c>
      <c r="Z49" s="1">
        <v>93.6</v>
      </c>
      <c r="AA49" s="1">
        <v>94</v>
      </c>
      <c r="AB49" s="1">
        <v>94.4</v>
      </c>
      <c r="AC49" s="1">
        <v>93.8</v>
      </c>
      <c r="AD49" s="1">
        <v>93.3</v>
      </c>
      <c r="AE49" s="1">
        <v>91.6</v>
      </c>
      <c r="AF49" s="1">
        <v>96.9</v>
      </c>
      <c r="AG49" s="1">
        <v>100.4</v>
      </c>
      <c r="AH49" s="1">
        <v>96.7</v>
      </c>
      <c r="AI49" s="1">
        <v>94.6</v>
      </c>
      <c r="AJ49" s="1">
        <v>95</v>
      </c>
      <c r="AK49" s="1">
        <v>92.8</v>
      </c>
      <c r="AL49" s="1">
        <v>99.5</v>
      </c>
      <c r="AM49" s="1">
        <v>91.6</v>
      </c>
      <c r="AN49" s="1">
        <v>89.8</v>
      </c>
      <c r="AO49" s="1">
        <v>96.7</v>
      </c>
      <c r="AP49" s="1">
        <v>83.4</v>
      </c>
      <c r="AQ49" s="1">
        <v>100.2</v>
      </c>
      <c r="AR49" s="1">
        <v>99.7</v>
      </c>
      <c r="AS49" s="1">
        <v>110.3</v>
      </c>
      <c r="AT49" s="1">
        <v>97.8</v>
      </c>
      <c r="AU49" s="1">
        <v>100.2</v>
      </c>
      <c r="AV49" s="1">
        <v>97.4</v>
      </c>
      <c r="AW49" s="1">
        <v>93</v>
      </c>
      <c r="AY49" s="1">
        <v>91.7</v>
      </c>
      <c r="AZ49" s="1">
        <v>95.3</v>
      </c>
      <c r="BA49" s="1">
        <v>95.9</v>
      </c>
      <c r="BB49" s="1">
        <v>94.6</v>
      </c>
      <c r="BC49" s="1">
        <v>95.5</v>
      </c>
      <c r="BD49" s="1">
        <v>97.6</v>
      </c>
      <c r="BE49" s="1">
        <v>94.5</v>
      </c>
      <c r="BF49" s="1">
        <v>93.3</v>
      </c>
      <c r="BG49" s="1">
        <v>96.8</v>
      </c>
    </row>
    <row r="50" spans="1:59" ht="13.5" hidden="1" customHeight="1">
      <c r="A50" s="62">
        <v>40878</v>
      </c>
      <c r="B50" s="1">
        <v>94.7</v>
      </c>
      <c r="C50" s="1">
        <v>93.6</v>
      </c>
      <c r="D50" s="1">
        <v>93.5</v>
      </c>
      <c r="E50" s="1">
        <v>91.8</v>
      </c>
      <c r="F50" s="1">
        <v>96.4</v>
      </c>
      <c r="G50" s="1">
        <v>88</v>
      </c>
      <c r="H50" s="1">
        <v>91.9</v>
      </c>
      <c r="I50" s="1">
        <v>96.2</v>
      </c>
      <c r="J50" s="1">
        <v>99.4</v>
      </c>
      <c r="K50" s="1">
        <v>93.6</v>
      </c>
      <c r="L50" s="1">
        <v>92.5</v>
      </c>
      <c r="M50" s="1">
        <v>90.3</v>
      </c>
      <c r="N50" s="1">
        <v>95.1</v>
      </c>
      <c r="O50" s="1">
        <v>96</v>
      </c>
      <c r="P50" s="1">
        <v>94.9</v>
      </c>
      <c r="Q50" s="1">
        <v>93.5</v>
      </c>
      <c r="R50" s="1">
        <v>92.1</v>
      </c>
      <c r="S50" s="1">
        <v>92.9</v>
      </c>
      <c r="T50" s="1">
        <v>92.1</v>
      </c>
      <c r="U50" s="1">
        <v>91.6</v>
      </c>
      <c r="V50" s="1">
        <v>95.6</v>
      </c>
      <c r="W50" s="1">
        <v>96.9</v>
      </c>
      <c r="X50" s="1">
        <v>97.3</v>
      </c>
      <c r="Y50" s="1">
        <v>96.3</v>
      </c>
      <c r="Z50" s="1">
        <v>94.1</v>
      </c>
      <c r="AA50" s="1">
        <v>94.9</v>
      </c>
      <c r="AB50" s="1">
        <v>95.3</v>
      </c>
      <c r="AC50" s="1">
        <v>93.6</v>
      </c>
      <c r="AD50" s="1">
        <v>93.3</v>
      </c>
      <c r="AE50" s="1">
        <v>91.6</v>
      </c>
      <c r="AF50" s="1">
        <v>97</v>
      </c>
      <c r="AG50" s="1">
        <v>99.6</v>
      </c>
      <c r="AH50" s="1">
        <v>97.5</v>
      </c>
      <c r="AI50" s="1">
        <v>95.3</v>
      </c>
      <c r="AJ50" s="1">
        <v>95</v>
      </c>
      <c r="AK50" s="1">
        <v>94.2</v>
      </c>
      <c r="AL50" s="1">
        <v>99.6</v>
      </c>
      <c r="AM50" s="1">
        <v>91</v>
      </c>
      <c r="AN50" s="1">
        <v>88.9</v>
      </c>
      <c r="AO50" s="1">
        <v>97</v>
      </c>
      <c r="AP50" s="1">
        <v>89.3</v>
      </c>
      <c r="AQ50" s="1">
        <v>100.2</v>
      </c>
      <c r="AR50" s="1">
        <v>99.7</v>
      </c>
      <c r="AS50" s="1">
        <v>109.5</v>
      </c>
      <c r="AT50" s="1">
        <v>97.1</v>
      </c>
      <c r="AU50" s="1">
        <v>97.9</v>
      </c>
      <c r="AV50" s="1">
        <v>97.4</v>
      </c>
      <c r="AW50" s="1">
        <v>95</v>
      </c>
      <c r="AY50" s="1">
        <v>91.7</v>
      </c>
      <c r="AZ50" s="1">
        <v>95.9</v>
      </c>
      <c r="BA50" s="1">
        <v>95.2</v>
      </c>
      <c r="BB50" s="1">
        <v>96.7</v>
      </c>
      <c r="BC50" s="1">
        <v>95.5</v>
      </c>
      <c r="BD50" s="1">
        <v>97.3</v>
      </c>
      <c r="BE50" s="1">
        <v>94.5</v>
      </c>
      <c r="BF50" s="1">
        <v>93.3</v>
      </c>
      <c r="BG50" s="1">
        <v>96.8</v>
      </c>
    </row>
    <row r="51" spans="1:59" ht="13.5" hidden="1" customHeight="1">
      <c r="A51" s="62">
        <v>40909</v>
      </c>
      <c r="B51" s="1">
        <v>95</v>
      </c>
      <c r="C51" s="1">
        <v>94.1</v>
      </c>
      <c r="D51" s="1">
        <v>94</v>
      </c>
      <c r="E51" s="1">
        <v>91.8</v>
      </c>
      <c r="F51" s="1">
        <v>96.9</v>
      </c>
      <c r="G51" s="1">
        <v>88.9</v>
      </c>
      <c r="H51" s="1">
        <v>91.9</v>
      </c>
      <c r="I51" s="1">
        <v>97</v>
      </c>
      <c r="J51" s="1">
        <v>102.8</v>
      </c>
      <c r="K51" s="1">
        <v>94.9</v>
      </c>
      <c r="L51" s="1">
        <v>92.8</v>
      </c>
      <c r="M51" s="1">
        <v>91.9</v>
      </c>
      <c r="N51" s="1">
        <v>95.6</v>
      </c>
      <c r="O51" s="1">
        <v>96.9</v>
      </c>
      <c r="P51" s="1">
        <v>95.4</v>
      </c>
      <c r="Q51" s="1">
        <v>93.8</v>
      </c>
      <c r="R51" s="1">
        <v>92.7</v>
      </c>
      <c r="S51" s="1">
        <v>93.3</v>
      </c>
      <c r="T51" s="1">
        <v>95.5</v>
      </c>
      <c r="U51" s="1">
        <v>91.9</v>
      </c>
      <c r="V51" s="1">
        <v>95.4</v>
      </c>
      <c r="W51" s="1">
        <v>97.4</v>
      </c>
      <c r="X51" s="1">
        <v>97.7</v>
      </c>
      <c r="Y51" s="1">
        <v>96.8</v>
      </c>
      <c r="Z51" s="1">
        <v>94.1</v>
      </c>
      <c r="AA51" s="1">
        <v>94.9</v>
      </c>
      <c r="AB51" s="1">
        <v>95.3</v>
      </c>
      <c r="AC51" s="1">
        <v>94.3</v>
      </c>
      <c r="AD51" s="1">
        <v>93.3</v>
      </c>
      <c r="AE51" s="1">
        <v>91.6</v>
      </c>
      <c r="AF51" s="1">
        <v>97.6</v>
      </c>
      <c r="AG51" s="1">
        <v>100.6</v>
      </c>
      <c r="AH51" s="1">
        <v>97.8</v>
      </c>
      <c r="AI51" s="1">
        <v>95.5</v>
      </c>
      <c r="AJ51" s="1">
        <v>95.2</v>
      </c>
      <c r="AK51" s="1">
        <v>94.5</v>
      </c>
      <c r="AL51" s="1">
        <v>100.5</v>
      </c>
      <c r="AM51" s="1">
        <v>91</v>
      </c>
      <c r="AN51" s="1">
        <v>88.5</v>
      </c>
      <c r="AO51" s="1">
        <v>98</v>
      </c>
      <c r="AP51" s="1">
        <v>89.3</v>
      </c>
      <c r="AQ51" s="1">
        <v>100.1</v>
      </c>
      <c r="AR51" s="1">
        <v>99.7</v>
      </c>
      <c r="AS51" s="1">
        <v>107.8</v>
      </c>
      <c r="AT51" s="1">
        <v>96.9</v>
      </c>
      <c r="AU51" s="1">
        <v>98.2</v>
      </c>
      <c r="AV51" s="1">
        <v>98.2</v>
      </c>
      <c r="AW51" s="1">
        <v>92.2</v>
      </c>
      <c r="AY51" s="1">
        <v>91.7</v>
      </c>
      <c r="AZ51" s="1">
        <v>95.4</v>
      </c>
      <c r="BA51" s="1">
        <v>95.5</v>
      </c>
      <c r="BB51" s="1">
        <v>95.2</v>
      </c>
      <c r="BC51" s="1">
        <v>96.1</v>
      </c>
      <c r="BD51" s="1">
        <v>97.8</v>
      </c>
      <c r="BE51" s="1">
        <v>95.2</v>
      </c>
      <c r="BF51" s="1">
        <v>95.9</v>
      </c>
      <c r="BG51" s="1">
        <v>96.8</v>
      </c>
    </row>
    <row r="52" spans="1:59" ht="13.5" hidden="1" customHeight="1">
      <c r="A52" s="62">
        <v>40940</v>
      </c>
      <c r="B52" s="1">
        <v>95.5</v>
      </c>
      <c r="C52" s="1">
        <v>94.1</v>
      </c>
      <c r="D52" s="1">
        <v>94</v>
      </c>
      <c r="E52" s="1">
        <v>93</v>
      </c>
      <c r="F52" s="1">
        <v>95.3</v>
      </c>
      <c r="G52" s="1">
        <v>88.4</v>
      </c>
      <c r="H52" s="1">
        <v>94.6</v>
      </c>
      <c r="I52" s="1">
        <v>96.7</v>
      </c>
      <c r="J52" s="1">
        <v>105.1</v>
      </c>
      <c r="K52" s="1">
        <v>92.9</v>
      </c>
      <c r="L52" s="1">
        <v>92.3</v>
      </c>
      <c r="M52" s="1">
        <v>92.2</v>
      </c>
      <c r="N52" s="1">
        <v>96.5</v>
      </c>
      <c r="O52" s="1">
        <v>95.8</v>
      </c>
      <c r="P52" s="1">
        <v>96.7</v>
      </c>
      <c r="Q52" s="1">
        <v>94</v>
      </c>
      <c r="R52" s="1">
        <v>93</v>
      </c>
      <c r="S52" s="1">
        <v>93.5</v>
      </c>
      <c r="T52" s="1">
        <v>94.8</v>
      </c>
      <c r="U52" s="1">
        <v>92.4</v>
      </c>
      <c r="V52" s="1">
        <v>95.5</v>
      </c>
      <c r="W52" s="1">
        <v>97.7</v>
      </c>
      <c r="X52" s="1">
        <v>97.8</v>
      </c>
      <c r="Y52" s="1">
        <v>97.9</v>
      </c>
      <c r="Z52" s="1">
        <v>94.2</v>
      </c>
      <c r="AA52" s="1">
        <v>94.9</v>
      </c>
      <c r="AB52" s="1">
        <v>95.3</v>
      </c>
      <c r="AC52" s="1">
        <v>94.5</v>
      </c>
      <c r="AD52" s="1">
        <v>93.3</v>
      </c>
      <c r="AE52" s="1">
        <v>91.7</v>
      </c>
      <c r="AF52" s="1">
        <v>97.2</v>
      </c>
      <c r="AG52" s="1">
        <v>99.7</v>
      </c>
      <c r="AH52" s="1">
        <v>98.6</v>
      </c>
      <c r="AI52" s="1">
        <v>95.1</v>
      </c>
      <c r="AJ52" s="1">
        <v>99.2</v>
      </c>
      <c r="AK52" s="1">
        <v>95.3</v>
      </c>
      <c r="AL52" s="1">
        <v>100.7</v>
      </c>
      <c r="AM52" s="1">
        <v>93.2</v>
      </c>
      <c r="AN52" s="1">
        <v>91.4</v>
      </c>
      <c r="AO52" s="1">
        <v>98.3</v>
      </c>
      <c r="AP52" s="1">
        <v>89.3</v>
      </c>
      <c r="AQ52" s="1">
        <v>99.9</v>
      </c>
      <c r="AR52" s="1">
        <v>99.4</v>
      </c>
      <c r="AS52" s="1">
        <v>108.3</v>
      </c>
      <c r="AT52" s="1">
        <v>97.9</v>
      </c>
      <c r="AU52" s="1">
        <v>99.4</v>
      </c>
      <c r="AV52" s="1">
        <v>98.4</v>
      </c>
      <c r="AW52" s="1">
        <v>94</v>
      </c>
      <c r="AY52" s="1">
        <v>91.7</v>
      </c>
      <c r="AZ52" s="1">
        <v>95.9</v>
      </c>
      <c r="BA52" s="1">
        <v>96.1</v>
      </c>
      <c r="BB52" s="1">
        <v>95.8</v>
      </c>
      <c r="BC52" s="1">
        <v>98.3</v>
      </c>
      <c r="BD52" s="1">
        <v>98.3</v>
      </c>
      <c r="BE52" s="1">
        <v>99.6</v>
      </c>
      <c r="BF52" s="1">
        <v>95.9</v>
      </c>
      <c r="BG52" s="1">
        <v>96.8</v>
      </c>
    </row>
    <row r="53" spans="1:59" ht="13.5" hidden="1" customHeight="1">
      <c r="A53" s="62">
        <v>40969</v>
      </c>
      <c r="B53" s="1">
        <v>96.7</v>
      </c>
      <c r="C53" s="1">
        <v>94.9</v>
      </c>
      <c r="D53" s="1">
        <v>94.8</v>
      </c>
      <c r="E53" s="1">
        <v>93.4</v>
      </c>
      <c r="F53" s="1">
        <v>95.2</v>
      </c>
      <c r="G53" s="1">
        <v>93.6</v>
      </c>
      <c r="H53" s="1">
        <v>97.1</v>
      </c>
      <c r="I53" s="1">
        <v>95.6</v>
      </c>
      <c r="J53" s="1">
        <v>104.7</v>
      </c>
      <c r="K53" s="1">
        <v>92</v>
      </c>
      <c r="L53" s="1">
        <v>98</v>
      </c>
      <c r="M53" s="1">
        <v>93.9</v>
      </c>
      <c r="N53" s="1">
        <v>97.9</v>
      </c>
      <c r="O53" s="1">
        <v>99.1</v>
      </c>
      <c r="P53" s="1">
        <v>97.7</v>
      </c>
      <c r="Q53" s="1">
        <v>98.1</v>
      </c>
      <c r="R53" s="1">
        <v>98.8</v>
      </c>
      <c r="S53" s="1">
        <v>97.8</v>
      </c>
      <c r="T53" s="1">
        <v>97.9</v>
      </c>
      <c r="U53" s="1">
        <v>99.6</v>
      </c>
      <c r="V53" s="1">
        <v>97.4</v>
      </c>
      <c r="W53" s="1">
        <v>98.2</v>
      </c>
      <c r="X53" s="1">
        <v>98.3</v>
      </c>
      <c r="Y53" s="1">
        <v>98</v>
      </c>
      <c r="Z53" s="1">
        <v>95.3</v>
      </c>
      <c r="AA53" s="1">
        <v>96.9</v>
      </c>
      <c r="AB53" s="1">
        <v>97.3</v>
      </c>
      <c r="AC53" s="1">
        <v>95</v>
      </c>
      <c r="AD53" s="1">
        <v>93.3</v>
      </c>
      <c r="AE53" s="1">
        <v>91.8</v>
      </c>
      <c r="AF53" s="1">
        <v>97.7</v>
      </c>
      <c r="AG53" s="1">
        <v>99.3</v>
      </c>
      <c r="AH53" s="1">
        <v>99.4</v>
      </c>
      <c r="AI53" s="1">
        <v>96</v>
      </c>
      <c r="AJ53" s="1">
        <v>99.3</v>
      </c>
      <c r="AK53" s="1">
        <v>96.2</v>
      </c>
      <c r="AL53" s="1">
        <v>100.6</v>
      </c>
      <c r="AM53" s="1">
        <v>95.1</v>
      </c>
      <c r="AN53" s="1">
        <v>93.8</v>
      </c>
      <c r="AO53" s="1">
        <v>98.9</v>
      </c>
      <c r="AP53" s="1">
        <v>90.7</v>
      </c>
      <c r="AQ53" s="1">
        <v>99.8</v>
      </c>
      <c r="AR53" s="1">
        <v>99.4</v>
      </c>
      <c r="AS53" s="1">
        <v>105.3</v>
      </c>
      <c r="AT53" s="1">
        <v>97.4</v>
      </c>
      <c r="AU53" s="1">
        <v>98.7</v>
      </c>
      <c r="AV53" s="1">
        <v>98.4</v>
      </c>
      <c r="AW53" s="1">
        <v>93.6</v>
      </c>
      <c r="AY53" s="1">
        <v>100</v>
      </c>
      <c r="AZ53" s="1">
        <v>97.6</v>
      </c>
      <c r="BA53" s="1">
        <v>97.1</v>
      </c>
      <c r="BB53" s="1">
        <v>98.2</v>
      </c>
      <c r="BC53" s="1">
        <v>98.7</v>
      </c>
      <c r="BD53" s="1">
        <v>99.2</v>
      </c>
      <c r="BE53" s="1">
        <v>99.6</v>
      </c>
      <c r="BF53" s="1">
        <v>99</v>
      </c>
      <c r="BG53" s="1">
        <v>96.8</v>
      </c>
    </row>
    <row r="54" spans="1:59" ht="13.5" hidden="1" customHeight="1">
      <c r="A54" s="62">
        <v>41000</v>
      </c>
      <c r="B54" s="1">
        <v>97</v>
      </c>
      <c r="C54" s="1">
        <v>94.6</v>
      </c>
      <c r="D54" s="1">
        <v>94.5</v>
      </c>
      <c r="E54" s="1">
        <v>93.3</v>
      </c>
      <c r="F54" s="1">
        <v>94.1</v>
      </c>
      <c r="G54" s="1">
        <v>93.2</v>
      </c>
      <c r="H54" s="1">
        <v>98</v>
      </c>
      <c r="I54" s="1">
        <v>95.6</v>
      </c>
      <c r="J54" s="1">
        <v>98.7</v>
      </c>
      <c r="K54" s="1">
        <v>92.3</v>
      </c>
      <c r="L54" s="1">
        <v>98.8</v>
      </c>
      <c r="M54" s="1">
        <v>93.3</v>
      </c>
      <c r="N54" s="1">
        <v>98</v>
      </c>
      <c r="O54" s="1">
        <v>99.3</v>
      </c>
      <c r="P54" s="1">
        <v>97.6</v>
      </c>
      <c r="Q54" s="1">
        <v>99.4</v>
      </c>
      <c r="R54" s="1">
        <v>100.3</v>
      </c>
      <c r="S54" s="1">
        <v>100.5</v>
      </c>
      <c r="T54" s="1">
        <v>97.7</v>
      </c>
      <c r="U54" s="1">
        <v>100.8</v>
      </c>
      <c r="V54" s="1">
        <v>98.2</v>
      </c>
      <c r="W54" s="1">
        <v>98.3</v>
      </c>
      <c r="X54" s="1">
        <v>98.4</v>
      </c>
      <c r="Y54" s="1">
        <v>98.3</v>
      </c>
      <c r="Z54" s="1">
        <v>95.5</v>
      </c>
      <c r="AA54" s="1">
        <v>96.9</v>
      </c>
      <c r="AB54" s="1">
        <v>97.3</v>
      </c>
      <c r="AC54" s="1">
        <v>95.3</v>
      </c>
      <c r="AD54" s="1">
        <v>93.3</v>
      </c>
      <c r="AE54" s="1">
        <v>92.3</v>
      </c>
      <c r="AF54" s="1">
        <v>98.1</v>
      </c>
      <c r="AG54" s="1">
        <v>99.9</v>
      </c>
      <c r="AH54" s="1">
        <v>100</v>
      </c>
      <c r="AI54" s="1">
        <v>96.3</v>
      </c>
      <c r="AJ54" s="1">
        <v>99.4</v>
      </c>
      <c r="AK54" s="1">
        <v>97.8</v>
      </c>
      <c r="AL54" s="1">
        <v>100.7</v>
      </c>
      <c r="AM54" s="1">
        <v>99.8</v>
      </c>
      <c r="AN54" s="1">
        <v>99.7</v>
      </c>
      <c r="AO54" s="1">
        <v>100</v>
      </c>
      <c r="AP54" s="1">
        <v>90.9</v>
      </c>
      <c r="AQ54" s="1">
        <v>99.9</v>
      </c>
      <c r="AR54" s="1">
        <v>99.7</v>
      </c>
      <c r="AS54" s="1">
        <v>103.3</v>
      </c>
      <c r="AT54" s="1">
        <v>97.7</v>
      </c>
      <c r="AU54" s="1">
        <v>97.8</v>
      </c>
      <c r="AV54" s="1">
        <v>98.8</v>
      </c>
      <c r="AW54" s="1">
        <v>95.6</v>
      </c>
      <c r="AY54" s="1">
        <v>100</v>
      </c>
      <c r="AZ54" s="1">
        <v>97.9</v>
      </c>
      <c r="BA54" s="1">
        <v>97.7</v>
      </c>
      <c r="BB54" s="1">
        <v>98.2</v>
      </c>
      <c r="BC54" s="1">
        <v>98.9</v>
      </c>
      <c r="BD54" s="1">
        <v>99.8</v>
      </c>
      <c r="BE54" s="1">
        <v>99.9</v>
      </c>
      <c r="BF54" s="1">
        <v>99.1</v>
      </c>
      <c r="BG54" s="1">
        <v>96.8</v>
      </c>
    </row>
    <row r="55" spans="1:59" ht="13.5" hidden="1" customHeight="1">
      <c r="A55" s="62">
        <v>41030</v>
      </c>
      <c r="B55" s="1">
        <v>97.1</v>
      </c>
      <c r="C55" s="1">
        <v>94.5</v>
      </c>
      <c r="D55" s="1">
        <v>94.3</v>
      </c>
      <c r="E55" s="1">
        <v>93.9</v>
      </c>
      <c r="F55" s="1">
        <v>93.8</v>
      </c>
      <c r="G55" s="1">
        <v>94.1</v>
      </c>
      <c r="H55" s="1">
        <v>98.2</v>
      </c>
      <c r="I55" s="1">
        <v>95.9</v>
      </c>
      <c r="J55" s="1">
        <v>95.9</v>
      </c>
      <c r="K55" s="1">
        <v>90.3</v>
      </c>
      <c r="L55" s="1">
        <v>98.8</v>
      </c>
      <c r="M55" s="1">
        <v>93.7</v>
      </c>
      <c r="N55" s="1">
        <v>98.4</v>
      </c>
      <c r="O55" s="1">
        <v>99.4</v>
      </c>
      <c r="P55" s="1">
        <v>98.1</v>
      </c>
      <c r="Q55" s="1">
        <v>99.8</v>
      </c>
      <c r="R55" s="1">
        <v>100.9</v>
      </c>
      <c r="S55" s="1">
        <v>100.5</v>
      </c>
      <c r="T55" s="1">
        <v>98.4</v>
      </c>
      <c r="U55" s="1">
        <v>101.6</v>
      </c>
      <c r="V55" s="1">
        <v>98.2</v>
      </c>
      <c r="W55" s="1">
        <v>98.4</v>
      </c>
      <c r="X55" s="1">
        <v>98.6</v>
      </c>
      <c r="Y55" s="1">
        <v>98.3</v>
      </c>
      <c r="Z55" s="1">
        <v>95.7</v>
      </c>
      <c r="AA55" s="1">
        <v>96.9</v>
      </c>
      <c r="AB55" s="1">
        <v>97.3</v>
      </c>
      <c r="AC55" s="1">
        <v>97.3</v>
      </c>
      <c r="AD55" s="1">
        <v>93.3</v>
      </c>
      <c r="AE55" s="1">
        <v>92.7</v>
      </c>
      <c r="AF55" s="1">
        <v>98.5</v>
      </c>
      <c r="AG55" s="1">
        <v>99.7</v>
      </c>
      <c r="AH55" s="1">
        <v>101.3</v>
      </c>
      <c r="AI55" s="1">
        <v>96.5</v>
      </c>
      <c r="AJ55" s="1">
        <v>99.8</v>
      </c>
      <c r="AK55" s="1">
        <v>98.2</v>
      </c>
      <c r="AL55" s="1">
        <v>100.4</v>
      </c>
      <c r="AM55" s="1">
        <v>101.8</v>
      </c>
      <c r="AN55" s="1">
        <v>102.1</v>
      </c>
      <c r="AO55" s="1">
        <v>100.8</v>
      </c>
      <c r="AP55" s="1">
        <v>90.9</v>
      </c>
      <c r="AQ55" s="1">
        <v>99.8</v>
      </c>
      <c r="AR55" s="1">
        <v>99.6</v>
      </c>
      <c r="AS55" s="1">
        <v>103.8</v>
      </c>
      <c r="AT55" s="1">
        <v>97.8</v>
      </c>
      <c r="AU55" s="1">
        <v>100.2</v>
      </c>
      <c r="AV55" s="1">
        <v>98.8</v>
      </c>
      <c r="AW55" s="1">
        <v>91</v>
      </c>
      <c r="AY55" s="1">
        <v>100</v>
      </c>
      <c r="AZ55" s="1">
        <v>98.1</v>
      </c>
      <c r="BA55" s="1">
        <v>98.1</v>
      </c>
      <c r="BB55" s="1">
        <v>98.2</v>
      </c>
      <c r="BC55" s="1">
        <v>98.7</v>
      </c>
      <c r="BD55" s="1">
        <v>98.1</v>
      </c>
      <c r="BE55" s="1">
        <v>99.9</v>
      </c>
      <c r="BF55" s="1">
        <v>99.1</v>
      </c>
      <c r="BG55" s="1">
        <v>96.8</v>
      </c>
    </row>
    <row r="56" spans="1:59" ht="13.5" hidden="1" customHeight="1">
      <c r="A56" s="62">
        <v>41061</v>
      </c>
      <c r="B56" s="1">
        <v>97.2</v>
      </c>
      <c r="C56" s="1">
        <v>94.4</v>
      </c>
      <c r="D56" s="1">
        <v>94.1</v>
      </c>
      <c r="E56" s="1">
        <v>94</v>
      </c>
      <c r="F56" s="1">
        <v>93.6</v>
      </c>
      <c r="G56" s="1">
        <v>94</v>
      </c>
      <c r="H56" s="1">
        <v>98.2</v>
      </c>
      <c r="I56" s="1">
        <v>97.1</v>
      </c>
      <c r="J56" s="1">
        <v>85.9</v>
      </c>
      <c r="K56" s="1">
        <v>90</v>
      </c>
      <c r="L56" s="1">
        <v>99.5</v>
      </c>
      <c r="M56" s="1">
        <v>93.6</v>
      </c>
      <c r="N56" s="1">
        <v>99.6</v>
      </c>
      <c r="O56" s="1">
        <v>100.3</v>
      </c>
      <c r="P56" s="1">
        <v>99.4</v>
      </c>
      <c r="Q56" s="1">
        <v>100.1</v>
      </c>
      <c r="R56" s="1">
        <v>101.3</v>
      </c>
      <c r="S56" s="1">
        <v>101.8</v>
      </c>
      <c r="T56" s="1">
        <v>99</v>
      </c>
      <c r="U56" s="1">
        <v>101.6</v>
      </c>
      <c r="V56" s="1">
        <v>98.4</v>
      </c>
      <c r="W56" s="1">
        <v>98.6</v>
      </c>
      <c r="X56" s="1">
        <v>98.6</v>
      </c>
      <c r="Y56" s="1">
        <v>98.7</v>
      </c>
      <c r="Z56" s="1">
        <v>96.1</v>
      </c>
      <c r="AA56" s="1">
        <v>97.9</v>
      </c>
      <c r="AB56" s="1">
        <v>97.9</v>
      </c>
      <c r="AC56" s="1">
        <v>98.3</v>
      </c>
      <c r="AD56" s="1">
        <v>93.3</v>
      </c>
      <c r="AE56" s="1">
        <v>92.8</v>
      </c>
      <c r="AF56" s="1">
        <v>99</v>
      </c>
      <c r="AG56" s="1">
        <v>98.8</v>
      </c>
      <c r="AH56" s="1">
        <v>100.9</v>
      </c>
      <c r="AI56" s="1">
        <v>98.4</v>
      </c>
      <c r="AJ56" s="1">
        <v>99.9</v>
      </c>
      <c r="AK56" s="1">
        <v>98.2</v>
      </c>
      <c r="AL56" s="1">
        <v>100.3</v>
      </c>
      <c r="AM56" s="1">
        <v>98.3</v>
      </c>
      <c r="AN56" s="1">
        <v>97.4</v>
      </c>
      <c r="AO56" s="1">
        <v>100.6</v>
      </c>
      <c r="AP56" s="1">
        <v>94.8</v>
      </c>
      <c r="AQ56" s="1">
        <v>99.8</v>
      </c>
      <c r="AR56" s="1">
        <v>99.6</v>
      </c>
      <c r="AS56" s="1">
        <v>103.3</v>
      </c>
      <c r="AT56" s="1">
        <v>98</v>
      </c>
      <c r="AU56" s="1">
        <v>99.5</v>
      </c>
      <c r="AV56" s="1">
        <v>98.8</v>
      </c>
      <c r="AW56" s="1">
        <v>93.9</v>
      </c>
      <c r="AY56" s="1">
        <v>100</v>
      </c>
      <c r="AZ56" s="1">
        <v>98.2</v>
      </c>
      <c r="BA56" s="1">
        <v>98.1</v>
      </c>
      <c r="BB56" s="1">
        <v>98.3</v>
      </c>
      <c r="BC56" s="1">
        <v>98.9</v>
      </c>
      <c r="BD56" s="1">
        <v>99.3</v>
      </c>
      <c r="BE56" s="1">
        <v>99.9</v>
      </c>
      <c r="BF56" s="1">
        <v>99.2</v>
      </c>
      <c r="BG56" s="1">
        <v>96.8</v>
      </c>
    </row>
    <row r="57" spans="1:59" ht="13.5" hidden="1" customHeight="1">
      <c r="A57" s="62">
        <v>41091</v>
      </c>
      <c r="B57" s="1">
        <v>97.5</v>
      </c>
      <c r="C57" s="1">
        <v>94.3</v>
      </c>
      <c r="D57" s="1">
        <v>94</v>
      </c>
      <c r="E57" s="1">
        <v>93.6</v>
      </c>
      <c r="F57" s="1">
        <v>93.4</v>
      </c>
      <c r="G57" s="1">
        <v>95.7</v>
      </c>
      <c r="H57" s="1">
        <v>98.2</v>
      </c>
      <c r="I57" s="1">
        <v>96.7</v>
      </c>
      <c r="J57" s="1">
        <v>88</v>
      </c>
      <c r="K57" s="1">
        <v>89.8</v>
      </c>
      <c r="L57" s="1">
        <v>99</v>
      </c>
      <c r="M57" s="1">
        <v>94.5</v>
      </c>
      <c r="N57" s="1">
        <v>99.2</v>
      </c>
      <c r="O57" s="1">
        <v>100.8</v>
      </c>
      <c r="P57" s="1">
        <v>98.7</v>
      </c>
      <c r="Q57" s="1">
        <v>99.9</v>
      </c>
      <c r="R57" s="1">
        <v>100.7</v>
      </c>
      <c r="S57" s="1">
        <v>101.2</v>
      </c>
      <c r="T57" s="1">
        <v>97.7</v>
      </c>
      <c r="U57" s="1">
        <v>101.1</v>
      </c>
      <c r="V57" s="1">
        <v>98.7</v>
      </c>
      <c r="W57" s="1">
        <v>98.6</v>
      </c>
      <c r="X57" s="1">
        <v>98.6</v>
      </c>
      <c r="Y57" s="1">
        <v>98.7</v>
      </c>
      <c r="Z57" s="1">
        <v>98.6</v>
      </c>
      <c r="AA57" s="1">
        <v>97.9</v>
      </c>
      <c r="AB57" s="1">
        <v>97.9</v>
      </c>
      <c r="AC57" s="1">
        <v>97.9</v>
      </c>
      <c r="AD57" s="1">
        <v>100</v>
      </c>
      <c r="AE57" s="1">
        <v>99.7</v>
      </c>
      <c r="AF57" s="1">
        <v>99.6</v>
      </c>
      <c r="AG57" s="1">
        <v>99.9</v>
      </c>
      <c r="AH57" s="1">
        <v>102</v>
      </c>
      <c r="AI57" s="1">
        <v>98.3</v>
      </c>
      <c r="AJ57" s="1">
        <v>99.5</v>
      </c>
      <c r="AK57" s="1">
        <v>96.7</v>
      </c>
      <c r="AL57" s="1">
        <v>100.3</v>
      </c>
      <c r="AM57" s="1">
        <v>92.8</v>
      </c>
      <c r="AN57" s="1">
        <v>90</v>
      </c>
      <c r="AO57" s="1">
        <v>100.8</v>
      </c>
      <c r="AP57" s="1">
        <v>95.2</v>
      </c>
      <c r="AQ57" s="1">
        <v>99.9</v>
      </c>
      <c r="AR57" s="1">
        <v>99.7</v>
      </c>
      <c r="AS57" s="1">
        <v>103</v>
      </c>
      <c r="AT57" s="1">
        <v>98.8</v>
      </c>
      <c r="AU57" s="1">
        <v>100.5</v>
      </c>
      <c r="AV57" s="1">
        <v>99.3</v>
      </c>
      <c r="AW57" s="1">
        <v>94.5</v>
      </c>
      <c r="AY57" s="1">
        <v>100</v>
      </c>
      <c r="AZ57" s="1">
        <v>98.1</v>
      </c>
      <c r="BA57" s="1">
        <v>98.1</v>
      </c>
      <c r="BB57" s="1">
        <v>98.2</v>
      </c>
      <c r="BC57" s="1">
        <v>98.9</v>
      </c>
      <c r="BD57" s="1">
        <v>98.8</v>
      </c>
      <c r="BE57" s="1">
        <v>100</v>
      </c>
      <c r="BF57" s="1">
        <v>100</v>
      </c>
      <c r="BG57" s="1">
        <v>96.8</v>
      </c>
    </row>
    <row r="58" spans="1:59" ht="13.5" hidden="1" customHeight="1">
      <c r="A58" s="62">
        <v>41122</v>
      </c>
      <c r="B58" s="1">
        <v>97.7</v>
      </c>
      <c r="C58" s="1">
        <v>94.4</v>
      </c>
      <c r="D58" s="1">
        <v>94.1</v>
      </c>
      <c r="E58" s="1">
        <v>93.8</v>
      </c>
      <c r="F58" s="1">
        <v>93.6</v>
      </c>
      <c r="G58" s="1">
        <v>95.6</v>
      </c>
      <c r="H58" s="1">
        <v>97.7</v>
      </c>
      <c r="I58" s="1">
        <v>96.7</v>
      </c>
      <c r="J58" s="1">
        <v>88.5</v>
      </c>
      <c r="K58" s="1">
        <v>89.6</v>
      </c>
      <c r="L58" s="1">
        <v>98.1</v>
      </c>
      <c r="M58" s="1">
        <v>96.3</v>
      </c>
      <c r="N58" s="1">
        <v>100</v>
      </c>
      <c r="O58" s="1">
        <v>99.8</v>
      </c>
      <c r="P58" s="1">
        <v>100</v>
      </c>
      <c r="Q58" s="1">
        <v>100.2</v>
      </c>
      <c r="R58" s="1">
        <v>100.7</v>
      </c>
      <c r="S58" s="1">
        <v>101</v>
      </c>
      <c r="T58" s="1">
        <v>99</v>
      </c>
      <c r="U58" s="1">
        <v>100.9</v>
      </c>
      <c r="V58" s="1">
        <v>99.6</v>
      </c>
      <c r="W58" s="1">
        <v>98.9</v>
      </c>
      <c r="X58" s="1">
        <v>99</v>
      </c>
      <c r="Y58" s="1">
        <v>99</v>
      </c>
      <c r="Z58" s="1">
        <v>98.6</v>
      </c>
      <c r="AA58" s="1">
        <v>97.9</v>
      </c>
      <c r="AB58" s="1">
        <v>97.9</v>
      </c>
      <c r="AC58" s="1">
        <v>98.3</v>
      </c>
      <c r="AD58" s="1">
        <v>100</v>
      </c>
      <c r="AE58" s="1">
        <v>99.7</v>
      </c>
      <c r="AF58" s="1">
        <v>99.6</v>
      </c>
      <c r="AG58" s="1">
        <v>99.3</v>
      </c>
      <c r="AH58" s="1">
        <v>102.9</v>
      </c>
      <c r="AI58" s="1">
        <v>98.4</v>
      </c>
      <c r="AJ58" s="1">
        <v>99.8</v>
      </c>
      <c r="AK58" s="1">
        <v>97.1</v>
      </c>
      <c r="AL58" s="1">
        <v>100.4</v>
      </c>
      <c r="AM58" s="1">
        <v>94.1</v>
      </c>
      <c r="AN58" s="1">
        <v>91.9</v>
      </c>
      <c r="AO58" s="1">
        <v>100.5</v>
      </c>
      <c r="AP58" s="1">
        <v>95.2</v>
      </c>
      <c r="AQ58" s="1">
        <v>100</v>
      </c>
      <c r="AR58" s="1">
        <v>99.8</v>
      </c>
      <c r="AS58" s="1">
        <v>103</v>
      </c>
      <c r="AT58" s="1">
        <v>98.8</v>
      </c>
      <c r="AU58" s="1">
        <v>100.2</v>
      </c>
      <c r="AV58" s="1">
        <v>99.3</v>
      </c>
      <c r="AW58" s="1">
        <v>95.4</v>
      </c>
      <c r="AY58" s="1">
        <v>100</v>
      </c>
      <c r="AZ58" s="1">
        <v>98.2</v>
      </c>
      <c r="BA58" s="1">
        <v>97.9</v>
      </c>
      <c r="BB58" s="1">
        <v>98.5</v>
      </c>
      <c r="BC58" s="1">
        <v>98.9</v>
      </c>
      <c r="BD58" s="1">
        <v>98.8</v>
      </c>
      <c r="BE58" s="1">
        <v>100</v>
      </c>
      <c r="BF58" s="1">
        <v>100</v>
      </c>
      <c r="BG58" s="1">
        <v>96.8</v>
      </c>
    </row>
    <row r="59" spans="1:59" ht="13.5" hidden="1" customHeight="1">
      <c r="A59" s="62">
        <v>41153</v>
      </c>
      <c r="B59" s="1">
        <v>98.7</v>
      </c>
      <c r="C59" s="1">
        <v>95.9</v>
      </c>
      <c r="D59" s="1">
        <v>95.7</v>
      </c>
      <c r="E59" s="1">
        <v>95.1</v>
      </c>
      <c r="F59" s="1">
        <v>96</v>
      </c>
      <c r="G59" s="1">
        <v>96.4</v>
      </c>
      <c r="H59" s="1">
        <v>98.5</v>
      </c>
      <c r="I59" s="1">
        <v>97.4</v>
      </c>
      <c r="J59" s="1">
        <v>92.5</v>
      </c>
      <c r="K59" s="1">
        <v>90.6</v>
      </c>
      <c r="L59" s="1">
        <v>99.9</v>
      </c>
      <c r="M59" s="1">
        <v>97.8</v>
      </c>
      <c r="N59" s="1">
        <v>100.1</v>
      </c>
      <c r="O59" s="1">
        <v>100.4</v>
      </c>
      <c r="P59" s="1">
        <v>100</v>
      </c>
      <c r="Q59" s="1">
        <v>100.4</v>
      </c>
      <c r="R59" s="1">
        <v>100.7</v>
      </c>
      <c r="S59" s="1">
        <v>100.7</v>
      </c>
      <c r="T59" s="1">
        <v>100.5</v>
      </c>
      <c r="U59" s="1">
        <v>100.9</v>
      </c>
      <c r="V59" s="1">
        <v>99.8</v>
      </c>
      <c r="W59" s="1">
        <v>99.6</v>
      </c>
      <c r="X59" s="1">
        <v>99.6</v>
      </c>
      <c r="Y59" s="1">
        <v>99.8</v>
      </c>
      <c r="Z59" s="1">
        <v>99.2</v>
      </c>
      <c r="AA59" s="1">
        <v>99</v>
      </c>
      <c r="AB59" s="1">
        <v>98.9</v>
      </c>
      <c r="AC59" s="1">
        <v>98.8</v>
      </c>
      <c r="AD59" s="1">
        <v>100</v>
      </c>
      <c r="AE59" s="1">
        <v>99.7</v>
      </c>
      <c r="AF59" s="1">
        <v>99.5</v>
      </c>
      <c r="AG59" s="1">
        <v>99.4</v>
      </c>
      <c r="AH59" s="1">
        <v>101.8</v>
      </c>
      <c r="AI59" s="1">
        <v>98.7</v>
      </c>
      <c r="AJ59" s="1">
        <v>99.9</v>
      </c>
      <c r="AK59" s="1">
        <v>99.6</v>
      </c>
      <c r="AL59" s="1">
        <v>100.3</v>
      </c>
      <c r="AM59" s="1">
        <v>99.9</v>
      </c>
      <c r="AN59" s="1">
        <v>99.8</v>
      </c>
      <c r="AO59" s="1">
        <v>100.3</v>
      </c>
      <c r="AP59" s="1">
        <v>98</v>
      </c>
      <c r="AQ59" s="1">
        <v>100</v>
      </c>
      <c r="AR59" s="1">
        <v>99.8</v>
      </c>
      <c r="AS59" s="1">
        <v>102.5</v>
      </c>
      <c r="AT59" s="1">
        <v>99</v>
      </c>
      <c r="AU59" s="1">
        <v>99.6</v>
      </c>
      <c r="AV59" s="1">
        <v>100</v>
      </c>
      <c r="AW59" s="1">
        <v>96.2</v>
      </c>
      <c r="AY59" s="1">
        <v>100</v>
      </c>
      <c r="AZ59" s="1">
        <v>98.9</v>
      </c>
      <c r="BA59" s="1">
        <v>98.9</v>
      </c>
      <c r="BB59" s="1">
        <v>99</v>
      </c>
      <c r="BC59" s="1">
        <v>99</v>
      </c>
      <c r="BD59" s="1">
        <v>99.1</v>
      </c>
      <c r="BE59" s="1">
        <v>100</v>
      </c>
      <c r="BF59" s="1">
        <v>100</v>
      </c>
      <c r="BG59" s="1">
        <v>96.8</v>
      </c>
    </row>
    <row r="60" spans="1:59" ht="13.5" hidden="1" customHeight="1">
      <c r="A60" s="62">
        <v>41183</v>
      </c>
      <c r="B60" s="1">
        <v>99.4</v>
      </c>
      <c r="C60" s="1">
        <v>98</v>
      </c>
      <c r="D60" s="1">
        <v>98</v>
      </c>
      <c r="E60" s="1">
        <v>98</v>
      </c>
      <c r="F60" s="1">
        <v>97.8</v>
      </c>
      <c r="G60" s="1">
        <v>95.8</v>
      </c>
      <c r="H60" s="1">
        <v>99.2</v>
      </c>
      <c r="I60" s="1">
        <v>98</v>
      </c>
      <c r="J60" s="1">
        <v>95.6</v>
      </c>
      <c r="K60" s="1">
        <v>96.2</v>
      </c>
      <c r="L60" s="1">
        <v>100.8</v>
      </c>
      <c r="M60" s="1">
        <v>99</v>
      </c>
      <c r="N60" s="1">
        <v>99.6</v>
      </c>
      <c r="O60" s="1">
        <v>100.1</v>
      </c>
      <c r="P60" s="1">
        <v>99.4</v>
      </c>
      <c r="Q60" s="1">
        <v>100.1</v>
      </c>
      <c r="R60" s="1">
        <v>100.2</v>
      </c>
      <c r="S60" s="1">
        <v>100.9</v>
      </c>
      <c r="T60" s="1">
        <v>100.5</v>
      </c>
      <c r="U60" s="1">
        <v>99.9</v>
      </c>
      <c r="V60" s="1">
        <v>100</v>
      </c>
      <c r="W60" s="1">
        <v>99.8</v>
      </c>
      <c r="X60" s="1">
        <v>99.9</v>
      </c>
      <c r="Y60" s="1">
        <v>99.6</v>
      </c>
      <c r="Z60" s="1">
        <v>99.2</v>
      </c>
      <c r="AA60" s="1">
        <v>99</v>
      </c>
      <c r="AB60" s="1">
        <v>98.9</v>
      </c>
      <c r="AC60" s="1">
        <v>99</v>
      </c>
      <c r="AD60" s="1">
        <v>100</v>
      </c>
      <c r="AE60" s="1">
        <v>99.6</v>
      </c>
      <c r="AF60" s="1">
        <v>100</v>
      </c>
      <c r="AG60" s="1">
        <v>100.3</v>
      </c>
      <c r="AH60" s="1">
        <v>101.1</v>
      </c>
      <c r="AI60" s="1">
        <v>99.4</v>
      </c>
      <c r="AJ60" s="1">
        <v>99.9</v>
      </c>
      <c r="AK60" s="1">
        <v>99.9</v>
      </c>
      <c r="AL60" s="1">
        <v>100.3</v>
      </c>
      <c r="AM60" s="1">
        <v>101.2</v>
      </c>
      <c r="AN60" s="1">
        <v>101.6</v>
      </c>
      <c r="AO60" s="1">
        <v>99.8</v>
      </c>
      <c r="AP60" s="1">
        <v>98</v>
      </c>
      <c r="AQ60" s="1">
        <v>99.9</v>
      </c>
      <c r="AR60" s="1">
        <v>99.8</v>
      </c>
      <c r="AS60" s="1">
        <v>100.5</v>
      </c>
      <c r="AT60" s="1">
        <v>100.1</v>
      </c>
      <c r="AU60" s="1">
        <v>99.6</v>
      </c>
      <c r="AV60" s="1">
        <v>100</v>
      </c>
      <c r="AW60" s="1">
        <v>101.1</v>
      </c>
      <c r="AY60" s="1">
        <v>100</v>
      </c>
      <c r="AZ60" s="1">
        <v>99.2</v>
      </c>
      <c r="BA60" s="1">
        <v>99</v>
      </c>
      <c r="BB60" s="1">
        <v>99.3</v>
      </c>
      <c r="BC60" s="1">
        <v>99.9</v>
      </c>
      <c r="BD60" s="1">
        <v>99.2</v>
      </c>
      <c r="BE60" s="1">
        <v>100</v>
      </c>
      <c r="BF60" s="1">
        <v>100</v>
      </c>
      <c r="BG60" s="1">
        <v>100</v>
      </c>
    </row>
    <row r="61" spans="1:59" ht="13.5" hidden="1" customHeight="1">
      <c r="A61" s="62">
        <v>41214</v>
      </c>
      <c r="B61" s="1">
        <v>99.7</v>
      </c>
      <c r="C61" s="1">
        <v>99.6</v>
      </c>
      <c r="D61" s="1">
        <v>99.6</v>
      </c>
      <c r="E61" s="1">
        <v>99.2</v>
      </c>
      <c r="F61" s="1">
        <v>99.2</v>
      </c>
      <c r="G61" s="1">
        <v>99.3</v>
      </c>
      <c r="H61" s="1">
        <v>98.9</v>
      </c>
      <c r="I61" s="1">
        <v>99</v>
      </c>
      <c r="J61" s="1">
        <v>97.4</v>
      </c>
      <c r="K61" s="1">
        <v>101.9</v>
      </c>
      <c r="L61" s="1">
        <v>100.4</v>
      </c>
      <c r="M61" s="1">
        <v>99.8</v>
      </c>
      <c r="N61" s="1">
        <v>99.9</v>
      </c>
      <c r="O61" s="1">
        <v>99.3</v>
      </c>
      <c r="P61" s="1">
        <v>100</v>
      </c>
      <c r="Q61" s="1">
        <v>100.1</v>
      </c>
      <c r="R61" s="1">
        <v>100.1</v>
      </c>
      <c r="S61" s="1">
        <v>100.8</v>
      </c>
      <c r="T61" s="1">
        <v>100.5</v>
      </c>
      <c r="U61" s="1">
        <v>99.7</v>
      </c>
      <c r="V61" s="1">
        <v>100</v>
      </c>
      <c r="W61" s="1">
        <v>99.9</v>
      </c>
      <c r="X61" s="1">
        <v>100</v>
      </c>
      <c r="Y61" s="1">
        <v>99.8</v>
      </c>
      <c r="Z61" s="1">
        <v>99.3</v>
      </c>
      <c r="AA61" s="1">
        <v>99</v>
      </c>
      <c r="AB61" s="1">
        <v>98.9</v>
      </c>
      <c r="AC61" s="1">
        <v>100</v>
      </c>
      <c r="AD61" s="1">
        <v>100</v>
      </c>
      <c r="AE61" s="1">
        <v>99.7</v>
      </c>
      <c r="AF61" s="1">
        <v>100.1</v>
      </c>
      <c r="AG61" s="1">
        <v>100.2</v>
      </c>
      <c r="AH61" s="1">
        <v>102</v>
      </c>
      <c r="AI61" s="1">
        <v>99.4</v>
      </c>
      <c r="AJ61" s="1">
        <v>100</v>
      </c>
      <c r="AK61" s="1">
        <v>99.7</v>
      </c>
      <c r="AL61" s="1">
        <v>100.1</v>
      </c>
      <c r="AM61" s="1">
        <v>100.5</v>
      </c>
      <c r="AN61" s="1">
        <v>100.8</v>
      </c>
      <c r="AO61" s="1">
        <v>99.8</v>
      </c>
      <c r="AP61" s="1">
        <v>98</v>
      </c>
      <c r="AQ61" s="1">
        <v>100</v>
      </c>
      <c r="AR61" s="1">
        <v>100</v>
      </c>
      <c r="AS61" s="1">
        <v>100.8</v>
      </c>
      <c r="AT61" s="1">
        <v>100.2</v>
      </c>
      <c r="AU61" s="1">
        <v>99.7</v>
      </c>
      <c r="AV61" s="1">
        <v>100</v>
      </c>
      <c r="AW61" s="1">
        <v>101.4</v>
      </c>
      <c r="AY61" s="1">
        <v>100</v>
      </c>
      <c r="AZ61" s="1">
        <v>99.5</v>
      </c>
      <c r="BA61" s="1">
        <v>99.5</v>
      </c>
      <c r="BB61" s="1">
        <v>99.4</v>
      </c>
      <c r="BC61" s="1">
        <v>99.8</v>
      </c>
      <c r="BD61" s="1">
        <v>98.4</v>
      </c>
      <c r="BE61" s="1">
        <v>100</v>
      </c>
      <c r="BF61" s="1">
        <v>100</v>
      </c>
      <c r="BG61" s="1">
        <v>100</v>
      </c>
    </row>
    <row r="62" spans="1:59" ht="13.5" hidden="1" customHeight="1">
      <c r="A62" s="62">
        <v>41244</v>
      </c>
      <c r="B62" s="1">
        <v>100</v>
      </c>
      <c r="C62" s="1">
        <v>100</v>
      </c>
      <c r="D62" s="1">
        <v>100</v>
      </c>
      <c r="E62" s="1">
        <v>100</v>
      </c>
      <c r="F62" s="1">
        <v>100</v>
      </c>
      <c r="G62" s="1">
        <v>100</v>
      </c>
      <c r="H62" s="1">
        <v>100</v>
      </c>
      <c r="I62" s="1">
        <v>100</v>
      </c>
      <c r="J62" s="1">
        <v>100</v>
      </c>
      <c r="K62" s="1">
        <v>100</v>
      </c>
      <c r="L62" s="1">
        <v>100</v>
      </c>
      <c r="M62" s="1">
        <v>100</v>
      </c>
      <c r="N62" s="1">
        <v>100</v>
      </c>
      <c r="O62" s="1">
        <v>100</v>
      </c>
      <c r="P62" s="1">
        <v>100</v>
      </c>
      <c r="Q62" s="1">
        <v>100</v>
      </c>
      <c r="R62" s="1">
        <v>100</v>
      </c>
      <c r="S62" s="1">
        <v>100</v>
      </c>
      <c r="T62" s="1">
        <v>100</v>
      </c>
      <c r="U62" s="1">
        <v>100</v>
      </c>
      <c r="V62" s="1">
        <v>100</v>
      </c>
      <c r="W62" s="1">
        <v>100</v>
      </c>
      <c r="X62" s="1">
        <v>100</v>
      </c>
      <c r="Y62" s="1">
        <v>100</v>
      </c>
      <c r="Z62" s="1">
        <v>100</v>
      </c>
      <c r="AA62" s="1">
        <v>100</v>
      </c>
      <c r="AB62" s="1">
        <v>100</v>
      </c>
      <c r="AC62" s="1">
        <v>100</v>
      </c>
      <c r="AD62" s="1">
        <v>100</v>
      </c>
      <c r="AE62" s="1">
        <v>100</v>
      </c>
      <c r="AF62" s="1">
        <v>100</v>
      </c>
      <c r="AG62" s="1">
        <v>100</v>
      </c>
      <c r="AH62" s="1">
        <v>100</v>
      </c>
      <c r="AI62" s="1">
        <v>100</v>
      </c>
      <c r="AJ62" s="1">
        <v>100</v>
      </c>
      <c r="AK62" s="1">
        <v>100</v>
      </c>
      <c r="AL62" s="1">
        <v>100</v>
      </c>
      <c r="AM62" s="1">
        <v>100</v>
      </c>
      <c r="AN62" s="1">
        <v>100</v>
      </c>
      <c r="AO62" s="1">
        <v>100</v>
      </c>
      <c r="AP62" s="1">
        <v>100</v>
      </c>
      <c r="AQ62" s="1">
        <v>100</v>
      </c>
      <c r="AR62" s="1">
        <v>100</v>
      </c>
      <c r="AS62" s="1">
        <v>100</v>
      </c>
      <c r="AT62" s="1">
        <v>100</v>
      </c>
      <c r="AU62" s="1">
        <v>100</v>
      </c>
      <c r="AV62" s="1">
        <v>100</v>
      </c>
      <c r="AW62" s="1">
        <v>100</v>
      </c>
      <c r="AX62" s="1">
        <v>100</v>
      </c>
      <c r="AY62" s="1">
        <v>100</v>
      </c>
      <c r="AZ62" s="1">
        <v>100</v>
      </c>
      <c r="BA62" s="1">
        <v>100</v>
      </c>
      <c r="BB62" s="1">
        <v>100</v>
      </c>
      <c r="BC62" s="1">
        <v>100</v>
      </c>
      <c r="BD62" s="1">
        <v>100</v>
      </c>
      <c r="BE62" s="1">
        <v>100</v>
      </c>
      <c r="BF62" s="1">
        <v>100</v>
      </c>
      <c r="BG62" s="1">
        <v>100</v>
      </c>
    </row>
    <row r="63" spans="1:59" ht="13.5" hidden="1" customHeight="1">
      <c r="A63" s="62">
        <v>41275</v>
      </c>
      <c r="B63" s="1">
        <v>100.1</v>
      </c>
      <c r="C63" s="1">
        <v>100.3</v>
      </c>
      <c r="D63" s="1">
        <v>100.2</v>
      </c>
      <c r="E63" s="1">
        <v>99.9</v>
      </c>
      <c r="F63" s="1">
        <v>99</v>
      </c>
      <c r="G63" s="1">
        <v>100.1</v>
      </c>
      <c r="H63" s="1">
        <v>100.1</v>
      </c>
      <c r="I63" s="1">
        <v>100</v>
      </c>
      <c r="J63" s="1">
        <v>102.5</v>
      </c>
      <c r="K63" s="1">
        <v>103.4</v>
      </c>
      <c r="L63" s="1">
        <v>100.4</v>
      </c>
      <c r="M63" s="1">
        <v>100.7</v>
      </c>
      <c r="N63" s="1">
        <v>101</v>
      </c>
      <c r="O63" s="1">
        <v>101.5</v>
      </c>
      <c r="P63" s="1">
        <v>100.8</v>
      </c>
      <c r="Q63" s="1">
        <v>100.5</v>
      </c>
      <c r="R63" s="1">
        <v>100.8</v>
      </c>
      <c r="S63" s="1">
        <v>102.5</v>
      </c>
      <c r="T63" s="1">
        <v>100</v>
      </c>
      <c r="U63" s="1">
        <v>100.4</v>
      </c>
      <c r="V63" s="1">
        <v>99.9</v>
      </c>
      <c r="W63" s="1">
        <v>100.3</v>
      </c>
      <c r="X63" s="1">
        <v>100.3</v>
      </c>
      <c r="Y63" s="1">
        <v>100.3</v>
      </c>
      <c r="Z63" s="1">
        <v>100</v>
      </c>
      <c r="AA63" s="1">
        <v>100</v>
      </c>
      <c r="AB63" s="1">
        <v>100</v>
      </c>
      <c r="AC63" s="1">
        <v>100.3</v>
      </c>
      <c r="AD63" s="1">
        <v>100</v>
      </c>
      <c r="AE63" s="1">
        <v>100</v>
      </c>
      <c r="AF63" s="1">
        <v>100.4</v>
      </c>
      <c r="AG63" s="1">
        <v>99.6</v>
      </c>
      <c r="AH63" s="1">
        <v>101.1</v>
      </c>
      <c r="AI63" s="1">
        <v>100.5</v>
      </c>
      <c r="AJ63" s="1">
        <v>100.1</v>
      </c>
      <c r="AK63" s="1">
        <v>99.8</v>
      </c>
      <c r="AL63" s="1">
        <v>100.5</v>
      </c>
      <c r="AM63" s="1">
        <v>99.1</v>
      </c>
      <c r="AN63" s="1">
        <v>98.8</v>
      </c>
      <c r="AO63" s="1">
        <v>100</v>
      </c>
      <c r="AP63" s="1">
        <v>100</v>
      </c>
      <c r="AQ63" s="1">
        <v>100</v>
      </c>
      <c r="AR63" s="1">
        <v>100</v>
      </c>
      <c r="AS63" s="1">
        <v>99.4</v>
      </c>
      <c r="AT63" s="1">
        <v>100</v>
      </c>
      <c r="AU63" s="1">
        <v>100.2</v>
      </c>
      <c r="AV63" s="1">
        <v>100</v>
      </c>
      <c r="AW63" s="1">
        <v>97.7</v>
      </c>
      <c r="AX63" s="1">
        <v>107.6</v>
      </c>
      <c r="AY63" s="1">
        <v>100</v>
      </c>
      <c r="AZ63" s="1">
        <v>100</v>
      </c>
      <c r="BA63" s="1">
        <v>100.1</v>
      </c>
      <c r="BB63" s="1">
        <v>99.6</v>
      </c>
      <c r="BC63" s="1">
        <v>100.6</v>
      </c>
      <c r="BD63" s="1">
        <v>99.9</v>
      </c>
      <c r="BE63" s="1">
        <v>100</v>
      </c>
      <c r="BF63" s="1">
        <v>104.5</v>
      </c>
      <c r="BG63" s="1">
        <v>101.4</v>
      </c>
    </row>
    <row r="64" spans="1:59" ht="13.5" hidden="1" customHeight="1">
      <c r="A64" s="62">
        <v>41306</v>
      </c>
      <c r="B64" s="1">
        <v>101.1</v>
      </c>
      <c r="C64" s="1">
        <v>100</v>
      </c>
      <c r="D64" s="1">
        <v>100</v>
      </c>
      <c r="E64" s="1">
        <v>99.5</v>
      </c>
      <c r="F64" s="1">
        <v>98.5</v>
      </c>
      <c r="G64" s="1">
        <v>98.8</v>
      </c>
      <c r="H64" s="1">
        <v>102.5</v>
      </c>
      <c r="I64" s="1">
        <v>99.7</v>
      </c>
      <c r="J64" s="1">
        <v>103.3</v>
      </c>
      <c r="K64" s="1">
        <v>101.7</v>
      </c>
      <c r="L64" s="1">
        <v>101.2</v>
      </c>
      <c r="M64" s="1">
        <v>101.2</v>
      </c>
      <c r="N64" s="1">
        <v>101</v>
      </c>
      <c r="O64" s="1">
        <v>103.2</v>
      </c>
      <c r="P64" s="1">
        <v>100.3</v>
      </c>
      <c r="Q64" s="1">
        <v>101.4</v>
      </c>
      <c r="R64" s="1">
        <v>101.9</v>
      </c>
      <c r="S64" s="1">
        <v>102.8</v>
      </c>
      <c r="T64" s="1">
        <v>99.9</v>
      </c>
      <c r="U64" s="1">
        <v>102.2</v>
      </c>
      <c r="V64" s="1">
        <v>99.9</v>
      </c>
      <c r="W64" s="1">
        <v>100.1</v>
      </c>
      <c r="X64" s="1">
        <v>100.3</v>
      </c>
      <c r="Y64" s="1">
        <v>99.7</v>
      </c>
      <c r="Z64" s="1">
        <v>100</v>
      </c>
      <c r="AA64" s="1">
        <v>100</v>
      </c>
      <c r="AB64" s="1">
        <v>100</v>
      </c>
      <c r="AC64" s="1">
        <v>100.2</v>
      </c>
      <c r="AD64" s="1">
        <v>100</v>
      </c>
      <c r="AE64" s="1">
        <v>100</v>
      </c>
      <c r="AF64" s="1">
        <v>100.2</v>
      </c>
      <c r="AG64" s="1">
        <v>99.3</v>
      </c>
      <c r="AH64" s="1">
        <v>100.8</v>
      </c>
      <c r="AI64" s="1">
        <v>100.4</v>
      </c>
      <c r="AJ64" s="1">
        <v>102.8</v>
      </c>
      <c r="AK64" s="1">
        <v>101</v>
      </c>
      <c r="AL64" s="1">
        <v>100.7</v>
      </c>
      <c r="AM64" s="1">
        <v>101.9</v>
      </c>
      <c r="AN64" s="1">
        <v>102.3</v>
      </c>
      <c r="AO64" s="1">
        <v>100.2</v>
      </c>
      <c r="AP64" s="1">
        <v>100.1</v>
      </c>
      <c r="AQ64" s="1">
        <v>99.7</v>
      </c>
      <c r="AR64" s="1">
        <v>100</v>
      </c>
      <c r="AS64" s="1">
        <v>95.6</v>
      </c>
      <c r="AT64" s="1">
        <v>101.1</v>
      </c>
      <c r="AU64" s="1">
        <v>100.4</v>
      </c>
      <c r="AV64" s="1">
        <v>101.6</v>
      </c>
      <c r="AW64" s="1">
        <v>99.8</v>
      </c>
      <c r="AX64" s="1">
        <v>105.7</v>
      </c>
      <c r="AY64" s="1">
        <v>100</v>
      </c>
      <c r="AZ64" s="1">
        <v>100.4</v>
      </c>
      <c r="BA64" s="1">
        <v>100.3</v>
      </c>
      <c r="BB64" s="1">
        <v>100.6</v>
      </c>
      <c r="BC64" s="1">
        <v>105.7</v>
      </c>
      <c r="BD64" s="1">
        <v>99.5</v>
      </c>
      <c r="BE64" s="1">
        <v>108</v>
      </c>
      <c r="BF64" s="1">
        <v>104.5</v>
      </c>
      <c r="BG64" s="1">
        <v>101.4</v>
      </c>
    </row>
    <row r="65" spans="1:59" ht="13.5" hidden="1" customHeight="1">
      <c r="A65" s="62">
        <v>41334</v>
      </c>
      <c r="B65" s="1">
        <v>102.3</v>
      </c>
      <c r="C65" s="1">
        <v>100.4</v>
      </c>
      <c r="D65" s="1">
        <v>100.4</v>
      </c>
      <c r="E65" s="1">
        <v>99.3</v>
      </c>
      <c r="F65" s="1">
        <v>99.1</v>
      </c>
      <c r="G65" s="1">
        <v>101.8</v>
      </c>
      <c r="H65" s="1">
        <v>103.7</v>
      </c>
      <c r="I65" s="1">
        <v>98.8</v>
      </c>
      <c r="J65" s="1">
        <v>103.2</v>
      </c>
      <c r="K65" s="1">
        <v>101.3</v>
      </c>
      <c r="L65" s="1">
        <v>107</v>
      </c>
      <c r="M65" s="1">
        <v>99.9</v>
      </c>
      <c r="N65" s="1">
        <v>100.5</v>
      </c>
      <c r="O65" s="1">
        <v>102.2</v>
      </c>
      <c r="P65" s="1">
        <v>99.9</v>
      </c>
      <c r="Q65" s="1">
        <v>102.6</v>
      </c>
      <c r="R65" s="1">
        <v>103</v>
      </c>
      <c r="S65" s="1">
        <v>104.5</v>
      </c>
      <c r="T65" s="1">
        <v>101.2</v>
      </c>
      <c r="U65" s="1">
        <v>102.9</v>
      </c>
      <c r="V65" s="1">
        <v>101.5</v>
      </c>
      <c r="W65" s="1">
        <v>100.2</v>
      </c>
      <c r="X65" s="1">
        <v>100.5</v>
      </c>
      <c r="Y65" s="1">
        <v>99.7</v>
      </c>
      <c r="Z65" s="1">
        <v>100.7</v>
      </c>
      <c r="AA65" s="1">
        <v>101.2</v>
      </c>
      <c r="AB65" s="1">
        <v>101.1</v>
      </c>
      <c r="AC65" s="1">
        <v>100.6</v>
      </c>
      <c r="AD65" s="1">
        <v>100</v>
      </c>
      <c r="AE65" s="1">
        <v>100</v>
      </c>
      <c r="AF65" s="1">
        <v>100.5</v>
      </c>
      <c r="AG65" s="1">
        <v>98.4</v>
      </c>
      <c r="AH65" s="1">
        <v>101.3</v>
      </c>
      <c r="AI65" s="1">
        <v>101.4</v>
      </c>
      <c r="AJ65" s="1">
        <v>102.7</v>
      </c>
      <c r="AK65" s="1">
        <v>104.1</v>
      </c>
      <c r="AL65" s="1">
        <v>100.9</v>
      </c>
      <c r="AM65" s="1">
        <v>107.9</v>
      </c>
      <c r="AN65" s="1">
        <v>109.2</v>
      </c>
      <c r="AO65" s="1">
        <v>102.9</v>
      </c>
      <c r="AP65" s="1">
        <v>101.7</v>
      </c>
      <c r="AQ65" s="1">
        <v>100.7</v>
      </c>
      <c r="AR65" s="1">
        <v>101.1</v>
      </c>
      <c r="AS65" s="1">
        <v>94.2</v>
      </c>
      <c r="AT65" s="1">
        <v>101.6</v>
      </c>
      <c r="AU65" s="1">
        <v>101.1</v>
      </c>
      <c r="AV65" s="1">
        <v>101.6</v>
      </c>
      <c r="AW65" s="1">
        <v>100.6</v>
      </c>
      <c r="AX65" s="1">
        <v>108.4</v>
      </c>
      <c r="AY65" s="1">
        <v>109.3</v>
      </c>
      <c r="AZ65" s="1">
        <v>101.1</v>
      </c>
      <c r="BA65" s="1">
        <v>100.9</v>
      </c>
      <c r="BB65" s="1">
        <v>101.9</v>
      </c>
      <c r="BC65" s="1">
        <v>105.8</v>
      </c>
      <c r="BD65" s="1">
        <v>99.3</v>
      </c>
      <c r="BE65" s="1">
        <v>108.2</v>
      </c>
      <c r="BF65" s="1">
        <v>104.6</v>
      </c>
      <c r="BG65" s="1">
        <v>101.4</v>
      </c>
    </row>
    <row r="66" spans="1:59" ht="13.5" hidden="1" customHeight="1">
      <c r="A66" s="62">
        <v>41365</v>
      </c>
      <c r="B66" s="1">
        <v>102.6</v>
      </c>
      <c r="C66" s="1">
        <v>100.8</v>
      </c>
      <c r="D66" s="1">
        <v>100.8</v>
      </c>
      <c r="E66" s="1">
        <v>99.7</v>
      </c>
      <c r="F66" s="1">
        <v>99.2</v>
      </c>
      <c r="G66" s="1">
        <v>103.5</v>
      </c>
      <c r="H66" s="1">
        <v>103.6</v>
      </c>
      <c r="I66" s="1">
        <v>98.5</v>
      </c>
      <c r="J66" s="1">
        <v>99.3</v>
      </c>
      <c r="K66" s="1">
        <v>102.7</v>
      </c>
      <c r="L66" s="1">
        <v>108.4</v>
      </c>
      <c r="M66" s="1">
        <v>100.8</v>
      </c>
      <c r="N66" s="1">
        <v>101</v>
      </c>
      <c r="O66" s="1">
        <v>103.7</v>
      </c>
      <c r="P66" s="1">
        <v>100.1</v>
      </c>
      <c r="Q66" s="1">
        <v>104.9</v>
      </c>
      <c r="R66" s="1">
        <v>105.5</v>
      </c>
      <c r="S66" s="1">
        <v>107.4</v>
      </c>
      <c r="T66" s="1">
        <v>102.3</v>
      </c>
      <c r="U66" s="1">
        <v>105.8</v>
      </c>
      <c r="V66" s="1">
        <v>102.8</v>
      </c>
      <c r="W66" s="1">
        <v>100.4</v>
      </c>
      <c r="X66" s="1">
        <v>100.7</v>
      </c>
      <c r="Y66" s="1">
        <v>99.7</v>
      </c>
      <c r="Z66" s="1">
        <v>100.7</v>
      </c>
      <c r="AA66" s="1">
        <v>101.2</v>
      </c>
      <c r="AB66" s="1">
        <v>101.1</v>
      </c>
      <c r="AC66" s="1">
        <v>100.8</v>
      </c>
      <c r="AD66" s="1">
        <v>100</v>
      </c>
      <c r="AE66" s="1">
        <v>100</v>
      </c>
      <c r="AF66" s="1">
        <v>100.5</v>
      </c>
      <c r="AG66" s="1">
        <v>98</v>
      </c>
      <c r="AH66" s="1">
        <v>101.5</v>
      </c>
      <c r="AI66" s="1">
        <v>103.8</v>
      </c>
      <c r="AJ66" s="1">
        <v>104.5</v>
      </c>
      <c r="AK66" s="1">
        <v>101.1</v>
      </c>
      <c r="AL66" s="1">
        <v>108.7</v>
      </c>
      <c r="AM66" s="1">
        <v>110.1</v>
      </c>
      <c r="AN66" s="1">
        <v>103.4</v>
      </c>
      <c r="AO66" s="1">
        <v>101.6</v>
      </c>
      <c r="AP66" s="1">
        <v>100.7</v>
      </c>
      <c r="AQ66" s="1">
        <v>101.2</v>
      </c>
      <c r="AR66" s="1">
        <v>93.3</v>
      </c>
      <c r="AS66" s="1">
        <v>101.9</v>
      </c>
      <c r="AT66" s="1">
        <v>100.7</v>
      </c>
      <c r="AU66" s="1">
        <v>102.3</v>
      </c>
      <c r="AV66" s="1">
        <v>101.8</v>
      </c>
      <c r="AW66" s="1">
        <v>108.9</v>
      </c>
      <c r="AX66" s="1">
        <v>108.9</v>
      </c>
      <c r="AY66" s="1">
        <v>109.3</v>
      </c>
      <c r="AZ66" s="1">
        <v>103.2</v>
      </c>
      <c r="BA66" s="1">
        <v>103.3</v>
      </c>
      <c r="BB66" s="1">
        <v>103.1</v>
      </c>
      <c r="BC66" s="1">
        <v>106.2</v>
      </c>
      <c r="BD66" s="1">
        <v>100.9</v>
      </c>
      <c r="BE66" s="1">
        <v>108.4</v>
      </c>
      <c r="BF66" s="1">
        <v>104.6</v>
      </c>
      <c r="BG66" s="1">
        <v>101.4</v>
      </c>
    </row>
    <row r="67" spans="1:59" ht="13.5" hidden="1" customHeight="1">
      <c r="A67" s="62">
        <v>41395</v>
      </c>
      <c r="B67" s="1">
        <v>102.3</v>
      </c>
      <c r="C67" s="1">
        <v>100.7</v>
      </c>
      <c r="D67" s="1">
        <v>100.7</v>
      </c>
      <c r="E67" s="1">
        <v>99.7</v>
      </c>
      <c r="F67" s="1">
        <v>99</v>
      </c>
      <c r="G67" s="1">
        <v>104.7</v>
      </c>
      <c r="H67" s="1">
        <v>103.6</v>
      </c>
      <c r="I67" s="1">
        <v>99.3</v>
      </c>
      <c r="J67" s="1">
        <v>97.7</v>
      </c>
      <c r="K67" s="1">
        <v>102.6</v>
      </c>
      <c r="L67" s="1">
        <v>108.5</v>
      </c>
      <c r="M67" s="1">
        <v>99.5</v>
      </c>
      <c r="N67" s="1">
        <v>100.3</v>
      </c>
      <c r="O67" s="1">
        <v>104.8</v>
      </c>
      <c r="P67" s="1">
        <v>98.9</v>
      </c>
      <c r="Q67" s="1">
        <v>105.4</v>
      </c>
      <c r="R67" s="1">
        <v>106.2</v>
      </c>
      <c r="S67" s="1">
        <v>107.4</v>
      </c>
      <c r="T67" s="1">
        <v>101.8</v>
      </c>
      <c r="U67" s="1">
        <v>107</v>
      </c>
      <c r="V67" s="1">
        <v>102.8</v>
      </c>
      <c r="W67" s="1">
        <v>100.5</v>
      </c>
      <c r="X67" s="1">
        <v>100.9</v>
      </c>
      <c r="Y67" s="1">
        <v>99.6</v>
      </c>
      <c r="Z67" s="1">
        <v>100.7</v>
      </c>
      <c r="AA67" s="1">
        <v>101.2</v>
      </c>
      <c r="AB67" s="1">
        <v>101.1</v>
      </c>
      <c r="AC67" s="1">
        <v>100.8</v>
      </c>
      <c r="AD67" s="1">
        <v>100</v>
      </c>
      <c r="AE67" s="1">
        <v>100</v>
      </c>
      <c r="AF67" s="1">
        <v>100.6</v>
      </c>
      <c r="AG67" s="1">
        <v>98.3</v>
      </c>
      <c r="AH67" s="1">
        <v>101.5</v>
      </c>
      <c r="AI67" s="1">
        <v>104</v>
      </c>
      <c r="AJ67" s="1">
        <v>102.6</v>
      </c>
      <c r="AK67" s="1">
        <v>101.6</v>
      </c>
      <c r="AL67" s="1">
        <v>103.8</v>
      </c>
      <c r="AM67" s="1">
        <v>103.7</v>
      </c>
      <c r="AN67" s="1">
        <v>104.1</v>
      </c>
      <c r="AO67" s="1">
        <v>101.7</v>
      </c>
      <c r="AP67" s="1">
        <v>100.7</v>
      </c>
      <c r="AQ67" s="1">
        <v>101.2</v>
      </c>
      <c r="AR67" s="1">
        <v>93.4</v>
      </c>
      <c r="AS67" s="1">
        <v>101.9</v>
      </c>
      <c r="AT67" s="1">
        <v>100.6</v>
      </c>
      <c r="AU67" s="1">
        <v>102.3</v>
      </c>
      <c r="AV67" s="1">
        <v>109.6</v>
      </c>
      <c r="AW67" s="1">
        <v>109.6</v>
      </c>
      <c r="AX67" s="1">
        <v>109.6</v>
      </c>
      <c r="AY67" s="1">
        <v>109.3</v>
      </c>
      <c r="AZ67" s="1">
        <v>103.9</v>
      </c>
      <c r="BA67" s="1">
        <v>104.2</v>
      </c>
      <c r="BB67" s="1">
        <v>102.9</v>
      </c>
      <c r="BC67" s="1">
        <v>106.2</v>
      </c>
      <c r="BD67" s="1">
        <v>100.8</v>
      </c>
      <c r="BE67" s="1">
        <v>108.4</v>
      </c>
      <c r="BF67" s="1">
        <v>104.6</v>
      </c>
      <c r="BG67" s="1">
        <v>101.4</v>
      </c>
    </row>
    <row r="68" spans="1:59" ht="13.5" hidden="1" customHeight="1">
      <c r="A68" s="62">
        <v>41426</v>
      </c>
      <c r="B68" s="1">
        <v>102.5</v>
      </c>
      <c r="C68" s="1">
        <v>100.4</v>
      </c>
      <c r="D68" s="1">
        <v>100.4</v>
      </c>
      <c r="E68" s="1">
        <v>99.7</v>
      </c>
      <c r="F68" s="1">
        <v>97.9</v>
      </c>
      <c r="G68" s="1">
        <v>105.2</v>
      </c>
      <c r="H68" s="1">
        <v>104.7</v>
      </c>
      <c r="I68" s="1">
        <v>100.5</v>
      </c>
      <c r="J68" s="1">
        <v>92.4</v>
      </c>
      <c r="K68" s="1">
        <v>101</v>
      </c>
      <c r="L68" s="1">
        <v>107.2</v>
      </c>
      <c r="M68" s="1">
        <v>100.8</v>
      </c>
      <c r="N68" s="1">
        <v>101.2</v>
      </c>
      <c r="O68" s="1">
        <v>104.4</v>
      </c>
      <c r="P68" s="1">
        <v>100.2</v>
      </c>
      <c r="Q68" s="1">
        <v>105.2</v>
      </c>
      <c r="R68" s="1">
        <v>106</v>
      </c>
      <c r="S68" s="1">
        <v>106.5</v>
      </c>
      <c r="T68" s="1">
        <v>101.8</v>
      </c>
      <c r="U68" s="1">
        <v>107</v>
      </c>
      <c r="V68" s="1">
        <v>102.8</v>
      </c>
      <c r="W68" s="1">
        <v>100.6</v>
      </c>
      <c r="X68" s="1">
        <v>101.1</v>
      </c>
      <c r="Y68" s="1">
        <v>99.5</v>
      </c>
      <c r="Z68" s="1">
        <v>101.6</v>
      </c>
      <c r="AA68" s="1">
        <v>102.8</v>
      </c>
      <c r="AB68" s="1">
        <v>102.5</v>
      </c>
      <c r="AC68" s="1">
        <v>101</v>
      </c>
      <c r="AD68" s="1">
        <v>100</v>
      </c>
      <c r="AE68" s="1">
        <v>100</v>
      </c>
      <c r="AF68" s="1">
        <v>101.3</v>
      </c>
      <c r="AG68" s="1">
        <v>98.1</v>
      </c>
      <c r="AH68" s="1">
        <v>103.5</v>
      </c>
      <c r="AI68" s="1">
        <v>103.8</v>
      </c>
      <c r="AJ68" s="1">
        <v>102.5</v>
      </c>
      <c r="AK68" s="1">
        <v>101.6</v>
      </c>
      <c r="AL68" s="1">
        <v>103.2</v>
      </c>
      <c r="AM68" s="1">
        <v>103</v>
      </c>
      <c r="AN68" s="1">
        <v>103.8</v>
      </c>
      <c r="AO68" s="1">
        <v>102.3</v>
      </c>
      <c r="AP68" s="1">
        <v>101.4</v>
      </c>
      <c r="AQ68" s="1">
        <v>101.9</v>
      </c>
      <c r="AR68" s="1">
        <v>93.3</v>
      </c>
      <c r="AS68" s="1">
        <v>101.8</v>
      </c>
      <c r="AT68" s="1">
        <v>99.7</v>
      </c>
      <c r="AU68" s="1">
        <v>102.6</v>
      </c>
      <c r="AV68" s="1">
        <v>107</v>
      </c>
      <c r="AW68" s="1">
        <v>107</v>
      </c>
      <c r="AX68" s="1">
        <v>107</v>
      </c>
      <c r="AY68" s="1">
        <v>109.3</v>
      </c>
      <c r="AZ68" s="1">
        <v>103.9</v>
      </c>
      <c r="BA68" s="1">
        <v>104.4</v>
      </c>
      <c r="BB68" s="1">
        <v>102.5</v>
      </c>
      <c r="BC68" s="1">
        <v>106.1</v>
      </c>
      <c r="BD68" s="1">
        <v>101.1</v>
      </c>
      <c r="BE68" s="1">
        <v>108.3</v>
      </c>
      <c r="BF68" s="1">
        <v>104.6</v>
      </c>
      <c r="BG68" s="1">
        <v>101.4</v>
      </c>
    </row>
    <row r="69" spans="1:59" ht="13.5" hidden="1" customHeight="1">
      <c r="A69" s="62">
        <v>41456</v>
      </c>
      <c r="B69" s="1">
        <v>103.7</v>
      </c>
      <c r="C69" s="1">
        <v>101.1</v>
      </c>
      <c r="D69" s="1">
        <v>101.1</v>
      </c>
      <c r="E69" s="1">
        <v>100.7</v>
      </c>
      <c r="F69" s="1">
        <v>98.3</v>
      </c>
      <c r="G69" s="1">
        <v>106.7</v>
      </c>
      <c r="H69" s="1">
        <v>106.1</v>
      </c>
      <c r="I69" s="1">
        <v>99.3</v>
      </c>
      <c r="J69" s="1">
        <v>92.8</v>
      </c>
      <c r="K69" s="1">
        <v>102.6</v>
      </c>
      <c r="L69" s="1">
        <v>107.2</v>
      </c>
      <c r="M69" s="1">
        <v>101.2</v>
      </c>
      <c r="N69" s="1">
        <v>101.6</v>
      </c>
      <c r="O69" s="1">
        <v>104.8</v>
      </c>
      <c r="P69" s="1">
        <v>106.6</v>
      </c>
      <c r="Q69" s="1">
        <v>106</v>
      </c>
      <c r="R69" s="1">
        <v>106.5</v>
      </c>
      <c r="S69" s="1">
        <v>107.2</v>
      </c>
      <c r="T69" s="1">
        <v>103.7</v>
      </c>
      <c r="U69" s="1">
        <v>107</v>
      </c>
      <c r="V69" s="1">
        <v>104.6</v>
      </c>
      <c r="W69" s="1">
        <v>100.6</v>
      </c>
      <c r="X69" s="1">
        <v>101.2</v>
      </c>
      <c r="Y69" s="1">
        <v>99.5</v>
      </c>
      <c r="Z69" s="1">
        <v>104.1</v>
      </c>
      <c r="AA69" s="1">
        <v>102.8</v>
      </c>
      <c r="AB69" s="1">
        <v>102.5</v>
      </c>
      <c r="AC69" s="1">
        <v>101.2</v>
      </c>
      <c r="AD69" s="1">
        <v>107.8</v>
      </c>
      <c r="AE69" s="1">
        <v>106.7</v>
      </c>
      <c r="AF69" s="1">
        <v>106.7</v>
      </c>
      <c r="AG69" s="1">
        <v>101.2</v>
      </c>
      <c r="AH69" s="1">
        <v>100.6</v>
      </c>
      <c r="AI69" s="1">
        <v>103.2</v>
      </c>
      <c r="AJ69" s="1">
        <v>103.9</v>
      </c>
      <c r="AK69" s="1">
        <v>105.1</v>
      </c>
      <c r="AL69" s="1">
        <v>102.2</v>
      </c>
      <c r="AM69" s="1">
        <v>109</v>
      </c>
      <c r="AN69" s="1">
        <v>104.1</v>
      </c>
      <c r="AO69" s="1">
        <v>102.3</v>
      </c>
      <c r="AP69" s="1">
        <v>101.7</v>
      </c>
      <c r="AQ69" s="1">
        <v>102.3</v>
      </c>
      <c r="AR69" s="1">
        <v>93.3</v>
      </c>
      <c r="AS69" s="1">
        <v>101.4</v>
      </c>
      <c r="AT69" s="1">
        <v>99.6</v>
      </c>
      <c r="AU69" s="1">
        <v>102.6</v>
      </c>
      <c r="AV69" s="1">
        <v>106</v>
      </c>
      <c r="AW69" s="1">
        <v>106</v>
      </c>
      <c r="AX69" s="1">
        <v>106</v>
      </c>
      <c r="AY69" s="1">
        <v>109.3</v>
      </c>
      <c r="AZ69" s="1">
        <v>103.8</v>
      </c>
      <c r="BA69" s="1">
        <v>104.3</v>
      </c>
      <c r="BB69" s="1">
        <v>102.2</v>
      </c>
      <c r="BC69" s="1">
        <v>106.2</v>
      </c>
      <c r="BD69" s="1">
        <v>99.9</v>
      </c>
      <c r="BE69" s="1">
        <v>108.3</v>
      </c>
      <c r="BF69" s="1">
        <v>105.3</v>
      </c>
      <c r="BG69" s="1">
        <v>102.5</v>
      </c>
    </row>
    <row r="70" spans="1:59" ht="13.5" hidden="1" customHeight="1">
      <c r="A70" s="62">
        <v>41487</v>
      </c>
      <c r="B70" s="1">
        <v>104</v>
      </c>
      <c r="C70" s="1">
        <v>101.5</v>
      </c>
      <c r="D70" s="1">
        <v>101.4</v>
      </c>
      <c r="E70" s="1">
        <v>101.6</v>
      </c>
      <c r="F70" s="1">
        <v>99.4</v>
      </c>
      <c r="G70" s="1">
        <v>107.5</v>
      </c>
      <c r="H70" s="1">
        <v>106</v>
      </c>
      <c r="I70" s="1">
        <v>99.4</v>
      </c>
      <c r="J70" s="1">
        <v>89.7</v>
      </c>
      <c r="K70" s="1">
        <v>100.7</v>
      </c>
      <c r="L70" s="1">
        <v>108.6</v>
      </c>
      <c r="M70" s="1">
        <v>103.1</v>
      </c>
      <c r="N70" s="1">
        <v>107.1</v>
      </c>
      <c r="O70" s="1">
        <v>101.9</v>
      </c>
      <c r="P70" s="1">
        <v>106.3</v>
      </c>
      <c r="Q70" s="1">
        <v>106.7</v>
      </c>
      <c r="R70" s="1">
        <v>107.3</v>
      </c>
      <c r="S70" s="1">
        <v>103.9</v>
      </c>
      <c r="T70" s="1">
        <v>107.2</v>
      </c>
      <c r="U70" s="1">
        <v>107.2</v>
      </c>
      <c r="V70" s="1">
        <v>105.1</v>
      </c>
      <c r="W70" s="1">
        <v>101.1</v>
      </c>
      <c r="X70" s="1">
        <v>101.6</v>
      </c>
      <c r="Y70" s="1">
        <v>100</v>
      </c>
      <c r="Z70" s="1">
        <v>104.2</v>
      </c>
      <c r="AA70" s="1">
        <v>102.8</v>
      </c>
      <c r="AB70" s="1">
        <v>102.5</v>
      </c>
      <c r="AC70" s="1">
        <v>103.5</v>
      </c>
      <c r="AD70" s="1">
        <v>107.8</v>
      </c>
      <c r="AE70" s="1">
        <v>106.7</v>
      </c>
      <c r="AF70" s="1">
        <v>101</v>
      </c>
      <c r="AG70" s="1">
        <v>97.4</v>
      </c>
      <c r="AH70" s="1">
        <v>102.9</v>
      </c>
      <c r="AI70" s="1">
        <v>103.7</v>
      </c>
      <c r="AJ70" s="1">
        <v>106.2</v>
      </c>
      <c r="AK70" s="1">
        <v>102.5</v>
      </c>
      <c r="AL70" s="1">
        <v>111.1</v>
      </c>
      <c r="AM70" s="1">
        <v>113</v>
      </c>
      <c r="AN70" s="1">
        <v>103.9</v>
      </c>
      <c r="AO70" s="1">
        <v>102.4</v>
      </c>
      <c r="AP70" s="1">
        <v>101.9</v>
      </c>
      <c r="AQ70" s="1">
        <v>102.6</v>
      </c>
      <c r="AR70" s="1">
        <v>91.5</v>
      </c>
      <c r="AS70" s="1">
        <v>101.9</v>
      </c>
      <c r="AT70" s="1">
        <v>99.8</v>
      </c>
      <c r="AU70" s="1">
        <v>102.6</v>
      </c>
      <c r="AV70" s="1">
        <v>109</v>
      </c>
      <c r="AW70" s="1">
        <v>109</v>
      </c>
      <c r="AX70" s="1">
        <v>109</v>
      </c>
      <c r="AY70" s="1">
        <v>109.3</v>
      </c>
      <c r="AZ70" s="1">
        <v>104</v>
      </c>
      <c r="BA70" s="1">
        <v>104.4</v>
      </c>
      <c r="BB70" s="1">
        <v>103</v>
      </c>
      <c r="BC70" s="1">
        <v>106.4</v>
      </c>
      <c r="BD70" s="1">
        <v>100.9</v>
      </c>
      <c r="BE70" s="1">
        <v>108.3</v>
      </c>
      <c r="BF70" s="1">
        <v>105.4</v>
      </c>
      <c r="BG70" s="1">
        <v>102.5</v>
      </c>
    </row>
    <row r="71" spans="1:59" ht="13.5" hidden="1" customHeight="1">
      <c r="A71" s="62">
        <v>41518</v>
      </c>
      <c r="B71" s="1">
        <v>104.4</v>
      </c>
      <c r="C71" s="1">
        <v>102.3</v>
      </c>
      <c r="D71" s="1">
        <v>102.2</v>
      </c>
      <c r="E71" s="1">
        <v>102.6</v>
      </c>
      <c r="F71" s="1">
        <v>100.2</v>
      </c>
      <c r="G71" s="1">
        <v>108.5</v>
      </c>
      <c r="H71" s="1">
        <v>105.9</v>
      </c>
      <c r="I71" s="1">
        <v>100.3</v>
      </c>
      <c r="J71" s="1">
        <v>91.4</v>
      </c>
      <c r="K71" s="1">
        <v>101.5</v>
      </c>
      <c r="L71" s="1">
        <v>109.4</v>
      </c>
      <c r="M71" s="1">
        <v>100.6</v>
      </c>
      <c r="N71" s="1">
        <v>104.2</v>
      </c>
      <c r="O71" s="1">
        <v>109.7</v>
      </c>
      <c r="P71" s="1">
        <v>102.6</v>
      </c>
      <c r="Q71" s="1">
        <v>106.2</v>
      </c>
      <c r="R71" s="1">
        <v>106.5</v>
      </c>
      <c r="S71" s="1">
        <v>106.8</v>
      </c>
      <c r="T71" s="1">
        <v>103.9</v>
      </c>
      <c r="U71" s="1">
        <v>107.1</v>
      </c>
      <c r="V71" s="1">
        <v>105.1</v>
      </c>
      <c r="W71" s="1">
        <v>101.4</v>
      </c>
      <c r="X71" s="1">
        <v>102</v>
      </c>
      <c r="Y71" s="1">
        <v>100.1</v>
      </c>
      <c r="Z71" s="1">
        <v>104.7</v>
      </c>
      <c r="AA71" s="1">
        <v>103.8</v>
      </c>
      <c r="AB71" s="1">
        <v>103.2</v>
      </c>
      <c r="AC71" s="1">
        <v>103.6</v>
      </c>
      <c r="AD71" s="1">
        <v>107.8</v>
      </c>
      <c r="AE71" s="1">
        <v>106.7</v>
      </c>
      <c r="AF71" s="1">
        <v>101.6</v>
      </c>
      <c r="AG71" s="1">
        <v>96.5</v>
      </c>
      <c r="AH71" s="1">
        <v>103.3</v>
      </c>
      <c r="AI71" s="1">
        <v>104.1</v>
      </c>
      <c r="AJ71" s="1">
        <v>104.1</v>
      </c>
      <c r="AK71" s="1">
        <v>106.4</v>
      </c>
      <c r="AL71" s="1">
        <v>103.3</v>
      </c>
      <c r="AM71" s="1">
        <v>110.9</v>
      </c>
      <c r="AN71" s="1">
        <v>112.6</v>
      </c>
      <c r="AO71" s="1">
        <v>104.5</v>
      </c>
      <c r="AP71" s="1">
        <v>102.9</v>
      </c>
      <c r="AQ71" s="1">
        <v>101.6</v>
      </c>
      <c r="AR71" s="1">
        <v>102.4</v>
      </c>
      <c r="AS71" s="1">
        <v>90.3</v>
      </c>
      <c r="AT71" s="1">
        <v>102.5</v>
      </c>
      <c r="AU71" s="1">
        <v>99.9</v>
      </c>
      <c r="AV71" s="1">
        <v>102.7</v>
      </c>
      <c r="AW71" s="1">
        <v>104.8</v>
      </c>
      <c r="AX71" s="1">
        <v>112.6</v>
      </c>
      <c r="AY71" s="1">
        <v>109.3</v>
      </c>
      <c r="AZ71" s="1">
        <v>104.2</v>
      </c>
      <c r="BA71" s="1">
        <v>104.7</v>
      </c>
      <c r="BB71" s="1">
        <v>102.8</v>
      </c>
      <c r="BC71" s="1">
        <v>106.4</v>
      </c>
      <c r="BD71" s="1">
        <v>101.5</v>
      </c>
      <c r="BE71" s="1">
        <v>108.2</v>
      </c>
      <c r="BF71" s="1">
        <v>105.4</v>
      </c>
      <c r="BG71" s="1">
        <v>102.5</v>
      </c>
    </row>
    <row r="72" spans="1:59" ht="13.5" hidden="1" customHeight="1">
      <c r="A72" s="62">
        <v>41548</v>
      </c>
      <c r="B72" s="1">
        <v>104.5</v>
      </c>
      <c r="C72" s="1">
        <v>102.3</v>
      </c>
      <c r="D72" s="1">
        <v>102.2</v>
      </c>
      <c r="E72" s="1">
        <v>103.3</v>
      </c>
      <c r="F72" s="1">
        <v>98.9</v>
      </c>
      <c r="G72" s="1">
        <v>106.7</v>
      </c>
      <c r="H72" s="1">
        <v>105.1</v>
      </c>
      <c r="I72" s="1">
        <v>101.3</v>
      </c>
      <c r="J72" s="1">
        <v>94</v>
      </c>
      <c r="K72" s="1">
        <v>102.3</v>
      </c>
      <c r="L72" s="1">
        <v>107.8</v>
      </c>
      <c r="M72" s="1">
        <v>102.2</v>
      </c>
      <c r="N72" s="1">
        <v>104.8</v>
      </c>
      <c r="O72" s="1">
        <v>109.7</v>
      </c>
      <c r="P72" s="1">
        <v>103.3</v>
      </c>
      <c r="Q72" s="1">
        <v>106.8</v>
      </c>
      <c r="R72" s="1">
        <v>107.2</v>
      </c>
      <c r="S72" s="1">
        <v>105.9</v>
      </c>
      <c r="T72" s="1">
        <v>103.7</v>
      </c>
      <c r="U72" s="1">
        <v>108.6</v>
      </c>
      <c r="V72" s="1">
        <v>105.6</v>
      </c>
      <c r="W72" s="1">
        <v>101.6</v>
      </c>
      <c r="X72" s="1">
        <v>102.2</v>
      </c>
      <c r="Y72" s="1">
        <v>100.3</v>
      </c>
      <c r="Z72" s="1">
        <v>104.7</v>
      </c>
      <c r="AA72" s="1">
        <v>103.8</v>
      </c>
      <c r="AB72" s="1">
        <v>102.2</v>
      </c>
      <c r="AC72" s="1">
        <v>103.2</v>
      </c>
      <c r="AD72" s="1">
        <v>107.8</v>
      </c>
      <c r="AE72" s="1">
        <v>106.7</v>
      </c>
      <c r="AF72" s="1">
        <v>101.9</v>
      </c>
      <c r="AG72" s="1">
        <v>96.7</v>
      </c>
      <c r="AH72" s="1">
        <v>102.7</v>
      </c>
      <c r="AI72" s="1">
        <v>104.8</v>
      </c>
      <c r="AJ72" s="1">
        <v>104.4</v>
      </c>
      <c r="AK72" s="1">
        <v>106.1</v>
      </c>
      <c r="AL72" s="1">
        <v>104.1</v>
      </c>
      <c r="AM72" s="1">
        <v>109.5</v>
      </c>
      <c r="AN72" s="1">
        <v>110.9</v>
      </c>
      <c r="AO72" s="1">
        <v>109.3</v>
      </c>
      <c r="AP72" s="1">
        <v>103</v>
      </c>
      <c r="AQ72" s="1">
        <v>102.1</v>
      </c>
      <c r="AR72" s="1">
        <v>103</v>
      </c>
      <c r="AS72" s="1">
        <v>89.1</v>
      </c>
      <c r="AT72" s="1">
        <v>102.6</v>
      </c>
      <c r="AU72" s="1">
        <v>100.1</v>
      </c>
      <c r="AV72" s="1">
        <v>102.7</v>
      </c>
      <c r="AW72" s="1">
        <v>104.4</v>
      </c>
      <c r="AX72" s="1">
        <v>114.8</v>
      </c>
      <c r="AY72" s="1">
        <v>109.3</v>
      </c>
      <c r="AZ72" s="1">
        <v>104.4</v>
      </c>
      <c r="BA72" s="1">
        <v>104.8</v>
      </c>
      <c r="BB72" s="1">
        <v>103.1</v>
      </c>
      <c r="BC72" s="1">
        <v>106.6</v>
      </c>
      <c r="BD72" s="1">
        <v>103.2</v>
      </c>
      <c r="BE72" s="1">
        <v>108.2</v>
      </c>
      <c r="BF72" s="1">
        <v>105.4</v>
      </c>
      <c r="BG72" s="1">
        <v>102.5</v>
      </c>
    </row>
    <row r="73" spans="1:59" ht="13.5" hidden="1" customHeight="1">
      <c r="A73" s="62">
        <v>41579</v>
      </c>
      <c r="B73" s="1">
        <v>104.6</v>
      </c>
      <c r="C73" s="1">
        <v>103.3</v>
      </c>
      <c r="D73" s="1">
        <v>103.2</v>
      </c>
      <c r="E73" s="1">
        <v>103.5</v>
      </c>
      <c r="F73" s="1">
        <v>100.8</v>
      </c>
      <c r="G73" s="1">
        <v>106.2</v>
      </c>
      <c r="H73" s="1">
        <v>105.5</v>
      </c>
      <c r="I73" s="1">
        <v>99.8</v>
      </c>
      <c r="J73" s="1">
        <v>95.2</v>
      </c>
      <c r="K73" s="1">
        <v>104.5</v>
      </c>
      <c r="L73" s="1">
        <v>107.1</v>
      </c>
      <c r="M73" s="1">
        <v>106.2</v>
      </c>
      <c r="N73" s="1">
        <v>105.4</v>
      </c>
      <c r="O73" s="1">
        <v>111</v>
      </c>
      <c r="P73" s="1">
        <v>103.7</v>
      </c>
      <c r="Q73" s="1">
        <v>106.6</v>
      </c>
      <c r="R73" s="1">
        <v>107.5</v>
      </c>
      <c r="S73" s="1">
        <v>106.9</v>
      </c>
      <c r="T73" s="1">
        <v>102.3</v>
      </c>
      <c r="U73" s="1">
        <v>109</v>
      </c>
      <c r="V73" s="1">
        <v>103.9</v>
      </c>
      <c r="W73" s="1">
        <v>101.8</v>
      </c>
      <c r="X73" s="1">
        <v>102.4</v>
      </c>
      <c r="Y73" s="1">
        <v>100.4</v>
      </c>
      <c r="Z73" s="1">
        <v>104.7</v>
      </c>
      <c r="AA73" s="1">
        <v>103.8</v>
      </c>
      <c r="AB73" s="1">
        <v>103.2</v>
      </c>
      <c r="AC73" s="1">
        <v>103.6</v>
      </c>
      <c r="AD73" s="1">
        <v>107.8</v>
      </c>
      <c r="AE73" s="1">
        <v>106.7</v>
      </c>
      <c r="AF73" s="1">
        <v>102.5</v>
      </c>
      <c r="AG73" s="1">
        <v>97.1</v>
      </c>
      <c r="AH73" s="1">
        <v>104</v>
      </c>
      <c r="AI73" s="1">
        <v>105.2</v>
      </c>
      <c r="AJ73" s="1">
        <v>104.6</v>
      </c>
      <c r="AK73" s="1">
        <v>105.5</v>
      </c>
      <c r="AL73" s="1">
        <v>109.7</v>
      </c>
      <c r="AM73" s="1">
        <v>107.6</v>
      </c>
      <c r="AN73" s="1">
        <v>108.5</v>
      </c>
      <c r="AO73" s="1">
        <v>104.1</v>
      </c>
      <c r="AP73" s="1">
        <v>103</v>
      </c>
      <c r="AQ73" s="1">
        <v>101</v>
      </c>
      <c r="AR73" s="1">
        <v>102</v>
      </c>
      <c r="AS73" s="1">
        <v>87.3</v>
      </c>
      <c r="AT73" s="1">
        <v>103</v>
      </c>
      <c r="AU73" s="1">
        <v>101.1</v>
      </c>
      <c r="AV73" s="1">
        <v>102.7</v>
      </c>
      <c r="AW73" s="1">
        <v>104.6</v>
      </c>
      <c r="AX73" s="1">
        <v>115</v>
      </c>
      <c r="AY73" s="1">
        <v>109.3</v>
      </c>
      <c r="AZ73" s="1">
        <v>105.1</v>
      </c>
      <c r="BA73" s="1">
        <v>106.1</v>
      </c>
      <c r="BB73" s="1">
        <v>102.4</v>
      </c>
      <c r="BC73" s="1">
        <v>106.8</v>
      </c>
      <c r="BD73" s="1">
        <v>104.7</v>
      </c>
      <c r="BE73" s="1">
        <v>108.2</v>
      </c>
      <c r="BF73" s="1">
        <v>105.4</v>
      </c>
      <c r="BG73" s="1">
        <v>102.5</v>
      </c>
    </row>
    <row r="74" spans="1:59" ht="12.75" hidden="1" customHeight="1">
      <c r="A74" s="62">
        <v>41609</v>
      </c>
      <c r="B74" s="1">
        <v>105.2</v>
      </c>
      <c r="C74" s="1">
        <v>103.9</v>
      </c>
      <c r="D74" s="1">
        <v>103.9</v>
      </c>
      <c r="E74" s="1">
        <v>104.8</v>
      </c>
      <c r="F74" s="1">
        <v>101.2</v>
      </c>
      <c r="G74" s="1">
        <v>105</v>
      </c>
      <c r="H74" s="1">
        <v>106.7</v>
      </c>
      <c r="I74" s="1">
        <v>102.4</v>
      </c>
      <c r="J74" s="1">
        <v>97.4</v>
      </c>
      <c r="K74" s="1">
        <v>103.7</v>
      </c>
      <c r="L74" s="1">
        <v>108.2</v>
      </c>
      <c r="M74" s="1">
        <v>105.6</v>
      </c>
      <c r="N74" s="1">
        <v>104.5</v>
      </c>
      <c r="O74" s="1">
        <v>109.7</v>
      </c>
      <c r="P74" s="1">
        <v>102.8</v>
      </c>
      <c r="Q74" s="1">
        <v>106.9</v>
      </c>
      <c r="R74" s="1">
        <v>105.9</v>
      </c>
      <c r="S74" s="1">
        <v>102.3</v>
      </c>
      <c r="T74" s="1">
        <v>103.1</v>
      </c>
      <c r="U74" s="1">
        <v>108.4</v>
      </c>
      <c r="V74" s="1">
        <v>104.8</v>
      </c>
      <c r="W74" s="1">
        <v>102.3</v>
      </c>
      <c r="X74" s="1">
        <v>103.1</v>
      </c>
      <c r="Y74" s="1">
        <v>100.7</v>
      </c>
      <c r="Z74" s="1">
        <v>105.4</v>
      </c>
      <c r="AA74" s="1">
        <v>104.4</v>
      </c>
      <c r="AB74" s="1">
        <v>103.8</v>
      </c>
      <c r="AC74" s="1">
        <v>107.8</v>
      </c>
      <c r="AD74" s="1">
        <v>106.7</v>
      </c>
      <c r="AE74" s="1">
        <v>106.7</v>
      </c>
      <c r="AF74" s="1">
        <v>102.6</v>
      </c>
      <c r="AG74" s="1">
        <v>97</v>
      </c>
      <c r="AH74" s="1">
        <v>104.2</v>
      </c>
      <c r="AI74" s="1">
        <v>105.2</v>
      </c>
      <c r="AJ74" s="1">
        <v>104.1</v>
      </c>
      <c r="AK74" s="1">
        <v>107</v>
      </c>
      <c r="AL74" s="1">
        <v>104</v>
      </c>
      <c r="AM74" s="1">
        <v>108.7</v>
      </c>
      <c r="AN74" s="1">
        <v>109.9</v>
      </c>
      <c r="AO74" s="1">
        <v>103.8</v>
      </c>
      <c r="AP74" s="1">
        <v>107</v>
      </c>
      <c r="AQ74" s="1">
        <v>101</v>
      </c>
      <c r="AR74" s="1">
        <v>102</v>
      </c>
      <c r="AS74" s="1">
        <v>86.5</v>
      </c>
      <c r="AT74" s="1">
        <v>103.1</v>
      </c>
      <c r="AU74" s="1">
        <v>101.1</v>
      </c>
      <c r="AV74" s="1">
        <v>102.7</v>
      </c>
      <c r="AW74" s="1">
        <v>105.4</v>
      </c>
      <c r="AX74" s="1">
        <v>114.6</v>
      </c>
      <c r="AY74" s="1">
        <v>109.3</v>
      </c>
      <c r="AZ74" s="1">
        <v>106.3</v>
      </c>
      <c r="BA74" s="1">
        <v>107.4</v>
      </c>
      <c r="BB74" s="1">
        <v>103.2</v>
      </c>
      <c r="BC74" s="1">
        <v>106.6</v>
      </c>
      <c r="BD74" s="1">
        <v>103.4</v>
      </c>
      <c r="BE74" s="1">
        <v>108.2</v>
      </c>
      <c r="BF74" s="1">
        <v>105.4</v>
      </c>
      <c r="BG74" s="1">
        <v>102.5</v>
      </c>
    </row>
    <row r="75" spans="1:59" ht="12.75" hidden="1" customHeight="1">
      <c r="A75" s="62">
        <v>41640</v>
      </c>
      <c r="B75" s="1">
        <v>106</v>
      </c>
      <c r="C75" s="1">
        <v>105.5</v>
      </c>
      <c r="D75" s="1">
        <v>105.5</v>
      </c>
      <c r="E75" s="1">
        <v>105</v>
      </c>
      <c r="F75" s="1">
        <v>103.9</v>
      </c>
      <c r="G75" s="1">
        <v>107</v>
      </c>
      <c r="H75" s="1">
        <v>107.9</v>
      </c>
      <c r="I75" s="1">
        <v>101.7</v>
      </c>
      <c r="J75" s="1">
        <v>100.9</v>
      </c>
      <c r="K75" s="1">
        <v>107.7</v>
      </c>
      <c r="L75" s="1">
        <v>107.4</v>
      </c>
      <c r="M75" s="1">
        <v>108.4</v>
      </c>
      <c r="N75" s="1">
        <v>106.3</v>
      </c>
      <c r="O75" s="1">
        <v>110.5</v>
      </c>
      <c r="P75" s="1">
        <v>105.1</v>
      </c>
      <c r="Q75" s="1">
        <v>107.6</v>
      </c>
      <c r="R75" s="1">
        <v>108.3</v>
      </c>
      <c r="S75" s="1">
        <v>108.1</v>
      </c>
      <c r="T75" s="1">
        <v>103.5</v>
      </c>
      <c r="U75" s="1">
        <v>109.6</v>
      </c>
      <c r="V75" s="1">
        <v>105.3</v>
      </c>
      <c r="W75" s="1">
        <v>103</v>
      </c>
      <c r="X75" s="1">
        <v>103.5</v>
      </c>
      <c r="Y75" s="1">
        <v>102.1</v>
      </c>
      <c r="Z75" s="1">
        <v>105.5</v>
      </c>
      <c r="AA75" s="1">
        <v>105.1</v>
      </c>
      <c r="AB75" s="1">
        <v>104.4</v>
      </c>
      <c r="AC75" s="1">
        <v>105.1</v>
      </c>
      <c r="AD75" s="1">
        <v>107.8</v>
      </c>
      <c r="AE75" s="1">
        <v>106.7</v>
      </c>
      <c r="AF75" s="1">
        <v>102.8</v>
      </c>
      <c r="AG75" s="1">
        <v>96.8</v>
      </c>
      <c r="AH75" s="1">
        <v>104.3</v>
      </c>
      <c r="AI75" s="1">
        <v>105.8</v>
      </c>
      <c r="AJ75" s="1">
        <v>104.3</v>
      </c>
      <c r="AK75" s="1">
        <v>108.5</v>
      </c>
      <c r="AL75" s="1">
        <v>105.3</v>
      </c>
      <c r="AM75" s="1">
        <v>111.7</v>
      </c>
      <c r="AN75" s="1">
        <v>113.2</v>
      </c>
      <c r="AO75" s="1">
        <v>105.4</v>
      </c>
      <c r="AP75" s="1">
        <v>107</v>
      </c>
      <c r="AQ75" s="1">
        <v>100.9</v>
      </c>
      <c r="AR75" s="1">
        <v>102</v>
      </c>
      <c r="AS75" s="1">
        <v>85.2</v>
      </c>
      <c r="AT75" s="1">
        <v>103.9</v>
      </c>
      <c r="AU75" s="1">
        <v>101.4</v>
      </c>
      <c r="AV75" s="1">
        <v>102.7</v>
      </c>
      <c r="AW75" s="1">
        <v>109.7</v>
      </c>
      <c r="AX75" s="1">
        <v>116.4</v>
      </c>
      <c r="AY75" s="1">
        <v>109.3</v>
      </c>
      <c r="AZ75" s="1">
        <v>107</v>
      </c>
      <c r="BA75" s="1">
        <v>107.5</v>
      </c>
      <c r="BB75" s="1">
        <v>105.6</v>
      </c>
      <c r="BC75" s="1">
        <v>107.2</v>
      </c>
      <c r="BD75" s="1">
        <v>104.9</v>
      </c>
      <c r="BE75" s="1">
        <v>108.1</v>
      </c>
      <c r="BF75" s="1">
        <v>108</v>
      </c>
      <c r="BG75" s="1">
        <v>104.2</v>
      </c>
    </row>
    <row r="76" spans="1:59" ht="12.75" hidden="1" customHeight="1">
      <c r="A76" s="62">
        <v>41671</v>
      </c>
      <c r="B76" s="1">
        <v>107</v>
      </c>
      <c r="C76" s="1">
        <v>105.9</v>
      </c>
      <c r="D76" s="1">
        <v>105.9</v>
      </c>
      <c r="E76" s="1">
        <v>107.1</v>
      </c>
      <c r="F76" s="1">
        <v>103.3</v>
      </c>
      <c r="G76" s="1">
        <v>107.2</v>
      </c>
      <c r="H76" s="1">
        <v>108.7</v>
      </c>
      <c r="I76" s="1">
        <v>101.7</v>
      </c>
      <c r="J76" s="1">
        <v>103.7</v>
      </c>
      <c r="K76" s="1">
        <v>107.5</v>
      </c>
      <c r="L76" s="1">
        <v>106.3</v>
      </c>
      <c r="M76" s="1">
        <v>106.7</v>
      </c>
      <c r="N76" s="1">
        <v>105.4</v>
      </c>
      <c r="O76" s="1">
        <v>109.8</v>
      </c>
      <c r="P76" s="1">
        <v>104</v>
      </c>
      <c r="Q76" s="1">
        <v>107.3</v>
      </c>
      <c r="R76" s="1">
        <v>108.2</v>
      </c>
      <c r="S76" s="1">
        <v>108.1</v>
      </c>
      <c r="T76" s="1">
        <v>103.1</v>
      </c>
      <c r="U76" s="1">
        <v>109.6</v>
      </c>
      <c r="V76" s="1">
        <v>104.6</v>
      </c>
      <c r="W76" s="1">
        <v>103.9</v>
      </c>
      <c r="X76" s="1">
        <v>104.3</v>
      </c>
      <c r="Y76" s="1">
        <v>103.3</v>
      </c>
      <c r="Z76" s="1">
        <v>105.6</v>
      </c>
      <c r="AA76" s="1">
        <v>105.1</v>
      </c>
      <c r="AB76" s="1">
        <v>104.4</v>
      </c>
      <c r="AC76" s="1">
        <v>106.8</v>
      </c>
      <c r="AD76" s="1">
        <v>107.8</v>
      </c>
      <c r="AE76" s="1">
        <v>106.7</v>
      </c>
      <c r="AF76" s="1">
        <v>103.1</v>
      </c>
      <c r="AG76" s="1">
        <v>97.3</v>
      </c>
      <c r="AH76" s="1">
        <v>104.7</v>
      </c>
      <c r="AI76" s="1">
        <v>105.9</v>
      </c>
      <c r="AJ76" s="1">
        <v>107.5</v>
      </c>
      <c r="AK76" s="1">
        <v>109.9</v>
      </c>
      <c r="AL76" s="1">
        <v>105.9</v>
      </c>
      <c r="AM76" s="1">
        <v>114.4</v>
      </c>
      <c r="AN76" s="1">
        <v>116.6</v>
      </c>
      <c r="AO76" s="1">
        <v>105.6</v>
      </c>
      <c r="AP76" s="1">
        <v>107.2</v>
      </c>
      <c r="AQ76" s="1">
        <v>101</v>
      </c>
      <c r="AR76" s="1">
        <v>102</v>
      </c>
      <c r="AS76" s="1">
        <v>85.6</v>
      </c>
      <c r="AT76" s="1">
        <v>103.7</v>
      </c>
      <c r="AU76" s="1">
        <v>100.6</v>
      </c>
      <c r="AV76" s="1">
        <v>102.8</v>
      </c>
      <c r="AW76" s="1">
        <v>109.4</v>
      </c>
      <c r="AX76" s="1">
        <v>117.4</v>
      </c>
      <c r="AY76" s="1">
        <v>109.3</v>
      </c>
      <c r="AZ76" s="1">
        <v>107.4</v>
      </c>
      <c r="BA76" s="1">
        <v>107.6</v>
      </c>
      <c r="BB76" s="1">
        <v>107</v>
      </c>
      <c r="BC76" s="1">
        <v>111.8</v>
      </c>
      <c r="BD76" s="1">
        <v>103.2</v>
      </c>
      <c r="BE76" s="1">
        <v>115.6</v>
      </c>
      <c r="BF76" s="1">
        <v>108</v>
      </c>
      <c r="BG76" s="1">
        <v>104.2</v>
      </c>
    </row>
    <row r="77" spans="1:59" ht="12.75" hidden="1" customHeight="1">
      <c r="A77" s="62">
        <v>41699</v>
      </c>
      <c r="B77" s="1">
        <v>108.7</v>
      </c>
      <c r="C77" s="1">
        <v>108.5</v>
      </c>
      <c r="D77" s="1">
        <v>108.6</v>
      </c>
      <c r="E77" s="1">
        <v>108.8</v>
      </c>
      <c r="F77" s="1">
        <v>105.7</v>
      </c>
      <c r="G77" s="1">
        <v>108.2</v>
      </c>
      <c r="H77" s="1">
        <v>111.8</v>
      </c>
      <c r="I77" s="1">
        <v>103.2</v>
      </c>
      <c r="J77" s="1">
        <v>103.1</v>
      </c>
      <c r="K77" s="1">
        <v>114.4</v>
      </c>
      <c r="L77" s="1">
        <v>110.4</v>
      </c>
      <c r="M77" s="1">
        <v>107.5</v>
      </c>
      <c r="N77" s="1">
        <v>105.9</v>
      </c>
      <c r="O77" s="1">
        <v>110.2</v>
      </c>
      <c r="P77" s="1">
        <v>104.6</v>
      </c>
      <c r="Q77" s="1">
        <v>110.5</v>
      </c>
      <c r="R77" s="1">
        <v>110.8</v>
      </c>
      <c r="S77" s="1">
        <v>113.3</v>
      </c>
      <c r="T77" s="1">
        <v>109</v>
      </c>
      <c r="U77" s="1">
        <v>110.5</v>
      </c>
      <c r="V77" s="1">
        <v>109.5</v>
      </c>
      <c r="W77" s="1">
        <v>104.5</v>
      </c>
      <c r="X77" s="1">
        <v>104.5</v>
      </c>
      <c r="Y77" s="1">
        <v>104.5</v>
      </c>
      <c r="Z77" s="1">
        <v>106.4</v>
      </c>
      <c r="AA77" s="1">
        <v>106.3</v>
      </c>
      <c r="AB77" s="1">
        <v>105.7</v>
      </c>
      <c r="AC77" s="1">
        <v>107.4</v>
      </c>
      <c r="AD77" s="1">
        <v>107.8</v>
      </c>
      <c r="AE77" s="1">
        <v>106.7</v>
      </c>
      <c r="AF77" s="1">
        <v>103.9</v>
      </c>
      <c r="AG77" s="1">
        <v>97.1</v>
      </c>
      <c r="AH77" s="1">
        <v>106.1</v>
      </c>
      <c r="AI77" s="1">
        <v>107.1</v>
      </c>
      <c r="AJ77" s="1">
        <v>107.4</v>
      </c>
      <c r="AK77" s="1">
        <v>112.1</v>
      </c>
      <c r="AL77" s="1">
        <v>106.5</v>
      </c>
      <c r="AM77" s="1">
        <v>117.1</v>
      </c>
      <c r="AN77" s="1">
        <v>119.7</v>
      </c>
      <c r="AO77" s="1">
        <v>106.8</v>
      </c>
      <c r="AP77" s="1">
        <v>110.2</v>
      </c>
      <c r="AQ77" s="1">
        <v>100.8</v>
      </c>
      <c r="AR77" s="1">
        <v>101.9</v>
      </c>
      <c r="AS77" s="1">
        <v>84.6</v>
      </c>
      <c r="AT77" s="1">
        <v>104.4</v>
      </c>
      <c r="AU77" s="1">
        <v>101</v>
      </c>
      <c r="AV77" s="1">
        <v>102.8</v>
      </c>
      <c r="AW77" s="1">
        <v>112.8</v>
      </c>
      <c r="AX77" s="1">
        <v>118.5</v>
      </c>
      <c r="AY77" s="1">
        <v>119.3</v>
      </c>
      <c r="AZ77" s="1">
        <v>108.4</v>
      </c>
      <c r="BA77" s="1">
        <v>108.6</v>
      </c>
      <c r="BB77" s="1">
        <v>107.7</v>
      </c>
      <c r="BC77" s="1">
        <v>112.5</v>
      </c>
      <c r="BD77" s="1">
        <v>106</v>
      </c>
      <c r="BE77" s="1">
        <v>116</v>
      </c>
      <c r="BF77" s="1">
        <v>108.3</v>
      </c>
      <c r="BG77" s="1">
        <v>104.2</v>
      </c>
    </row>
    <row r="78" spans="1:59" ht="13.5" hidden="1" customHeight="1">
      <c r="A78" s="62">
        <v>41730</v>
      </c>
      <c r="B78" s="1">
        <v>109.5</v>
      </c>
      <c r="C78" s="1">
        <v>110.6</v>
      </c>
      <c r="D78" s="1">
        <v>110.9</v>
      </c>
      <c r="E78" s="1">
        <v>112.4</v>
      </c>
      <c r="F78" s="1">
        <v>109</v>
      </c>
      <c r="G78" s="1">
        <v>111.3</v>
      </c>
      <c r="H78" s="1">
        <v>111.7</v>
      </c>
      <c r="I78" s="1">
        <v>103.4</v>
      </c>
      <c r="J78" s="1">
        <v>102.4</v>
      </c>
      <c r="K78" s="1">
        <v>114.6</v>
      </c>
      <c r="L78" s="1">
        <v>112.5</v>
      </c>
      <c r="M78" s="1">
        <v>107.7</v>
      </c>
      <c r="N78" s="1">
        <v>105.9</v>
      </c>
      <c r="O78" s="1">
        <v>109.6</v>
      </c>
      <c r="P78" s="1">
        <v>104.7</v>
      </c>
      <c r="Q78" s="1">
        <v>111.3</v>
      </c>
      <c r="R78" s="1">
        <v>111.8</v>
      </c>
      <c r="S78" s="1">
        <v>115.6</v>
      </c>
      <c r="T78" s="1">
        <v>109</v>
      </c>
      <c r="U78" s="1">
        <v>111.3</v>
      </c>
      <c r="V78" s="1">
        <v>109.8</v>
      </c>
      <c r="W78" s="1">
        <v>104.9</v>
      </c>
      <c r="X78" s="1">
        <v>104.8</v>
      </c>
      <c r="Y78" s="1">
        <v>105</v>
      </c>
      <c r="Z78" s="1">
        <v>106.4</v>
      </c>
      <c r="AA78" s="1">
        <v>106.3</v>
      </c>
      <c r="AB78" s="1">
        <v>105.7</v>
      </c>
      <c r="AC78" s="1">
        <v>108.7</v>
      </c>
      <c r="AD78" s="1">
        <v>107.8</v>
      </c>
      <c r="AE78" s="1">
        <v>106.7</v>
      </c>
      <c r="AF78" s="1">
        <v>103.9</v>
      </c>
      <c r="AG78" s="1">
        <v>97.7</v>
      </c>
      <c r="AH78" s="1">
        <v>105.9</v>
      </c>
      <c r="AI78" s="1">
        <v>106.8</v>
      </c>
      <c r="AJ78" s="1">
        <v>108.5</v>
      </c>
      <c r="AK78" s="1">
        <v>112.4</v>
      </c>
      <c r="AL78" s="1">
        <v>107.1</v>
      </c>
      <c r="AM78" s="1">
        <v>117.5</v>
      </c>
      <c r="AN78" s="1">
        <v>119.9</v>
      </c>
      <c r="AO78" s="1">
        <v>108.2</v>
      </c>
      <c r="AP78" s="1">
        <v>110.1</v>
      </c>
      <c r="AQ78" s="1">
        <v>100.3</v>
      </c>
      <c r="AR78" s="1">
        <v>101.4</v>
      </c>
      <c r="AS78" s="1">
        <v>83.9</v>
      </c>
      <c r="AT78" s="1">
        <v>105</v>
      </c>
      <c r="AU78" s="1">
        <v>101</v>
      </c>
      <c r="AV78" s="1">
        <v>104</v>
      </c>
      <c r="AW78" s="1">
        <v>114.3</v>
      </c>
      <c r="AX78" s="1">
        <v>114.4</v>
      </c>
      <c r="AY78" s="1">
        <v>119.3</v>
      </c>
      <c r="AZ78" s="1">
        <v>111.3</v>
      </c>
      <c r="BA78" s="1">
        <v>112.5</v>
      </c>
      <c r="BB78" s="1">
        <v>107.7</v>
      </c>
      <c r="BC78" s="1">
        <v>113.2</v>
      </c>
      <c r="BD78" s="1">
        <v>107.7</v>
      </c>
      <c r="BE78" s="1">
        <v>116.5</v>
      </c>
      <c r="BF78" s="1">
        <v>108.3</v>
      </c>
      <c r="BG78" s="1">
        <v>105.6</v>
      </c>
    </row>
    <row r="79" spans="1:59" ht="13.5" hidden="1" customHeight="1">
      <c r="A79" s="62">
        <v>41760</v>
      </c>
      <c r="B79" s="1">
        <v>109.6</v>
      </c>
      <c r="C79" s="1">
        <v>111</v>
      </c>
      <c r="D79" s="1">
        <v>111.2</v>
      </c>
      <c r="E79" s="1">
        <v>111.5</v>
      </c>
      <c r="F79" s="1">
        <v>109.5</v>
      </c>
      <c r="G79" s="1">
        <v>112.3</v>
      </c>
      <c r="H79" s="1">
        <v>114.1</v>
      </c>
      <c r="I79" s="1">
        <v>100</v>
      </c>
      <c r="J79" s="1">
        <v>101.2</v>
      </c>
      <c r="K79" s="1">
        <v>117.6</v>
      </c>
      <c r="L79" s="1">
        <v>113.1</v>
      </c>
      <c r="M79" s="1">
        <v>108.5</v>
      </c>
      <c r="N79" s="1">
        <v>107.1</v>
      </c>
      <c r="O79" s="1">
        <v>113.3</v>
      </c>
      <c r="P79" s="1">
        <v>105.2</v>
      </c>
      <c r="Q79" s="1">
        <v>111.3</v>
      </c>
      <c r="R79" s="1">
        <v>111.5</v>
      </c>
      <c r="S79" s="1">
        <v>116.4</v>
      </c>
      <c r="T79" s="1">
        <v>107.7</v>
      </c>
      <c r="U79" s="1">
        <v>111</v>
      </c>
      <c r="V79" s="1">
        <v>110.7</v>
      </c>
      <c r="W79" s="1">
        <v>105.2</v>
      </c>
      <c r="X79" s="1">
        <v>105</v>
      </c>
      <c r="Y79" s="1">
        <v>105.4</v>
      </c>
      <c r="Z79" s="1">
        <v>106.5</v>
      </c>
      <c r="AA79" s="1">
        <v>106.3</v>
      </c>
      <c r="AB79" s="1">
        <v>105.7</v>
      </c>
      <c r="AC79" s="1">
        <v>110.2</v>
      </c>
      <c r="AD79" s="1">
        <v>107.8</v>
      </c>
      <c r="AE79" s="1">
        <v>106.7</v>
      </c>
      <c r="AF79" s="1">
        <v>103.7</v>
      </c>
      <c r="AG79" s="1">
        <v>97.5</v>
      </c>
      <c r="AH79" s="1">
        <v>105.7</v>
      </c>
      <c r="AI79" s="1">
        <v>106.7</v>
      </c>
      <c r="AJ79" s="1">
        <v>109</v>
      </c>
      <c r="AK79" s="1">
        <v>112.5</v>
      </c>
      <c r="AL79" s="1">
        <v>108.3</v>
      </c>
      <c r="AM79" s="1">
        <v>116.8</v>
      </c>
      <c r="AN79" s="1">
        <v>118.6</v>
      </c>
      <c r="AO79" s="1">
        <v>109.6</v>
      </c>
      <c r="AP79" s="1">
        <v>110.2</v>
      </c>
      <c r="AQ79" s="1">
        <v>100.1</v>
      </c>
      <c r="AR79" s="1">
        <v>101.3</v>
      </c>
      <c r="AS79" s="1">
        <v>82</v>
      </c>
      <c r="AT79" s="1">
        <v>105.7</v>
      </c>
      <c r="AU79" s="1">
        <v>102.7</v>
      </c>
      <c r="AV79" s="1">
        <v>104.6</v>
      </c>
      <c r="AW79" s="1">
        <v>114.6</v>
      </c>
      <c r="AX79" s="1">
        <v>111.2</v>
      </c>
      <c r="AY79" s="1">
        <v>119.3</v>
      </c>
      <c r="AZ79" s="1">
        <v>112</v>
      </c>
      <c r="BA79" s="1">
        <v>113.4</v>
      </c>
      <c r="BB79" s="1">
        <v>107.5</v>
      </c>
      <c r="BC79" s="1">
        <v>113.1</v>
      </c>
      <c r="BD79" s="1">
        <v>107</v>
      </c>
      <c r="BE79" s="1">
        <v>116.5</v>
      </c>
      <c r="BF79" s="1">
        <v>108.3</v>
      </c>
      <c r="BG79" s="1">
        <v>105.6</v>
      </c>
    </row>
    <row r="80" spans="1:59" ht="13.5" hidden="1" customHeight="1">
      <c r="A80" s="62">
        <v>41791</v>
      </c>
      <c r="B80" s="1">
        <v>109.9</v>
      </c>
      <c r="C80" s="1">
        <v>111.4</v>
      </c>
      <c r="D80" s="1">
        <v>111.7</v>
      </c>
      <c r="E80" s="1">
        <v>112</v>
      </c>
      <c r="F80" s="1">
        <v>110</v>
      </c>
      <c r="G80" s="1">
        <v>114.1</v>
      </c>
      <c r="H80" s="1">
        <v>116.9</v>
      </c>
      <c r="I80" s="1">
        <v>101.5</v>
      </c>
      <c r="J80" s="1">
        <v>98.5</v>
      </c>
      <c r="K80" s="1">
        <v>115.6</v>
      </c>
      <c r="L80" s="1">
        <v>113.4</v>
      </c>
      <c r="M80" s="1">
        <v>109.2</v>
      </c>
      <c r="N80" s="1">
        <v>107.4</v>
      </c>
      <c r="O80" s="1">
        <v>114.8</v>
      </c>
      <c r="P80" s="1">
        <v>105.1</v>
      </c>
      <c r="Q80" s="1">
        <v>111.5</v>
      </c>
      <c r="R80" s="1">
        <v>111.8</v>
      </c>
      <c r="S80" s="1">
        <v>116.1</v>
      </c>
      <c r="T80" s="1">
        <v>109.7</v>
      </c>
      <c r="U80" s="1">
        <v>111</v>
      </c>
      <c r="V80" s="1">
        <v>110.7</v>
      </c>
      <c r="W80" s="1">
        <v>105.3</v>
      </c>
      <c r="X80" s="1">
        <v>105.2</v>
      </c>
      <c r="Y80" s="1">
        <v>105.5</v>
      </c>
      <c r="Z80" s="1">
        <v>107.5</v>
      </c>
      <c r="AA80" s="1">
        <v>108.1</v>
      </c>
      <c r="AB80" s="1">
        <v>107.3</v>
      </c>
      <c r="AC80" s="1">
        <v>110.2</v>
      </c>
      <c r="AD80" s="1">
        <v>107.8</v>
      </c>
      <c r="AE80" s="1">
        <v>106.7</v>
      </c>
      <c r="AF80" s="1">
        <v>104.6</v>
      </c>
      <c r="AG80" s="1">
        <v>97.6</v>
      </c>
      <c r="AH80" s="1">
        <v>106.1</v>
      </c>
      <c r="AI80" s="1">
        <v>108.2</v>
      </c>
      <c r="AJ80" s="1">
        <v>109.1</v>
      </c>
      <c r="AK80" s="1">
        <v>112.2</v>
      </c>
      <c r="AL80" s="1">
        <v>108.5</v>
      </c>
      <c r="AM80" s="1">
        <v>115.5</v>
      </c>
      <c r="AN80" s="1">
        <v>116.7</v>
      </c>
      <c r="AO80" s="1">
        <v>110.5</v>
      </c>
      <c r="AP80" s="1">
        <v>110.9</v>
      </c>
      <c r="AQ80" s="1">
        <v>100.1</v>
      </c>
      <c r="AR80" s="1">
        <v>101.3</v>
      </c>
      <c r="AS80" s="1">
        <v>82.3</v>
      </c>
      <c r="AT80" s="1">
        <v>105.8</v>
      </c>
      <c r="AU80" s="1">
        <v>102.8</v>
      </c>
      <c r="AV80" s="1">
        <v>104.6</v>
      </c>
      <c r="AW80" s="1">
        <v>114.4</v>
      </c>
      <c r="AX80" s="1">
        <v>111.5</v>
      </c>
      <c r="AY80" s="1">
        <v>119.3</v>
      </c>
      <c r="AZ80" s="1">
        <v>111.3</v>
      </c>
      <c r="BA80" s="1">
        <v>112.4</v>
      </c>
      <c r="BB80" s="1">
        <v>108</v>
      </c>
      <c r="BC80" s="1">
        <v>113.3</v>
      </c>
      <c r="BD80" s="1">
        <v>108.7</v>
      </c>
      <c r="BE80" s="1">
        <v>116.4</v>
      </c>
      <c r="BF80" s="1">
        <v>108.3</v>
      </c>
      <c r="BG80" s="1">
        <v>105.6</v>
      </c>
    </row>
    <row r="81" spans="1:59" ht="13.5" hidden="1" customHeight="1">
      <c r="A81" s="62">
        <v>41821</v>
      </c>
      <c r="B81" s="1">
        <v>110.7</v>
      </c>
      <c r="C81" s="1">
        <v>110.4</v>
      </c>
      <c r="D81" s="1">
        <v>110.6</v>
      </c>
      <c r="E81" s="1">
        <v>109.6</v>
      </c>
      <c r="F81" s="1">
        <v>110</v>
      </c>
      <c r="G81" s="1">
        <v>112.2</v>
      </c>
      <c r="H81" s="1">
        <v>119</v>
      </c>
      <c r="I81" s="1">
        <v>98.7</v>
      </c>
      <c r="J81" s="1">
        <v>99</v>
      </c>
      <c r="K81" s="1">
        <v>113.3</v>
      </c>
      <c r="L81" s="1">
        <v>114.3</v>
      </c>
      <c r="M81" s="1">
        <v>108.4</v>
      </c>
      <c r="N81" s="1">
        <v>108.1</v>
      </c>
      <c r="O81" s="1">
        <v>116.1</v>
      </c>
      <c r="P81" s="1">
        <v>105.7</v>
      </c>
      <c r="Q81" s="1">
        <v>112.4</v>
      </c>
      <c r="R81" s="1">
        <v>111.8</v>
      </c>
      <c r="S81" s="1">
        <v>116</v>
      </c>
      <c r="T81" s="1">
        <v>109.7</v>
      </c>
      <c r="U81" s="1">
        <v>111</v>
      </c>
      <c r="V81" s="1">
        <v>114.5</v>
      </c>
      <c r="W81" s="1">
        <v>105.5</v>
      </c>
      <c r="X81" s="1">
        <v>105.3</v>
      </c>
      <c r="Y81" s="1">
        <v>105.8</v>
      </c>
      <c r="Z81" s="1">
        <v>110.3</v>
      </c>
      <c r="AA81" s="1">
        <v>108.1</v>
      </c>
      <c r="AB81" s="1">
        <v>107.3</v>
      </c>
      <c r="AC81" s="1">
        <v>110.1</v>
      </c>
      <c r="AD81" s="1">
        <v>117.9</v>
      </c>
      <c r="AE81" s="1">
        <v>113.8</v>
      </c>
      <c r="AF81" s="1">
        <v>104.7</v>
      </c>
      <c r="AG81" s="1">
        <v>97.6</v>
      </c>
      <c r="AH81" s="1">
        <v>106</v>
      </c>
      <c r="AI81" s="1">
        <v>108.4</v>
      </c>
      <c r="AJ81" s="1">
        <v>109.5</v>
      </c>
      <c r="AK81" s="1">
        <v>113.1</v>
      </c>
      <c r="AL81" s="1">
        <v>108.5</v>
      </c>
      <c r="AM81" s="1">
        <v>117.5</v>
      </c>
      <c r="AN81" s="1">
        <v>119.3</v>
      </c>
      <c r="AO81" s="1">
        <v>110.6</v>
      </c>
      <c r="AP81" s="1">
        <v>110.9</v>
      </c>
      <c r="AQ81" s="1">
        <v>100.1</v>
      </c>
      <c r="AR81" s="1">
        <v>101.3</v>
      </c>
      <c r="AS81" s="1">
        <v>81</v>
      </c>
      <c r="AT81" s="1">
        <v>106.1</v>
      </c>
      <c r="AU81" s="1">
        <v>102.7</v>
      </c>
      <c r="AV81" s="1">
        <v>105.1</v>
      </c>
      <c r="AW81" s="1">
        <v>115.4</v>
      </c>
      <c r="AX81" s="1">
        <v>111.8</v>
      </c>
      <c r="AY81" s="1">
        <v>119.3</v>
      </c>
      <c r="AZ81" s="1">
        <v>112.3</v>
      </c>
      <c r="BA81" s="1">
        <v>113.4</v>
      </c>
      <c r="BB81" s="1">
        <v>108.8</v>
      </c>
      <c r="BC81" s="1">
        <v>113.6</v>
      </c>
      <c r="BD81" s="1">
        <v>107.9</v>
      </c>
      <c r="BE81" s="1">
        <v>116.6</v>
      </c>
      <c r="BF81" s="1">
        <v>110.2</v>
      </c>
      <c r="BG81" s="1">
        <v>106.7</v>
      </c>
    </row>
    <row r="82" spans="1:59" ht="13.5" hidden="1" customHeight="1">
      <c r="A82" s="62">
        <v>41852</v>
      </c>
      <c r="B82" s="1">
        <v>111</v>
      </c>
      <c r="C82" s="1">
        <v>111</v>
      </c>
      <c r="D82" s="1">
        <v>111</v>
      </c>
      <c r="E82" s="1">
        <v>110.1</v>
      </c>
      <c r="F82" s="1">
        <v>110.8</v>
      </c>
      <c r="G82" s="1">
        <v>112.7</v>
      </c>
      <c r="H82" s="1">
        <v>120.8</v>
      </c>
      <c r="I82" s="1">
        <v>98.5</v>
      </c>
      <c r="J82" s="1">
        <v>96.5</v>
      </c>
      <c r="K82" s="1">
        <v>112</v>
      </c>
      <c r="L82" s="1">
        <v>114.4</v>
      </c>
      <c r="M82" s="1">
        <v>110.8</v>
      </c>
      <c r="N82" s="1">
        <v>110.1</v>
      </c>
      <c r="O82" s="1">
        <v>118.9</v>
      </c>
      <c r="P82" s="1">
        <v>107.5</v>
      </c>
      <c r="Q82" s="1">
        <v>113.1</v>
      </c>
      <c r="R82" s="1">
        <v>112.3</v>
      </c>
      <c r="S82" s="1">
        <v>116.1</v>
      </c>
      <c r="T82" s="1">
        <v>110.4</v>
      </c>
      <c r="U82" s="1">
        <v>111.6</v>
      </c>
      <c r="V82" s="1">
        <v>115.5</v>
      </c>
      <c r="W82" s="1">
        <v>105.9</v>
      </c>
      <c r="X82" s="1">
        <v>105.8</v>
      </c>
      <c r="Y82" s="1">
        <v>105.9</v>
      </c>
      <c r="Z82" s="1">
        <v>110.5</v>
      </c>
      <c r="AA82" s="1">
        <v>108.1</v>
      </c>
      <c r="AB82" s="1">
        <v>107.3</v>
      </c>
      <c r="AC82" s="1">
        <v>109.8</v>
      </c>
      <c r="AD82" s="1">
        <v>117.9</v>
      </c>
      <c r="AE82" s="1">
        <v>114.5</v>
      </c>
      <c r="AF82" s="1">
        <v>104.7</v>
      </c>
      <c r="AG82" s="1">
        <v>97.1</v>
      </c>
      <c r="AH82" s="1">
        <v>107.5</v>
      </c>
      <c r="AI82" s="1">
        <v>108.2</v>
      </c>
      <c r="AJ82" s="1">
        <v>109.4</v>
      </c>
      <c r="AK82" s="1">
        <v>113.5</v>
      </c>
      <c r="AL82" s="1">
        <v>109.8</v>
      </c>
      <c r="AM82" s="1">
        <v>117.6</v>
      </c>
      <c r="AN82" s="1">
        <v>119.3</v>
      </c>
      <c r="AO82" s="1">
        <v>110.6</v>
      </c>
      <c r="AP82" s="1">
        <v>111</v>
      </c>
      <c r="AQ82" s="1">
        <v>100.5</v>
      </c>
      <c r="AR82" s="1">
        <v>101.6</v>
      </c>
      <c r="AS82" s="1">
        <v>83.2</v>
      </c>
      <c r="AT82" s="1">
        <v>106</v>
      </c>
      <c r="AU82" s="1">
        <v>102.4</v>
      </c>
      <c r="AV82" s="1">
        <v>105.1</v>
      </c>
      <c r="AW82" s="1">
        <v>114.8</v>
      </c>
      <c r="AX82" s="1">
        <v>113.3</v>
      </c>
      <c r="AY82" s="1">
        <v>119.3</v>
      </c>
      <c r="AZ82" s="1">
        <v>113.5</v>
      </c>
      <c r="BA82" s="1">
        <v>114.2</v>
      </c>
      <c r="BB82" s="1">
        <v>111.3</v>
      </c>
      <c r="BC82" s="1">
        <v>113.8</v>
      </c>
      <c r="BD82" s="1">
        <v>108.8</v>
      </c>
      <c r="BE82" s="1">
        <v>116.6</v>
      </c>
      <c r="BF82" s="1">
        <v>110.2</v>
      </c>
      <c r="BG82" s="1">
        <v>106.7</v>
      </c>
    </row>
    <row r="83" spans="1:59" ht="13.5" hidden="1" customHeight="1">
      <c r="A83" s="62">
        <v>41883</v>
      </c>
      <c r="B83" s="1">
        <v>110.9</v>
      </c>
      <c r="C83" s="1">
        <v>110.9</v>
      </c>
      <c r="D83" s="1">
        <v>111</v>
      </c>
      <c r="E83" s="1">
        <v>109.9</v>
      </c>
      <c r="F83" s="1">
        <v>110.5</v>
      </c>
      <c r="G83" s="1">
        <v>112.6</v>
      </c>
      <c r="H83" s="1">
        <v>121.5</v>
      </c>
      <c r="I83" s="1">
        <v>98.7</v>
      </c>
      <c r="J83" s="1">
        <v>99.1</v>
      </c>
      <c r="K83" s="1">
        <v>111.6</v>
      </c>
      <c r="L83" s="1">
        <v>114.8</v>
      </c>
      <c r="M83" s="1">
        <v>111</v>
      </c>
      <c r="N83" s="1">
        <v>110.2</v>
      </c>
      <c r="O83" s="1">
        <v>118.7</v>
      </c>
      <c r="P83" s="1">
        <v>107.7</v>
      </c>
      <c r="Q83" s="1">
        <v>112.9</v>
      </c>
      <c r="R83" s="1">
        <v>112.3</v>
      </c>
      <c r="S83" s="1">
        <v>116.4</v>
      </c>
      <c r="T83" s="1">
        <v>110.4</v>
      </c>
      <c r="U83" s="1">
        <v>111.5</v>
      </c>
      <c r="V83" s="1">
        <v>114.9</v>
      </c>
      <c r="W83" s="1">
        <v>106.7</v>
      </c>
      <c r="X83" s="1">
        <v>106.5</v>
      </c>
      <c r="Y83" s="1">
        <v>107.3</v>
      </c>
      <c r="Z83" s="1">
        <v>111</v>
      </c>
      <c r="AA83" s="1">
        <v>109.1</v>
      </c>
      <c r="AB83" s="1">
        <v>108.2</v>
      </c>
      <c r="AC83" s="1">
        <v>110.1</v>
      </c>
      <c r="AD83" s="1">
        <v>117.9</v>
      </c>
      <c r="AE83" s="1">
        <v>114.5</v>
      </c>
      <c r="AF83" s="1">
        <v>105</v>
      </c>
      <c r="AG83" s="1">
        <v>95.2</v>
      </c>
      <c r="AH83" s="1">
        <v>109</v>
      </c>
      <c r="AI83" s="1">
        <v>109.4</v>
      </c>
      <c r="AJ83" s="1">
        <v>109.7</v>
      </c>
      <c r="AK83" s="1">
        <v>111.8</v>
      </c>
      <c r="AL83" s="1">
        <v>109.8</v>
      </c>
      <c r="AM83" s="1">
        <v>112.9</v>
      </c>
      <c r="AN83" s="1">
        <v>113.6</v>
      </c>
      <c r="AO83" s="1">
        <v>110.3</v>
      </c>
      <c r="AP83" s="1">
        <v>112.1</v>
      </c>
      <c r="AQ83" s="1">
        <v>100.5</v>
      </c>
      <c r="AR83" s="1">
        <v>101.6</v>
      </c>
      <c r="AS83" s="1">
        <v>83.4</v>
      </c>
      <c r="AT83" s="1">
        <v>106.3</v>
      </c>
      <c r="AU83" s="1">
        <v>102.8</v>
      </c>
      <c r="AV83" s="1">
        <v>105.1</v>
      </c>
      <c r="AW83" s="1">
        <v>115.5</v>
      </c>
      <c r="AX83" s="1">
        <v>115.2</v>
      </c>
      <c r="AY83" s="1">
        <v>119.3</v>
      </c>
      <c r="AZ83" s="1">
        <v>113.6</v>
      </c>
      <c r="BA83" s="1">
        <v>114.5</v>
      </c>
      <c r="BB83" s="1">
        <v>111</v>
      </c>
      <c r="BC83" s="1">
        <v>113.6</v>
      </c>
      <c r="BD83" s="1">
        <v>108</v>
      </c>
      <c r="BE83" s="1">
        <v>116.6</v>
      </c>
      <c r="BF83" s="1">
        <v>110.2</v>
      </c>
      <c r="BG83" s="1">
        <v>106.7</v>
      </c>
    </row>
    <row r="84" spans="1:59" ht="13.5" hidden="1" customHeight="1" thickBot="1"/>
    <row r="85" spans="1:59" s="64" customFormat="1">
      <c r="A85" s="269">
        <v>39873</v>
      </c>
      <c r="B85" s="68">
        <f>(B17-B5)/B5*100</f>
        <v>10.326797385620923</v>
      </c>
      <c r="C85" s="162">
        <f t="shared" ref="C85:BB85" si="0">(C17-C5)/C5*100</f>
        <v>16.526610644257698</v>
      </c>
      <c r="D85" s="162">
        <f t="shared" si="0"/>
        <v>16.806722689075627</v>
      </c>
      <c r="E85" s="162">
        <f t="shared" si="0"/>
        <v>21.356421356421354</v>
      </c>
      <c r="F85" s="162">
        <f t="shared" si="0"/>
        <v>12.264150943396219</v>
      </c>
      <c r="G85" s="162">
        <f t="shared" si="0"/>
        <v>22.733812949640285</v>
      </c>
      <c r="H85" s="162">
        <f t="shared" si="0"/>
        <v>16.05263157894737</v>
      </c>
      <c r="I85" s="162">
        <f t="shared" si="0"/>
        <v>3.1486146095717884</v>
      </c>
      <c r="J85" s="162">
        <f t="shared" si="0"/>
        <v>17.156286721504124</v>
      </c>
      <c r="K85" s="162">
        <f t="shared" si="0"/>
        <v>22.510822510822521</v>
      </c>
      <c r="L85" s="162">
        <f t="shared" si="0"/>
        <v>11.464968152866247</v>
      </c>
      <c r="M85" s="162">
        <f t="shared" si="0"/>
        <v>16.519174041297941</v>
      </c>
      <c r="N85" s="162">
        <f t="shared" si="0"/>
        <v>13.073713490959655</v>
      </c>
      <c r="O85" s="162">
        <f t="shared" si="0"/>
        <v>25.114854517611036</v>
      </c>
      <c r="P85" s="162">
        <f t="shared" si="0"/>
        <v>9.8915989159891566</v>
      </c>
      <c r="Q85" s="162">
        <f t="shared" si="0"/>
        <v>13.237410071942451</v>
      </c>
      <c r="R85" s="162">
        <f t="shared" si="0"/>
        <v>13.025210084033608</v>
      </c>
      <c r="S85" s="162">
        <f t="shared" si="0"/>
        <v>14.285714285714269</v>
      </c>
      <c r="T85" s="162">
        <f t="shared" si="0"/>
        <v>10.547396528704928</v>
      </c>
      <c r="U85" s="162">
        <f t="shared" si="0"/>
        <v>12.663755458515288</v>
      </c>
      <c r="V85" s="162">
        <f t="shared" si="0"/>
        <v>14.114114114114123</v>
      </c>
      <c r="W85" s="162">
        <f t="shared" si="0"/>
        <v>3.6871508379888236</v>
      </c>
      <c r="X85" s="162">
        <f t="shared" si="0"/>
        <v>3.4521158129176039</v>
      </c>
      <c r="Y85" s="162">
        <f t="shared" si="0"/>
        <v>4.0313549832026974</v>
      </c>
      <c r="Z85" s="162">
        <f t="shared" si="0"/>
        <v>9.5238095238095237</v>
      </c>
      <c r="AA85" s="162">
        <f t="shared" si="0"/>
        <v>7.5870646766169072</v>
      </c>
      <c r="AB85" s="162">
        <f t="shared" si="0"/>
        <v>7.3081607795371495</v>
      </c>
      <c r="AC85" s="162">
        <f t="shared" si="0"/>
        <v>18.055555555555561</v>
      </c>
      <c r="AD85" s="162">
        <f t="shared" si="0"/>
        <v>6.2240663900414939</v>
      </c>
      <c r="AE85" s="162">
        <f t="shared" si="0"/>
        <v>22.599999999999994</v>
      </c>
      <c r="AF85" s="162">
        <f t="shared" si="0"/>
        <v>8.0367393800229632</v>
      </c>
      <c r="AG85" s="162">
        <f t="shared" si="0"/>
        <v>3.5508637236084479</v>
      </c>
      <c r="AH85" s="162">
        <f t="shared" si="0"/>
        <v>12.989921612542002</v>
      </c>
      <c r="AI85" s="162">
        <f t="shared" si="0"/>
        <v>9.5872170439414166</v>
      </c>
      <c r="AJ85" s="162">
        <f t="shared" si="0"/>
        <v>11.35135135135136</v>
      </c>
      <c r="AK85" s="162">
        <f t="shared" si="0"/>
        <v>4.1878172588832454</v>
      </c>
      <c r="AL85" s="162">
        <f t="shared" si="0"/>
        <v>3.1645569620253164</v>
      </c>
      <c r="AM85" s="162">
        <f t="shared" si="0"/>
        <v>-6.0000000000000036</v>
      </c>
      <c r="AN85" s="162">
        <f t="shared" si="0"/>
        <v>-14.825581395348831</v>
      </c>
      <c r="AO85" s="162">
        <f t="shared" si="0"/>
        <v>18.392370572207085</v>
      </c>
      <c r="AP85" s="162">
        <f t="shared" si="0"/>
        <v>18.454258675078858</v>
      </c>
      <c r="AQ85" s="162">
        <f t="shared" si="0"/>
        <v>0.86206896551723322</v>
      </c>
      <c r="AR85" s="162">
        <f t="shared" si="0"/>
        <v>1.4507772020725447</v>
      </c>
      <c r="AS85" s="162">
        <f t="shared" si="0"/>
        <v>-2.8085443037974769</v>
      </c>
      <c r="AT85" s="162">
        <f t="shared" si="0"/>
        <v>15.863689776733256</v>
      </c>
      <c r="AU85" s="162">
        <f t="shared" si="0"/>
        <v>16.449348044132389</v>
      </c>
      <c r="AV85" s="162">
        <f t="shared" si="0"/>
        <v>17.737430167597772</v>
      </c>
      <c r="AW85" s="162">
        <f t="shared" si="0"/>
        <v>12.10453920220082</v>
      </c>
      <c r="AX85" s="162" t="e">
        <f t="shared" ref="AX85" si="1">(AX17-AX5)/AX5*100</f>
        <v>#DIV/0!</v>
      </c>
      <c r="AY85" s="162">
        <f t="shared" si="0"/>
        <v>6.4649243466299895</v>
      </c>
      <c r="AZ85" s="162">
        <f t="shared" si="0"/>
        <v>14.552736982643513</v>
      </c>
      <c r="BA85" s="162">
        <f t="shared" si="0"/>
        <v>14.186369958275366</v>
      </c>
      <c r="BB85" s="162">
        <f t="shared" si="0"/>
        <v>14.540816326530601</v>
      </c>
      <c r="BC85" s="162">
        <f t="shared" ref="BC85:BG94" si="2">(BC17-BC5)/BC5*100</f>
        <v>13.477088948787062</v>
      </c>
      <c r="BD85" s="162">
        <f t="shared" si="2"/>
        <v>14.536340852130337</v>
      </c>
      <c r="BE85" s="162">
        <f t="shared" si="2"/>
        <v>7.5268817204300991</v>
      </c>
      <c r="BF85" s="162">
        <f t="shared" si="2"/>
        <v>19.660537482319647</v>
      </c>
      <c r="BG85" s="162">
        <f t="shared" si="2"/>
        <v>21.191135734072017</v>
      </c>
    </row>
    <row r="86" spans="1:59" s="64" customFormat="1">
      <c r="A86" s="270">
        <v>39904</v>
      </c>
      <c r="B86" s="68">
        <f t="shared" ref="B86:Q111" si="3">(B18-B6)/B6*100</f>
        <v>9.9740932642487081</v>
      </c>
      <c r="C86" s="162">
        <f t="shared" si="3"/>
        <v>15.586206896551721</v>
      </c>
      <c r="D86" s="162">
        <f t="shared" si="3"/>
        <v>15.564738292011034</v>
      </c>
      <c r="E86" s="162">
        <f t="shared" si="3"/>
        <v>20.370370370370367</v>
      </c>
      <c r="F86" s="162">
        <f t="shared" si="3"/>
        <v>12.198391420911541</v>
      </c>
      <c r="G86" s="162">
        <f t="shared" si="3"/>
        <v>22.553191489361708</v>
      </c>
      <c r="H86" s="162">
        <f t="shared" si="3"/>
        <v>14.690721649484544</v>
      </c>
      <c r="I86" s="162">
        <f t="shared" si="3"/>
        <v>-7.4592074592074491</v>
      </c>
      <c r="J86" s="162">
        <f t="shared" si="3"/>
        <v>7.3947667804323087</v>
      </c>
      <c r="K86" s="162">
        <f t="shared" si="3"/>
        <v>23.80952380952381</v>
      </c>
      <c r="L86" s="162">
        <f t="shared" si="3"/>
        <v>12.326656394453003</v>
      </c>
      <c r="M86" s="162">
        <f t="shared" si="3"/>
        <v>17.982456140350873</v>
      </c>
      <c r="N86" s="162">
        <f t="shared" si="3"/>
        <v>14.861111111111114</v>
      </c>
      <c r="O86" s="162">
        <f t="shared" si="3"/>
        <v>27.617602427921074</v>
      </c>
      <c r="P86" s="162">
        <f t="shared" si="3"/>
        <v>11.533242876526458</v>
      </c>
      <c r="Q86" s="162">
        <f t="shared" si="3"/>
        <v>12.588401697312577</v>
      </c>
      <c r="R86" s="162">
        <f t="shared" ref="R86:BB86" si="4">(R18-R6)/R6*100</f>
        <v>11.202185792349731</v>
      </c>
      <c r="S86" s="162">
        <f t="shared" si="4"/>
        <v>12.109374999999996</v>
      </c>
      <c r="T86" s="162">
        <f t="shared" si="4"/>
        <v>12.933333333333339</v>
      </c>
      <c r="U86" s="162">
        <f t="shared" si="4"/>
        <v>10.169491525423734</v>
      </c>
      <c r="V86" s="162">
        <f t="shared" si="4"/>
        <v>14.413075780089157</v>
      </c>
      <c r="W86" s="162">
        <f t="shared" si="4"/>
        <v>3.455964325529536</v>
      </c>
      <c r="X86" s="162">
        <f t="shared" si="4"/>
        <v>3.1145717463848688</v>
      </c>
      <c r="Y86" s="162">
        <f t="shared" si="4"/>
        <v>4.1340782122905058</v>
      </c>
      <c r="Z86" s="162">
        <f t="shared" si="4"/>
        <v>9.6336499321573879</v>
      </c>
      <c r="AA86" s="162">
        <f t="shared" si="4"/>
        <v>7.5870646766169072</v>
      </c>
      <c r="AB86" s="162">
        <f t="shared" si="4"/>
        <v>7.3081607795371495</v>
      </c>
      <c r="AC86" s="162">
        <f t="shared" si="4"/>
        <v>19.047619047619058</v>
      </c>
      <c r="AD86" s="162">
        <f t="shared" si="4"/>
        <v>6.2240663900414939</v>
      </c>
      <c r="AE86" s="162">
        <f t="shared" si="4"/>
        <v>23.27416173570019</v>
      </c>
      <c r="AF86" s="162">
        <f t="shared" si="4"/>
        <v>7.3863636363636367</v>
      </c>
      <c r="AG86" s="162">
        <f t="shared" si="4"/>
        <v>2.3651844843897827</v>
      </c>
      <c r="AH86" s="162">
        <f t="shared" si="4"/>
        <v>13.377926421404682</v>
      </c>
      <c r="AI86" s="162">
        <f t="shared" si="4"/>
        <v>9.3915343915344032</v>
      </c>
      <c r="AJ86" s="162">
        <f t="shared" si="4"/>
        <v>12.162162162162163</v>
      </c>
      <c r="AK86" s="162">
        <f t="shared" si="4"/>
        <v>3.7453183520599254</v>
      </c>
      <c r="AL86" s="162">
        <f t="shared" si="4"/>
        <v>4.2283298097251585</v>
      </c>
      <c r="AM86" s="162">
        <f t="shared" si="4"/>
        <v>-8.4677419354838861</v>
      </c>
      <c r="AN86" s="162">
        <f t="shared" si="4"/>
        <v>-17.473118279569903</v>
      </c>
      <c r="AO86" s="162">
        <f t="shared" si="4"/>
        <v>17.631224764468385</v>
      </c>
      <c r="AP86" s="162">
        <f t="shared" si="4"/>
        <v>18.454258675078858</v>
      </c>
      <c r="AQ86" s="162">
        <f t="shared" si="4"/>
        <v>0.95877277085330781</v>
      </c>
      <c r="AR86" s="162">
        <f t="shared" si="4"/>
        <v>1.9771071800208175</v>
      </c>
      <c r="AS86" s="162">
        <f t="shared" si="4"/>
        <v>-5.0583657587548636</v>
      </c>
      <c r="AT86" s="162">
        <f t="shared" si="4"/>
        <v>15.856481481481469</v>
      </c>
      <c r="AU86" s="162">
        <f t="shared" si="4"/>
        <v>15.779092702169626</v>
      </c>
      <c r="AV86" s="162">
        <f t="shared" si="4"/>
        <v>18.836565096952899</v>
      </c>
      <c r="AW86" s="162">
        <f t="shared" si="4"/>
        <v>11.677852348993293</v>
      </c>
      <c r="AX86" s="162" t="e">
        <f t="shared" ref="AX86" si="5">(AX18-AX6)/AX6*100</f>
        <v>#DIV/0!</v>
      </c>
      <c r="AY86" s="162">
        <f t="shared" si="4"/>
        <v>6.4649243466299895</v>
      </c>
      <c r="AZ86" s="162">
        <f t="shared" si="4"/>
        <v>12.881806108897747</v>
      </c>
      <c r="BA86" s="162">
        <f t="shared" si="4"/>
        <v>14.206896551724135</v>
      </c>
      <c r="BB86" s="162">
        <f t="shared" si="4"/>
        <v>11.734693877551006</v>
      </c>
      <c r="BC86" s="162">
        <f t="shared" si="2"/>
        <v>12.851405622489953</v>
      </c>
      <c r="BD86" s="162">
        <f t="shared" si="2"/>
        <v>14.516129032258068</v>
      </c>
      <c r="BE86" s="162">
        <f t="shared" si="2"/>
        <v>7.5268817204300991</v>
      </c>
      <c r="BF86" s="162">
        <f t="shared" si="2"/>
        <v>19.660537482319647</v>
      </c>
      <c r="BG86" s="162">
        <f t="shared" si="2"/>
        <v>19.047619047619047</v>
      </c>
    </row>
    <row r="87" spans="1:59" s="64" customFormat="1">
      <c r="A87" s="270">
        <v>39934</v>
      </c>
      <c r="B87" s="68">
        <f t="shared" si="3"/>
        <v>9.3951093951093902</v>
      </c>
      <c r="C87" s="162">
        <f t="shared" si="3"/>
        <v>13.64864864864864</v>
      </c>
      <c r="D87" s="162">
        <f t="shared" si="3"/>
        <v>13.495276653171389</v>
      </c>
      <c r="E87" s="162">
        <f t="shared" si="3"/>
        <v>13.458950201884253</v>
      </c>
      <c r="F87" s="162">
        <f t="shared" si="3"/>
        <v>11.748998664886511</v>
      </c>
      <c r="G87" s="162">
        <f t="shared" si="3"/>
        <v>18.132611637347754</v>
      </c>
      <c r="H87" s="162">
        <f t="shared" si="3"/>
        <v>14.64968152866242</v>
      </c>
      <c r="I87" s="162">
        <f t="shared" si="3"/>
        <v>-10.568181818181815</v>
      </c>
      <c r="J87" s="162">
        <f t="shared" si="3"/>
        <v>20.649350649350655</v>
      </c>
      <c r="K87" s="162">
        <f t="shared" si="3"/>
        <v>22.539229671897306</v>
      </c>
      <c r="L87" s="162">
        <f t="shared" si="3"/>
        <v>15.230769230769239</v>
      </c>
      <c r="M87" s="162">
        <f t="shared" si="3"/>
        <v>16.358463726884782</v>
      </c>
      <c r="N87" s="162">
        <f t="shared" si="3"/>
        <v>15.109890109890111</v>
      </c>
      <c r="O87" s="162">
        <f t="shared" si="3"/>
        <v>29.235382308845576</v>
      </c>
      <c r="P87" s="162">
        <f t="shared" si="3"/>
        <v>11.543624161073819</v>
      </c>
      <c r="Q87" s="162">
        <f t="shared" si="3"/>
        <v>12.07865168539325</v>
      </c>
      <c r="R87" s="162">
        <f t="shared" ref="R87:BB87" si="6">(R19-R7)/R7*100</f>
        <v>10.55480378890392</v>
      </c>
      <c r="S87" s="162">
        <f t="shared" si="6"/>
        <v>12.727272727272723</v>
      </c>
      <c r="T87" s="162">
        <f t="shared" si="6"/>
        <v>11.009174311926612</v>
      </c>
      <c r="U87" s="162">
        <f t="shared" si="6"/>
        <v>9.2178770949720796</v>
      </c>
      <c r="V87" s="162">
        <f t="shared" si="6"/>
        <v>14.391691394658734</v>
      </c>
      <c r="W87" s="162">
        <f t="shared" si="6"/>
        <v>3.2293986636971113</v>
      </c>
      <c r="X87" s="162">
        <f t="shared" si="6"/>
        <v>2.8921023359288034</v>
      </c>
      <c r="Y87" s="162">
        <f t="shared" si="6"/>
        <v>3.8975501113585747</v>
      </c>
      <c r="Z87" s="162">
        <f t="shared" si="6"/>
        <v>9.48509485094851</v>
      </c>
      <c r="AA87" s="162">
        <f t="shared" si="6"/>
        <v>7.5870646766169072</v>
      </c>
      <c r="AB87" s="162">
        <f t="shared" si="6"/>
        <v>7.3081607795371495</v>
      </c>
      <c r="AC87" s="162">
        <f t="shared" si="6"/>
        <v>17.851739788199716</v>
      </c>
      <c r="AD87" s="162">
        <f t="shared" si="6"/>
        <v>6.2240663900414939</v>
      </c>
      <c r="AE87" s="162">
        <f t="shared" si="6"/>
        <v>22.156862745098032</v>
      </c>
      <c r="AF87" s="162">
        <f t="shared" si="6"/>
        <v>7.9635949943117179</v>
      </c>
      <c r="AG87" s="162">
        <f t="shared" si="6"/>
        <v>3.8387715930902107</v>
      </c>
      <c r="AH87" s="162">
        <f t="shared" si="6"/>
        <v>12.541254125412532</v>
      </c>
      <c r="AI87" s="162">
        <f t="shared" si="6"/>
        <v>9.6052631578947327</v>
      </c>
      <c r="AJ87" s="162">
        <f t="shared" si="6"/>
        <v>11.812080536912747</v>
      </c>
      <c r="AK87" s="162">
        <f t="shared" si="6"/>
        <v>3.0826140567200988</v>
      </c>
      <c r="AL87" s="162">
        <f t="shared" si="6"/>
        <v>6.0445387062566311</v>
      </c>
      <c r="AM87" s="162">
        <f t="shared" si="6"/>
        <v>-12.948717948717942</v>
      </c>
      <c r="AN87" s="162">
        <f t="shared" si="6"/>
        <v>-22.756005056890004</v>
      </c>
      <c r="AO87" s="162">
        <f t="shared" si="6"/>
        <v>16.822429906542048</v>
      </c>
      <c r="AP87" s="162">
        <f t="shared" si="6"/>
        <v>18.454258675078858</v>
      </c>
      <c r="AQ87" s="162">
        <f t="shared" si="6"/>
        <v>0.95969289827255266</v>
      </c>
      <c r="AR87" s="162">
        <f t="shared" si="6"/>
        <v>1.9771071800208175</v>
      </c>
      <c r="AS87" s="162">
        <f t="shared" si="6"/>
        <v>-5.3480141565080697</v>
      </c>
      <c r="AT87" s="162">
        <f t="shared" si="6"/>
        <v>15.261958997722102</v>
      </c>
      <c r="AU87" s="162">
        <f t="shared" si="6"/>
        <v>16.650438169425506</v>
      </c>
      <c r="AV87" s="162">
        <f t="shared" si="6"/>
        <v>18.508287292817666</v>
      </c>
      <c r="AW87" s="162">
        <f t="shared" si="6"/>
        <v>7.1059431524547803</v>
      </c>
      <c r="AX87" s="162" t="e">
        <f t="shared" ref="AX87" si="7">(AX19-AX7)/AX7*100</f>
        <v>#DIV/0!</v>
      </c>
      <c r="AY87" s="162">
        <f t="shared" si="6"/>
        <v>6.4649243466299895</v>
      </c>
      <c r="AZ87" s="162">
        <f t="shared" si="6"/>
        <v>11.447368421052635</v>
      </c>
      <c r="BA87" s="162">
        <f t="shared" si="6"/>
        <v>12.824010914051851</v>
      </c>
      <c r="BB87" s="162">
        <f t="shared" si="6"/>
        <v>9.8609355246523531</v>
      </c>
      <c r="BC87" s="162">
        <f t="shared" si="2"/>
        <v>12.851405622489953</v>
      </c>
      <c r="BD87" s="162">
        <f t="shared" si="2"/>
        <v>14.180024660912455</v>
      </c>
      <c r="BE87" s="162">
        <f t="shared" si="2"/>
        <v>7.5268817204300991</v>
      </c>
      <c r="BF87" s="162">
        <f t="shared" si="2"/>
        <v>19.660537482319647</v>
      </c>
      <c r="BG87" s="162">
        <f t="shared" si="2"/>
        <v>19.047619047619047</v>
      </c>
    </row>
    <row r="88" spans="1:59" s="64" customFormat="1">
      <c r="A88" s="270">
        <v>39965</v>
      </c>
      <c r="B88" s="68">
        <f t="shared" si="3"/>
        <v>7.7020202020201944</v>
      </c>
      <c r="C88" s="162">
        <f t="shared" si="3"/>
        <v>10.875331564986721</v>
      </c>
      <c r="D88" s="162">
        <f t="shared" si="3"/>
        <v>10.860927152317885</v>
      </c>
      <c r="E88" s="162">
        <f t="shared" si="3"/>
        <v>8.3870967741935498</v>
      </c>
      <c r="F88" s="162">
        <f t="shared" si="3"/>
        <v>9.724047306176093</v>
      </c>
      <c r="G88" s="162">
        <f t="shared" si="3"/>
        <v>14.907651715039574</v>
      </c>
      <c r="H88" s="162">
        <f t="shared" si="3"/>
        <v>13.584905660377355</v>
      </c>
      <c r="I88" s="162">
        <f t="shared" si="3"/>
        <v>-10.411899313501154</v>
      </c>
      <c r="J88" s="162">
        <f t="shared" si="3"/>
        <v>11.741935483870961</v>
      </c>
      <c r="K88" s="162">
        <f t="shared" si="3"/>
        <v>20.483641536273122</v>
      </c>
      <c r="L88" s="162">
        <f t="shared" si="3"/>
        <v>16.355140186915886</v>
      </c>
      <c r="M88" s="162">
        <f t="shared" si="3"/>
        <v>15.266106442577017</v>
      </c>
      <c r="N88" s="162">
        <f t="shared" si="3"/>
        <v>13.46938775510205</v>
      </c>
      <c r="O88" s="162">
        <f t="shared" si="3"/>
        <v>26.822157434402342</v>
      </c>
      <c r="P88" s="162">
        <f t="shared" si="3"/>
        <v>10.026737967914439</v>
      </c>
      <c r="Q88" s="162">
        <f t="shared" si="3"/>
        <v>11.624649859943972</v>
      </c>
      <c r="R88" s="162">
        <f t="shared" ref="R88:BB88" si="8">(R20-R8)/R8*100</f>
        <v>10.121457489878544</v>
      </c>
      <c r="S88" s="162">
        <f t="shared" si="8"/>
        <v>10.682110682110677</v>
      </c>
      <c r="T88" s="162">
        <f t="shared" si="8"/>
        <v>9.9606815203145604</v>
      </c>
      <c r="U88" s="162">
        <f t="shared" si="8"/>
        <v>9.79020979020979</v>
      </c>
      <c r="V88" s="162">
        <f t="shared" si="8"/>
        <v>14.391691394658734</v>
      </c>
      <c r="W88" s="162">
        <f t="shared" si="8"/>
        <v>3.2258064516128933</v>
      </c>
      <c r="X88" s="162">
        <f t="shared" si="8"/>
        <v>2.8888888888888826</v>
      </c>
      <c r="Y88" s="162">
        <f t="shared" si="8"/>
        <v>4.0044493882091148</v>
      </c>
      <c r="Z88" s="162">
        <f t="shared" si="8"/>
        <v>7.529722589167771</v>
      </c>
      <c r="AA88" s="162">
        <f t="shared" si="8"/>
        <v>5.0420168067226925</v>
      </c>
      <c r="AB88" s="162">
        <f t="shared" si="8"/>
        <v>4.5667447306791464</v>
      </c>
      <c r="AC88" s="162">
        <f t="shared" si="8"/>
        <v>17.462686567164184</v>
      </c>
      <c r="AD88" s="162">
        <f t="shared" si="8"/>
        <v>6.2240663900414939</v>
      </c>
      <c r="AE88" s="162">
        <f t="shared" si="8"/>
        <v>22.682445759368836</v>
      </c>
      <c r="AF88" s="162">
        <f t="shared" si="8"/>
        <v>6.9428891377379651</v>
      </c>
      <c r="AG88" s="162">
        <f t="shared" si="8"/>
        <v>0.56338028169013554</v>
      </c>
      <c r="AH88" s="162">
        <f t="shared" si="8"/>
        <v>13.215859030837004</v>
      </c>
      <c r="AI88" s="162">
        <f t="shared" si="8"/>
        <v>10.090556274256143</v>
      </c>
      <c r="AJ88" s="162">
        <f t="shared" si="8"/>
        <v>11.780455153949125</v>
      </c>
      <c r="AK88" s="162">
        <f t="shared" si="8"/>
        <v>-1.0588235294117714</v>
      </c>
      <c r="AL88" s="162">
        <f t="shared" si="8"/>
        <v>5.0367261280167863</v>
      </c>
      <c r="AM88" s="162">
        <f t="shared" si="8"/>
        <v>-15.252152521525206</v>
      </c>
      <c r="AN88" s="162">
        <f t="shared" si="8"/>
        <v>-24.969987995198075</v>
      </c>
      <c r="AO88" s="162">
        <f t="shared" si="8"/>
        <v>16.334661354581669</v>
      </c>
      <c r="AP88" s="162">
        <f t="shared" si="8"/>
        <v>4.2640990371389194</v>
      </c>
      <c r="AQ88" s="162">
        <f t="shared" si="8"/>
        <v>0.86455331412104286</v>
      </c>
      <c r="AR88" s="162">
        <f t="shared" si="8"/>
        <v>1.9771071800208175</v>
      </c>
      <c r="AS88" s="162">
        <f t="shared" si="8"/>
        <v>-6.2574257425742612</v>
      </c>
      <c r="AT88" s="162">
        <f t="shared" si="8"/>
        <v>14.562002275312851</v>
      </c>
      <c r="AU88" s="162">
        <f t="shared" si="8"/>
        <v>15.830115830115837</v>
      </c>
      <c r="AV88" s="162">
        <f t="shared" si="8"/>
        <v>18.019257221458037</v>
      </c>
      <c r="AW88" s="162">
        <f t="shared" si="8"/>
        <v>6.4643799472295598</v>
      </c>
      <c r="AX88" s="162" t="e">
        <f t="shared" ref="AX88" si="9">(AX20-AX8)/AX8*100</f>
        <v>#DIV/0!</v>
      </c>
      <c r="AY88" s="162">
        <f t="shared" si="8"/>
        <v>6.4649243466299895</v>
      </c>
      <c r="AZ88" s="162">
        <f t="shared" si="8"/>
        <v>11.154345006485096</v>
      </c>
      <c r="BA88" s="162">
        <f t="shared" si="8"/>
        <v>13.90013495276655</v>
      </c>
      <c r="BB88" s="162">
        <f t="shared" si="8"/>
        <v>8.4577114427860653</v>
      </c>
      <c r="BC88" s="162">
        <f t="shared" si="2"/>
        <v>13.253012048192758</v>
      </c>
      <c r="BD88" s="162">
        <f t="shared" si="2"/>
        <v>15.62115621156212</v>
      </c>
      <c r="BE88" s="162">
        <f t="shared" si="2"/>
        <v>7.5268817204300991</v>
      </c>
      <c r="BF88" s="162">
        <f t="shared" si="2"/>
        <v>20.084865629420086</v>
      </c>
      <c r="BG88" s="162">
        <f t="shared" si="2"/>
        <v>19.047619047619047</v>
      </c>
    </row>
    <row r="89" spans="1:59" s="64" customFormat="1">
      <c r="A89" s="270">
        <v>39995</v>
      </c>
      <c r="B89" s="68">
        <f t="shared" si="3"/>
        <v>6.5756823821340102</v>
      </c>
      <c r="C89" s="162">
        <f t="shared" si="3"/>
        <v>7.383419689119175</v>
      </c>
      <c r="D89" s="162">
        <f t="shared" si="3"/>
        <v>6.9767441860465</v>
      </c>
      <c r="E89" s="162">
        <f t="shared" si="3"/>
        <v>3.995006242197257</v>
      </c>
      <c r="F89" s="162">
        <f t="shared" si="3"/>
        <v>5.526992287917734</v>
      </c>
      <c r="G89" s="162">
        <f t="shared" si="3"/>
        <v>15.364583333333332</v>
      </c>
      <c r="H89" s="162">
        <f t="shared" si="3"/>
        <v>9.7410604192355201</v>
      </c>
      <c r="I89" s="162">
        <f t="shared" si="3"/>
        <v>-13.621262458471758</v>
      </c>
      <c r="J89" s="162">
        <f t="shared" si="3"/>
        <v>11.454311454311442</v>
      </c>
      <c r="K89" s="162">
        <f t="shared" si="3"/>
        <v>16.760563380281699</v>
      </c>
      <c r="L89" s="162">
        <f t="shared" si="3"/>
        <v>10.798816568047355</v>
      </c>
      <c r="M89" s="162">
        <f t="shared" si="3"/>
        <v>13.369713506139149</v>
      </c>
      <c r="N89" s="162">
        <f t="shared" si="3"/>
        <v>13.378378378378386</v>
      </c>
      <c r="O89" s="162">
        <f t="shared" si="3"/>
        <v>23.878437047756876</v>
      </c>
      <c r="P89" s="162">
        <f t="shared" si="3"/>
        <v>10.610079575596815</v>
      </c>
      <c r="Q89" s="162">
        <f t="shared" si="3"/>
        <v>11.404728789986075</v>
      </c>
      <c r="R89" s="162">
        <f t="shared" ref="R89:BB89" si="10">(R21-R9)/R9*100</f>
        <v>9.3708165997322617</v>
      </c>
      <c r="S89" s="162">
        <f t="shared" si="10"/>
        <v>10.115236875800264</v>
      </c>
      <c r="T89" s="162">
        <f t="shared" si="10"/>
        <v>10.416666666666668</v>
      </c>
      <c r="U89" s="162">
        <f t="shared" si="10"/>
        <v>8.5517241379310391</v>
      </c>
      <c r="V89" s="162">
        <f t="shared" si="10"/>
        <v>14.771048744460858</v>
      </c>
      <c r="W89" s="162">
        <f t="shared" si="10"/>
        <v>3.674832962138082</v>
      </c>
      <c r="X89" s="162">
        <f t="shared" si="10"/>
        <v>3.2258064516128933</v>
      </c>
      <c r="Y89" s="162">
        <f t="shared" si="10"/>
        <v>4.6718576195772954</v>
      </c>
      <c r="Z89" s="162">
        <f t="shared" si="10"/>
        <v>7.0332480818414327</v>
      </c>
      <c r="AA89" s="162">
        <f t="shared" si="10"/>
        <v>5.0420168067226925</v>
      </c>
      <c r="AB89" s="162">
        <f t="shared" si="10"/>
        <v>4.5667447306791464</v>
      </c>
      <c r="AC89" s="162">
        <f t="shared" si="10"/>
        <v>17.429837518463806</v>
      </c>
      <c r="AD89" s="162">
        <f t="shared" si="10"/>
        <v>4.1666666666666705</v>
      </c>
      <c r="AE89" s="162">
        <f t="shared" si="10"/>
        <v>18.67768595041322</v>
      </c>
      <c r="AF89" s="162">
        <f t="shared" si="10"/>
        <v>5.8823529411764834</v>
      </c>
      <c r="AG89" s="162">
        <f t="shared" si="10"/>
        <v>9.3370681605983691E-2</v>
      </c>
      <c r="AH89" s="162">
        <f t="shared" si="10"/>
        <v>10.129310344827593</v>
      </c>
      <c r="AI89" s="162">
        <f t="shared" si="10"/>
        <v>9.2544987146529607</v>
      </c>
      <c r="AJ89" s="162">
        <f t="shared" si="10"/>
        <v>11.318242343541945</v>
      </c>
      <c r="AK89" s="162">
        <f t="shared" si="10"/>
        <v>-1.9653179190751477</v>
      </c>
      <c r="AL89" s="162">
        <f t="shared" si="10"/>
        <v>4.075235109717859</v>
      </c>
      <c r="AM89" s="162">
        <f t="shared" si="10"/>
        <v>-16.238317757009337</v>
      </c>
      <c r="AN89" s="162">
        <f t="shared" si="10"/>
        <v>-26.345291479820627</v>
      </c>
      <c r="AO89" s="162">
        <f t="shared" si="10"/>
        <v>17.904509283819628</v>
      </c>
      <c r="AP89" s="162">
        <f t="shared" si="10"/>
        <v>3.8356164383561606</v>
      </c>
      <c r="AQ89" s="162">
        <f t="shared" si="10"/>
        <v>1.0576923076923022</v>
      </c>
      <c r="AR89" s="162">
        <f t="shared" si="10"/>
        <v>1.9771071800208175</v>
      </c>
      <c r="AS89" s="162">
        <f t="shared" si="10"/>
        <v>-5.0239234449760852</v>
      </c>
      <c r="AT89" s="162">
        <f t="shared" si="10"/>
        <v>14.656144306651633</v>
      </c>
      <c r="AU89" s="162">
        <f t="shared" si="10"/>
        <v>14.828897338403035</v>
      </c>
      <c r="AV89" s="162">
        <f t="shared" si="10"/>
        <v>18.181818181818187</v>
      </c>
      <c r="AW89" s="162">
        <f t="shared" si="10"/>
        <v>9.3175853018372621</v>
      </c>
      <c r="AX89" s="162" t="e">
        <f t="shared" ref="AX89" si="11">(AX21-AX9)/AX9*100</f>
        <v>#DIV/0!</v>
      </c>
      <c r="AY89" s="162">
        <f t="shared" si="10"/>
        <v>6.4649243466299895</v>
      </c>
      <c r="AZ89" s="162">
        <f t="shared" si="10"/>
        <v>11.125485122897812</v>
      </c>
      <c r="BA89" s="162">
        <f t="shared" si="10"/>
        <v>13.99730820995963</v>
      </c>
      <c r="BB89" s="162">
        <f t="shared" si="10"/>
        <v>8.1784386617100306</v>
      </c>
      <c r="BC89" s="162">
        <f t="shared" si="2"/>
        <v>13.624338624338641</v>
      </c>
      <c r="BD89" s="162">
        <f t="shared" si="2"/>
        <v>15.441176470588246</v>
      </c>
      <c r="BE89" s="162">
        <f t="shared" si="2"/>
        <v>10.321715817694374</v>
      </c>
      <c r="BF89" s="162">
        <f t="shared" si="2"/>
        <v>17.80821917808219</v>
      </c>
      <c r="BG89" s="162">
        <f t="shared" si="2"/>
        <v>16.666666666666664</v>
      </c>
    </row>
    <row r="90" spans="1:59" s="64" customFormat="1">
      <c r="A90" s="270">
        <v>40026</v>
      </c>
      <c r="B90" s="68">
        <f t="shared" si="3"/>
        <v>6.0419235511714007</v>
      </c>
      <c r="C90" s="162">
        <f t="shared" si="3"/>
        <v>6.0102301790281363</v>
      </c>
      <c r="D90" s="162">
        <f t="shared" si="3"/>
        <v>5.3435114503816834</v>
      </c>
      <c r="E90" s="162">
        <f t="shared" si="3"/>
        <v>0</v>
      </c>
      <c r="F90" s="162">
        <f t="shared" si="3"/>
        <v>4.8843187660668343</v>
      </c>
      <c r="G90" s="162">
        <f t="shared" si="3"/>
        <v>13.427109974424553</v>
      </c>
      <c r="H90" s="162">
        <f t="shared" si="3"/>
        <v>8.443908323281061</v>
      </c>
      <c r="I90" s="162">
        <f t="shared" si="3"/>
        <v>-15.553121577217965</v>
      </c>
      <c r="J90" s="162">
        <f t="shared" si="3"/>
        <v>12.581063553826205</v>
      </c>
      <c r="K90" s="162">
        <f t="shared" si="3"/>
        <v>18.899858956276432</v>
      </c>
      <c r="L90" s="162">
        <f t="shared" si="3"/>
        <v>8.3453237410071903</v>
      </c>
      <c r="M90" s="162">
        <f t="shared" si="3"/>
        <v>12.247644683714682</v>
      </c>
      <c r="N90" s="162">
        <f t="shared" si="3"/>
        <v>14.745308310991959</v>
      </c>
      <c r="O90" s="162">
        <f t="shared" si="3"/>
        <v>25.952045133991525</v>
      </c>
      <c r="P90" s="162">
        <f t="shared" si="3"/>
        <v>11.756935270805799</v>
      </c>
      <c r="Q90" s="162">
        <f t="shared" si="3"/>
        <v>12.792297111416776</v>
      </c>
      <c r="R90" s="162">
        <f t="shared" ref="R90:BB90" si="12">(R22-R10)/R10*100</f>
        <v>9.825033647375502</v>
      </c>
      <c r="S90" s="162">
        <f t="shared" si="12"/>
        <v>10.499359795134447</v>
      </c>
      <c r="T90" s="162">
        <f t="shared" si="12"/>
        <v>11.788079470198683</v>
      </c>
      <c r="U90" s="162">
        <f t="shared" si="12"/>
        <v>8.9136490250696454</v>
      </c>
      <c r="V90" s="162">
        <f t="shared" si="12"/>
        <v>17.613636363636349</v>
      </c>
      <c r="W90" s="162">
        <f t="shared" si="12"/>
        <v>3.2044198895027689</v>
      </c>
      <c r="X90" s="162">
        <f t="shared" si="12"/>
        <v>2.9867256637168014</v>
      </c>
      <c r="Y90" s="162">
        <f t="shared" si="12"/>
        <v>4.4198895027624303</v>
      </c>
      <c r="Z90" s="162">
        <f t="shared" si="12"/>
        <v>6.4968152866241971</v>
      </c>
      <c r="AA90" s="162">
        <f t="shared" si="12"/>
        <v>5.0420168067226925</v>
      </c>
      <c r="AB90" s="162">
        <f t="shared" si="12"/>
        <v>4.5667447306791464</v>
      </c>
      <c r="AC90" s="162">
        <f t="shared" si="12"/>
        <v>11.065006915629324</v>
      </c>
      <c r="AD90" s="162">
        <f t="shared" si="12"/>
        <v>4.1666666666666705</v>
      </c>
      <c r="AE90" s="162">
        <f t="shared" si="12"/>
        <v>17.355371900826448</v>
      </c>
      <c r="AF90" s="162">
        <f t="shared" si="12"/>
        <v>4.735682819383257</v>
      </c>
      <c r="AG90" s="162">
        <f t="shared" si="12"/>
        <v>-2.6678932842686343</v>
      </c>
      <c r="AH90" s="162">
        <f t="shared" si="12"/>
        <v>9.5948827292110881</v>
      </c>
      <c r="AI90" s="162">
        <f t="shared" si="12"/>
        <v>9.1259640102827877</v>
      </c>
      <c r="AJ90" s="162">
        <f t="shared" si="12"/>
        <v>11.733333333333329</v>
      </c>
      <c r="AK90" s="162">
        <f t="shared" si="12"/>
        <v>-1.5133876600698619</v>
      </c>
      <c r="AL90" s="162">
        <f t="shared" si="12"/>
        <v>4.9214659685863902</v>
      </c>
      <c r="AM90" s="162">
        <f t="shared" si="12"/>
        <v>-16.09058402860548</v>
      </c>
      <c r="AN90" s="162">
        <f t="shared" si="12"/>
        <v>-26.382488479262673</v>
      </c>
      <c r="AO90" s="162">
        <f t="shared" si="12"/>
        <v>18.302387267904503</v>
      </c>
      <c r="AP90" s="162">
        <f t="shared" si="12"/>
        <v>3.8356164383561606</v>
      </c>
      <c r="AQ90" s="162">
        <f t="shared" si="12"/>
        <v>1.4258555133079849</v>
      </c>
      <c r="AR90" s="162">
        <f t="shared" si="12"/>
        <v>2.6584867075664711</v>
      </c>
      <c r="AS90" s="162">
        <f t="shared" si="12"/>
        <v>-8.3265306122449001</v>
      </c>
      <c r="AT90" s="162">
        <f t="shared" si="12"/>
        <v>11.797133406835725</v>
      </c>
      <c r="AU90" s="162">
        <f t="shared" si="12"/>
        <v>10.322580645161294</v>
      </c>
      <c r="AV90" s="162">
        <f t="shared" si="12"/>
        <v>19.093406593406602</v>
      </c>
      <c r="AW90" s="162">
        <f t="shared" si="12"/>
        <v>7.3453608247422721</v>
      </c>
      <c r="AX90" s="162" t="e">
        <f t="shared" ref="AX90" si="13">(AX22-AX10)/AX10*100</f>
        <v>#DIV/0!</v>
      </c>
      <c r="AY90" s="162">
        <f t="shared" si="12"/>
        <v>6.4649243466299895</v>
      </c>
      <c r="AZ90" s="162">
        <f t="shared" si="12"/>
        <v>9.4936708860759502</v>
      </c>
      <c r="BA90" s="162">
        <f t="shared" si="12"/>
        <v>14.285714285714269</v>
      </c>
      <c r="BB90" s="162">
        <f t="shared" si="12"/>
        <v>4.916067146282967</v>
      </c>
      <c r="BC90" s="162">
        <f t="shared" si="2"/>
        <v>13.324538258575211</v>
      </c>
      <c r="BD90" s="162">
        <f t="shared" si="2"/>
        <v>15.412621359223285</v>
      </c>
      <c r="BE90" s="162">
        <f t="shared" si="2"/>
        <v>10.321715817694374</v>
      </c>
      <c r="BF90" s="162">
        <f t="shared" si="2"/>
        <v>16.059379217273964</v>
      </c>
      <c r="BG90" s="162">
        <f t="shared" si="2"/>
        <v>16.666666666666664</v>
      </c>
    </row>
    <row r="91" spans="1:59" s="64" customFormat="1">
      <c r="A91" s="270">
        <v>40057</v>
      </c>
      <c r="B91" s="68">
        <f t="shared" si="3"/>
        <v>5.7668711656441749</v>
      </c>
      <c r="C91" s="162">
        <f t="shared" si="3"/>
        <v>5.2030456852791982</v>
      </c>
      <c r="D91" s="162">
        <f t="shared" si="3"/>
        <v>4.8101265822784773</v>
      </c>
      <c r="E91" s="162">
        <f t="shared" si="3"/>
        <v>-1.1976047904191618</v>
      </c>
      <c r="F91" s="162">
        <f t="shared" si="3"/>
        <v>4.1131105398457626</v>
      </c>
      <c r="G91" s="162">
        <f t="shared" si="3"/>
        <v>12.105926860025232</v>
      </c>
      <c r="H91" s="162">
        <f t="shared" si="3"/>
        <v>7.380952380952384</v>
      </c>
      <c r="I91" s="162">
        <f t="shared" si="3"/>
        <v>-16.157205240174672</v>
      </c>
      <c r="J91" s="162">
        <f t="shared" si="3"/>
        <v>5.2434456928838991</v>
      </c>
      <c r="K91" s="162">
        <f t="shared" si="3"/>
        <v>22.557471264367823</v>
      </c>
      <c r="L91" s="162">
        <f t="shared" si="3"/>
        <v>8.154506437768223</v>
      </c>
      <c r="M91" s="162">
        <f t="shared" si="3"/>
        <v>11.523178807947025</v>
      </c>
      <c r="N91" s="162">
        <f t="shared" si="3"/>
        <v>11.842105263157894</v>
      </c>
      <c r="O91" s="162">
        <f t="shared" si="3"/>
        <v>20.110957004160891</v>
      </c>
      <c r="P91" s="162">
        <f t="shared" si="3"/>
        <v>9.6103896103896176</v>
      </c>
      <c r="Q91" s="162">
        <f t="shared" si="3"/>
        <v>12.108843537414973</v>
      </c>
      <c r="R91" s="162">
        <f t="shared" ref="R91:BB91" si="14">(R23-R11)/R11*100</f>
        <v>9.0545938748335697</v>
      </c>
      <c r="S91" s="162">
        <f t="shared" si="14"/>
        <v>9.9110546378653073</v>
      </c>
      <c r="T91" s="162">
        <f t="shared" si="14"/>
        <v>9.3506493506493538</v>
      </c>
      <c r="U91" s="162">
        <f t="shared" si="14"/>
        <v>8.2530949105914715</v>
      </c>
      <c r="V91" s="162">
        <f t="shared" si="14"/>
        <v>16.830294530154276</v>
      </c>
      <c r="W91" s="162">
        <f t="shared" si="14"/>
        <v>3.5359116022099477</v>
      </c>
      <c r="X91" s="162">
        <f t="shared" si="14"/>
        <v>2.9801324503311291</v>
      </c>
      <c r="Y91" s="162">
        <f t="shared" si="14"/>
        <v>4.4101433296582133</v>
      </c>
      <c r="Z91" s="162">
        <f t="shared" si="14"/>
        <v>6.4556962025316382</v>
      </c>
      <c r="AA91" s="162">
        <f t="shared" si="14"/>
        <v>4.6263345195729606</v>
      </c>
      <c r="AB91" s="162">
        <f t="shared" si="14"/>
        <v>4.645760743321719</v>
      </c>
      <c r="AC91" s="162">
        <f t="shared" si="14"/>
        <v>10.109289617486326</v>
      </c>
      <c r="AD91" s="162">
        <f t="shared" si="14"/>
        <v>4.1666666666666705</v>
      </c>
      <c r="AE91" s="162">
        <f t="shared" si="14"/>
        <v>17.21311475409836</v>
      </c>
      <c r="AF91" s="162">
        <f t="shared" si="14"/>
        <v>3.8209606986899569</v>
      </c>
      <c r="AG91" s="162">
        <f t="shared" si="14"/>
        <v>-3.3976124885215819</v>
      </c>
      <c r="AH91" s="162">
        <f t="shared" si="14"/>
        <v>7.5949367088607627</v>
      </c>
      <c r="AI91" s="162">
        <f t="shared" si="14"/>
        <v>8.4810126582278524</v>
      </c>
      <c r="AJ91" s="162">
        <f t="shared" si="14"/>
        <v>11.733333333333329</v>
      </c>
      <c r="AK91" s="162">
        <f t="shared" si="14"/>
        <v>-0.23391812865497411</v>
      </c>
      <c r="AL91" s="162">
        <f t="shared" si="14"/>
        <v>3.6307053941908709</v>
      </c>
      <c r="AM91" s="162">
        <f t="shared" si="14"/>
        <v>-8.6574654956085393</v>
      </c>
      <c r="AN91" s="162">
        <f t="shared" si="14"/>
        <v>-16.976456009913264</v>
      </c>
      <c r="AO91" s="162">
        <f t="shared" si="14"/>
        <v>16.384915474642384</v>
      </c>
      <c r="AP91" s="162">
        <f t="shared" si="14"/>
        <v>1.7426273458445194</v>
      </c>
      <c r="AQ91" s="162">
        <f t="shared" si="14"/>
        <v>0.76117982873454937</v>
      </c>
      <c r="AR91" s="162">
        <f t="shared" si="14"/>
        <v>2.2494887525562399</v>
      </c>
      <c r="AS91" s="162">
        <f t="shared" si="14"/>
        <v>-11.252566735112939</v>
      </c>
      <c r="AT91" s="162">
        <f t="shared" si="14"/>
        <v>11.269146608315095</v>
      </c>
      <c r="AU91" s="162">
        <f t="shared" si="14"/>
        <v>7.4477747502270697</v>
      </c>
      <c r="AV91" s="162">
        <f t="shared" si="14"/>
        <v>17.678812415654534</v>
      </c>
      <c r="AW91" s="162">
        <f t="shared" si="14"/>
        <v>13.984168865435368</v>
      </c>
      <c r="AX91" s="162" t="e">
        <f t="shared" ref="AX91" si="15">(AX23-AX11)/AX11*100</f>
        <v>#DIV/0!</v>
      </c>
      <c r="AY91" s="162">
        <f t="shared" si="14"/>
        <v>6.4649243466299895</v>
      </c>
      <c r="AZ91" s="162">
        <f t="shared" si="14"/>
        <v>11.597938144329897</v>
      </c>
      <c r="BA91" s="162">
        <f t="shared" si="14"/>
        <v>14.591700133868796</v>
      </c>
      <c r="BB91" s="162">
        <f t="shared" si="14"/>
        <v>8.5396039603960467</v>
      </c>
      <c r="BC91" s="162">
        <f t="shared" si="2"/>
        <v>12.2715404699739</v>
      </c>
      <c r="BD91" s="162">
        <f t="shared" si="2"/>
        <v>13.978494623655918</v>
      </c>
      <c r="BE91" s="162">
        <f t="shared" si="2"/>
        <v>10.321715817694374</v>
      </c>
      <c r="BF91" s="162">
        <f t="shared" si="2"/>
        <v>7.9046424090338725</v>
      </c>
      <c r="BG91" s="162">
        <f t="shared" si="2"/>
        <v>16.666666666666664</v>
      </c>
    </row>
    <row r="92" spans="1:59" s="64" customFormat="1">
      <c r="A92" s="270">
        <v>40087</v>
      </c>
      <c r="B92" s="68">
        <f t="shared" si="3"/>
        <v>5.3724053724053613</v>
      </c>
      <c r="C92" s="162">
        <f t="shared" si="3"/>
        <v>4.6365914786967455</v>
      </c>
      <c r="D92" s="162">
        <f t="shared" si="3"/>
        <v>4.2500000000000071</v>
      </c>
      <c r="E92" s="162">
        <f t="shared" si="3"/>
        <v>-3.6513545347467709</v>
      </c>
      <c r="F92" s="162">
        <f t="shared" si="3"/>
        <v>4.7619047619047654</v>
      </c>
      <c r="G92" s="162">
        <f t="shared" si="3"/>
        <v>11.290322580645173</v>
      </c>
      <c r="H92" s="162">
        <f t="shared" si="3"/>
        <v>6.2721893491124225</v>
      </c>
      <c r="I92" s="162">
        <f t="shared" si="3"/>
        <v>-17.152103559870554</v>
      </c>
      <c r="J92" s="162">
        <f t="shared" si="3"/>
        <v>11.010362694300518</v>
      </c>
      <c r="K92" s="162">
        <f t="shared" si="3"/>
        <v>24.142661179698209</v>
      </c>
      <c r="L92" s="162">
        <f t="shared" si="3"/>
        <v>7.5822603719599382</v>
      </c>
      <c r="M92" s="162">
        <f t="shared" si="3"/>
        <v>10.116731517509743</v>
      </c>
      <c r="N92" s="162">
        <f t="shared" si="3"/>
        <v>12.156862745098035</v>
      </c>
      <c r="O92" s="162">
        <f t="shared" si="3"/>
        <v>19.021739130434785</v>
      </c>
      <c r="P92" s="162">
        <f t="shared" si="3"/>
        <v>10.34928848641656</v>
      </c>
      <c r="Q92" s="162">
        <f t="shared" si="3"/>
        <v>12.228260869565219</v>
      </c>
      <c r="R92" s="162">
        <f t="shared" ref="R92:BB92" si="16">(R24-R12)/R12*100</f>
        <v>9.772423025435069</v>
      </c>
      <c r="S92" s="162">
        <f t="shared" si="16"/>
        <v>9.8089171974522333</v>
      </c>
      <c r="T92" s="162">
        <f t="shared" si="16"/>
        <v>9.7529258777633281</v>
      </c>
      <c r="U92" s="162">
        <f t="shared" si="16"/>
        <v>9.7087378640776709</v>
      </c>
      <c r="V92" s="162">
        <f t="shared" si="16"/>
        <v>15.833333333333341</v>
      </c>
      <c r="W92" s="162">
        <f t="shared" si="16"/>
        <v>3.4103410341034044</v>
      </c>
      <c r="X92" s="162">
        <f t="shared" si="16"/>
        <v>2.9670329670329698</v>
      </c>
      <c r="Y92" s="162">
        <f t="shared" si="16"/>
        <v>4.2857142857142918</v>
      </c>
      <c r="Z92" s="162">
        <f t="shared" si="16"/>
        <v>6.717363751584279</v>
      </c>
      <c r="AA92" s="162">
        <f t="shared" si="16"/>
        <v>4.6263345195729606</v>
      </c>
      <c r="AB92" s="162">
        <f t="shared" si="16"/>
        <v>4.645760743321719</v>
      </c>
      <c r="AC92" s="162">
        <f t="shared" si="16"/>
        <v>10.49046321525884</v>
      </c>
      <c r="AD92" s="162">
        <f t="shared" si="16"/>
        <v>4.1666666666666705</v>
      </c>
      <c r="AE92" s="162">
        <f t="shared" si="16"/>
        <v>18.646864686468653</v>
      </c>
      <c r="AF92" s="162">
        <f t="shared" si="16"/>
        <v>3.1556039173014048</v>
      </c>
      <c r="AG92" s="162">
        <f t="shared" si="16"/>
        <v>-3.6563071297989032</v>
      </c>
      <c r="AH92" s="162">
        <f t="shared" si="16"/>
        <v>6.7724867724867783</v>
      </c>
      <c r="AI92" s="162">
        <f t="shared" si="16"/>
        <v>7.6923076923077041</v>
      </c>
      <c r="AJ92" s="162">
        <f t="shared" si="16"/>
        <v>11.46666666666666</v>
      </c>
      <c r="AK92" s="162">
        <f t="shared" si="16"/>
        <v>-0.58823529411764708</v>
      </c>
      <c r="AL92" s="162">
        <f t="shared" si="16"/>
        <v>3.5269709543568375</v>
      </c>
      <c r="AM92" s="162">
        <f t="shared" si="16"/>
        <v>-10.230179028132993</v>
      </c>
      <c r="AN92" s="162">
        <f t="shared" si="16"/>
        <v>-18.980891719745223</v>
      </c>
      <c r="AO92" s="162">
        <f t="shared" si="16"/>
        <v>15.155440414507776</v>
      </c>
      <c r="AP92" s="162">
        <f t="shared" si="16"/>
        <v>1.7426273458445194</v>
      </c>
      <c r="AQ92" s="162">
        <f t="shared" si="16"/>
        <v>0</v>
      </c>
      <c r="AR92" s="162">
        <f t="shared" si="16"/>
        <v>2.2494887525562399</v>
      </c>
      <c r="AS92" s="162">
        <f t="shared" si="16"/>
        <v>-17.038539553752535</v>
      </c>
      <c r="AT92" s="162">
        <f t="shared" si="16"/>
        <v>9.6069868995633314</v>
      </c>
      <c r="AU92" s="162">
        <f t="shared" si="16"/>
        <v>4.7016274864376157</v>
      </c>
      <c r="AV92" s="162">
        <f t="shared" si="16"/>
        <v>17.678812415654534</v>
      </c>
      <c r="AW92" s="162">
        <f t="shared" si="16"/>
        <v>14.304635761589402</v>
      </c>
      <c r="AX92" s="162" t="e">
        <f t="shared" ref="AX92" si="17">(AX24-AX12)/AX12*100</f>
        <v>#DIV/0!</v>
      </c>
      <c r="AY92" s="162">
        <f t="shared" si="16"/>
        <v>6.4649243466299895</v>
      </c>
      <c r="AZ92" s="162">
        <f t="shared" si="16"/>
        <v>10.22727272727272</v>
      </c>
      <c r="BA92" s="162">
        <f t="shared" si="16"/>
        <v>11.568123393316196</v>
      </c>
      <c r="BB92" s="162">
        <f t="shared" si="16"/>
        <v>8.6741016109045841</v>
      </c>
      <c r="BC92" s="162">
        <f t="shared" si="2"/>
        <v>10.358056265984647</v>
      </c>
      <c r="BD92" s="162">
        <f t="shared" si="2"/>
        <v>11.111111111111111</v>
      </c>
      <c r="BE92" s="162">
        <f t="shared" si="2"/>
        <v>10.321715817694374</v>
      </c>
      <c r="BF92" s="162">
        <f t="shared" si="2"/>
        <v>7.9046424090338725</v>
      </c>
      <c r="BG92" s="162">
        <f t="shared" si="2"/>
        <v>10.986267166042461</v>
      </c>
    </row>
    <row r="93" spans="1:59" s="64" customFormat="1">
      <c r="A93" s="270">
        <v>40118</v>
      </c>
      <c r="B93" s="68">
        <f t="shared" si="3"/>
        <v>5.2503052503052459</v>
      </c>
      <c r="C93" s="162">
        <f t="shared" si="3"/>
        <v>3.6204744069912684</v>
      </c>
      <c r="D93" s="162">
        <f t="shared" si="3"/>
        <v>2.9850746268656607</v>
      </c>
      <c r="E93" s="162">
        <f t="shared" si="3"/>
        <v>-3.7869822485207134</v>
      </c>
      <c r="F93" s="162">
        <f t="shared" si="3"/>
        <v>4.4642857142857135</v>
      </c>
      <c r="G93" s="162">
        <f t="shared" si="3"/>
        <v>4.7619047619047619</v>
      </c>
      <c r="H93" s="162">
        <f t="shared" si="3"/>
        <v>6.6272189349112356</v>
      </c>
      <c r="I93" s="162">
        <f t="shared" si="3"/>
        <v>-19.016393442622956</v>
      </c>
      <c r="J93" s="162">
        <f t="shared" si="3"/>
        <v>5.9859154929577398</v>
      </c>
      <c r="K93" s="162">
        <f t="shared" si="3"/>
        <v>16.666666666666664</v>
      </c>
      <c r="L93" s="162">
        <f t="shared" si="3"/>
        <v>8.6083213773314196</v>
      </c>
      <c r="M93" s="162">
        <f t="shared" si="3"/>
        <v>8.9858793324775359</v>
      </c>
      <c r="N93" s="162">
        <f t="shared" si="3"/>
        <v>12.451361867704293</v>
      </c>
      <c r="O93" s="162">
        <f t="shared" si="3"/>
        <v>15.223097112860884</v>
      </c>
      <c r="P93" s="162">
        <f t="shared" si="3"/>
        <v>11.354838709677416</v>
      </c>
      <c r="Q93" s="162">
        <f t="shared" si="3"/>
        <v>12.195121951219514</v>
      </c>
      <c r="R93" s="162">
        <f t="shared" ref="R93:BB93" si="18">(R25-R13)/R13*100</f>
        <v>9.3333333333333339</v>
      </c>
      <c r="S93" s="162">
        <f t="shared" si="18"/>
        <v>9.4936708860759502</v>
      </c>
      <c r="T93" s="162">
        <f t="shared" si="18"/>
        <v>10.403120936280883</v>
      </c>
      <c r="U93" s="162">
        <f t="shared" si="18"/>
        <v>9.279778393351803</v>
      </c>
      <c r="V93" s="162">
        <f t="shared" si="18"/>
        <v>16.204986149584492</v>
      </c>
      <c r="W93" s="162">
        <f t="shared" si="18"/>
        <v>3.7486218302094727</v>
      </c>
      <c r="X93" s="162">
        <f t="shared" si="18"/>
        <v>3.4216335540838951</v>
      </c>
      <c r="Y93" s="162">
        <f t="shared" si="18"/>
        <v>4.281009879253574</v>
      </c>
      <c r="Z93" s="162">
        <f t="shared" si="18"/>
        <v>6.7088607594936676</v>
      </c>
      <c r="AA93" s="162">
        <f t="shared" si="18"/>
        <v>4.6263345195729606</v>
      </c>
      <c r="AB93" s="162">
        <f t="shared" si="18"/>
        <v>4.645760743321719</v>
      </c>
      <c r="AC93" s="162">
        <f t="shared" si="18"/>
        <v>10.094212651413189</v>
      </c>
      <c r="AD93" s="162">
        <f t="shared" si="18"/>
        <v>4.1666666666666705</v>
      </c>
      <c r="AE93" s="162">
        <f t="shared" si="18"/>
        <v>18.811881188118811</v>
      </c>
      <c r="AF93" s="162">
        <f t="shared" si="18"/>
        <v>3.0501089324618706</v>
      </c>
      <c r="AG93" s="162">
        <f t="shared" si="18"/>
        <v>-3.3913840513290459</v>
      </c>
      <c r="AH93" s="162">
        <f t="shared" si="18"/>
        <v>6.243386243386249</v>
      </c>
      <c r="AI93" s="162">
        <f t="shared" si="18"/>
        <v>7.6923076923077041</v>
      </c>
      <c r="AJ93" s="162">
        <f t="shared" si="18"/>
        <v>10.978835978835995</v>
      </c>
      <c r="AK93" s="162">
        <f t="shared" si="18"/>
        <v>0.35671819262783755</v>
      </c>
      <c r="AL93" s="162">
        <f t="shared" si="18"/>
        <v>3.7422037422037362</v>
      </c>
      <c r="AM93" s="162">
        <f t="shared" si="18"/>
        <v>-7.1523178807947092</v>
      </c>
      <c r="AN93" s="162">
        <f t="shared" si="18"/>
        <v>-14.859437751004018</v>
      </c>
      <c r="AO93" s="162">
        <f t="shared" si="18"/>
        <v>13.624678663239088</v>
      </c>
      <c r="AP93" s="162">
        <f t="shared" si="18"/>
        <v>1.7426273458445194</v>
      </c>
      <c r="AQ93" s="162">
        <f t="shared" si="18"/>
        <v>-0.18993352326685931</v>
      </c>
      <c r="AR93" s="162">
        <f t="shared" si="18"/>
        <v>2.2494887525562399</v>
      </c>
      <c r="AS93" s="162">
        <f t="shared" si="18"/>
        <v>-18.200243210376968</v>
      </c>
      <c r="AT93" s="162">
        <f t="shared" si="18"/>
        <v>8.2352941176470615</v>
      </c>
      <c r="AU93" s="162">
        <f t="shared" si="18"/>
        <v>3.8222222222222197</v>
      </c>
      <c r="AV93" s="162">
        <f t="shared" si="18"/>
        <v>17.678812415654534</v>
      </c>
      <c r="AW93" s="162">
        <f t="shared" si="18"/>
        <v>9.5890410958904138</v>
      </c>
      <c r="AX93" s="162" t="e">
        <f t="shared" ref="AX93" si="19">(AX25-AX13)/AX13*100</f>
        <v>#DIV/0!</v>
      </c>
      <c r="AY93" s="162">
        <f t="shared" si="18"/>
        <v>6.4649243466299895</v>
      </c>
      <c r="AZ93" s="162">
        <f t="shared" si="18"/>
        <v>8.8418430884184414</v>
      </c>
      <c r="BA93" s="162">
        <f t="shared" si="18"/>
        <v>11.395646606914221</v>
      </c>
      <c r="BB93" s="162">
        <f t="shared" si="18"/>
        <v>6.1743341404358461</v>
      </c>
      <c r="BC93" s="162">
        <f t="shared" si="2"/>
        <v>10.204081632653059</v>
      </c>
      <c r="BD93" s="162">
        <f t="shared" si="2"/>
        <v>9.8964326812427998</v>
      </c>
      <c r="BE93" s="162">
        <f t="shared" si="2"/>
        <v>10.321715817694374</v>
      </c>
      <c r="BF93" s="162">
        <f t="shared" si="2"/>
        <v>7.6345431789737104</v>
      </c>
      <c r="BG93" s="162">
        <f t="shared" si="2"/>
        <v>10.986267166042461</v>
      </c>
    </row>
    <row r="94" spans="1:59" s="64" customFormat="1">
      <c r="A94" s="270">
        <v>40148</v>
      </c>
      <c r="B94" s="68">
        <f t="shared" si="3"/>
        <v>5.4878048780487809</v>
      </c>
      <c r="C94" s="162">
        <f t="shared" si="3"/>
        <v>2.5990099009901098</v>
      </c>
      <c r="D94" s="162">
        <f t="shared" si="3"/>
        <v>1.9753086419753016</v>
      </c>
      <c r="E94" s="162">
        <f t="shared" si="3"/>
        <v>-5.0410316529894459</v>
      </c>
      <c r="F94" s="162">
        <f t="shared" si="3"/>
        <v>3.8993710691823829</v>
      </c>
      <c r="G94" s="162">
        <f t="shared" si="3"/>
        <v>5.0119331742243469</v>
      </c>
      <c r="H94" s="162">
        <f t="shared" si="3"/>
        <v>5.65371024734982</v>
      </c>
      <c r="I94" s="162">
        <f t="shared" si="3"/>
        <v>-17.928730512249437</v>
      </c>
      <c r="J94" s="162">
        <f t="shared" si="3"/>
        <v>2.657807308970106</v>
      </c>
      <c r="K94" s="162">
        <f t="shared" si="3"/>
        <v>11.835106382978712</v>
      </c>
      <c r="L94" s="162">
        <f t="shared" si="3"/>
        <v>11.747430249632894</v>
      </c>
      <c r="M94" s="162">
        <f t="shared" si="3"/>
        <v>8.8197146562905484</v>
      </c>
      <c r="N94" s="162">
        <f t="shared" si="3"/>
        <v>11.410256410256418</v>
      </c>
      <c r="O94" s="162">
        <f t="shared" si="3"/>
        <v>11.607142857142849</v>
      </c>
      <c r="P94" s="162">
        <f t="shared" si="3"/>
        <v>11.153846153846157</v>
      </c>
      <c r="Q94" s="162">
        <f t="shared" si="3"/>
        <v>12.347354138398908</v>
      </c>
      <c r="R94" s="162">
        <f t="shared" ref="R94:BB94" si="20">(R26-R14)/R14*100</f>
        <v>9.9062918340026656</v>
      </c>
      <c r="S94" s="162">
        <f t="shared" si="20"/>
        <v>9.3350383631713516</v>
      </c>
      <c r="T94" s="162">
        <f t="shared" si="20"/>
        <v>11.096605744125327</v>
      </c>
      <c r="U94" s="162">
        <f t="shared" si="20"/>
        <v>9.8201936376210366</v>
      </c>
      <c r="V94" s="162">
        <f t="shared" si="20"/>
        <v>16.204986149584492</v>
      </c>
      <c r="W94" s="162">
        <f t="shared" si="20"/>
        <v>3.2894736842105261</v>
      </c>
      <c r="X94" s="162">
        <f t="shared" si="20"/>
        <v>2.8477546549835799</v>
      </c>
      <c r="Y94" s="162">
        <f t="shared" si="20"/>
        <v>4.7252747252747227</v>
      </c>
      <c r="Z94" s="162">
        <f t="shared" si="20"/>
        <v>5.7356608478802915</v>
      </c>
      <c r="AA94" s="162">
        <f t="shared" si="20"/>
        <v>3.9580908032595938</v>
      </c>
      <c r="AB94" s="162">
        <f t="shared" si="20"/>
        <v>3.4129692832764507</v>
      </c>
      <c r="AC94" s="162">
        <f t="shared" si="20"/>
        <v>6.1038961038961075</v>
      </c>
      <c r="AD94" s="162">
        <f t="shared" si="20"/>
        <v>4.1666666666666705</v>
      </c>
      <c r="AE94" s="162">
        <f t="shared" si="20"/>
        <v>18.646864686468653</v>
      </c>
      <c r="AF94" s="162">
        <f t="shared" si="20"/>
        <v>2.937976060935787</v>
      </c>
      <c r="AG94" s="162">
        <f t="shared" si="20"/>
        <v>-2.8677150786308925</v>
      </c>
      <c r="AH94" s="162">
        <f t="shared" si="20"/>
        <v>6.3829787234042552</v>
      </c>
      <c r="AI94" s="162">
        <f t="shared" si="20"/>
        <v>6.724782067247828</v>
      </c>
      <c r="AJ94" s="162">
        <f t="shared" si="20"/>
        <v>11.125827814569544</v>
      </c>
      <c r="AK94" s="162">
        <f t="shared" si="20"/>
        <v>4.1615667074663296</v>
      </c>
      <c r="AL94" s="162">
        <f t="shared" si="20"/>
        <v>3.2124352331606163</v>
      </c>
      <c r="AM94" s="162">
        <f t="shared" si="20"/>
        <v>9.4224924012158091</v>
      </c>
      <c r="AN94" s="162">
        <f t="shared" si="20"/>
        <v>7.8559738134206292</v>
      </c>
      <c r="AO94" s="162">
        <f t="shared" si="20"/>
        <v>12.846347607052882</v>
      </c>
      <c r="AP94" s="162">
        <f t="shared" si="20"/>
        <v>0.92348284960422544</v>
      </c>
      <c r="AQ94" s="162">
        <f t="shared" si="20"/>
        <v>-0.28462998102467868</v>
      </c>
      <c r="AR94" s="162">
        <f t="shared" si="20"/>
        <v>2.2494887525562399</v>
      </c>
      <c r="AS94" s="162">
        <f t="shared" si="20"/>
        <v>-19.696364362764687</v>
      </c>
      <c r="AT94" s="162">
        <f t="shared" si="20"/>
        <v>9.5801937567276543</v>
      </c>
      <c r="AU94" s="162">
        <f t="shared" si="20"/>
        <v>4.830053667262975</v>
      </c>
      <c r="AV94" s="162">
        <f t="shared" si="20"/>
        <v>16.890080428954438</v>
      </c>
      <c r="AW94" s="162">
        <f t="shared" si="20"/>
        <v>13.793103448275859</v>
      </c>
      <c r="AX94" s="162" t="e">
        <f t="shared" ref="AX94" si="21">(AX26-AX14)/AX14*100</f>
        <v>#DIV/0!</v>
      </c>
      <c r="AY94" s="162">
        <f t="shared" si="20"/>
        <v>6.4649243466299895</v>
      </c>
      <c r="AZ94" s="162">
        <f t="shared" si="20"/>
        <v>8.3333333333333481</v>
      </c>
      <c r="BA94" s="162">
        <f t="shared" si="20"/>
        <v>12.674271229404308</v>
      </c>
      <c r="BB94" s="162">
        <f t="shared" si="20"/>
        <v>3.7869822485207134</v>
      </c>
      <c r="BC94" s="162">
        <f t="shared" si="2"/>
        <v>10.204081632653059</v>
      </c>
      <c r="BD94" s="162">
        <f t="shared" si="2"/>
        <v>9.2889908256880656</v>
      </c>
      <c r="BE94" s="162">
        <f t="shared" si="2"/>
        <v>10.321715817694374</v>
      </c>
      <c r="BF94" s="162">
        <f t="shared" si="2"/>
        <v>7.6345431789737104</v>
      </c>
      <c r="BG94" s="162">
        <f t="shared" si="2"/>
        <v>10.986267166042461</v>
      </c>
    </row>
    <row r="95" spans="1:59" s="64" customFormat="1">
      <c r="A95" s="270">
        <v>40179</v>
      </c>
      <c r="B95" s="68">
        <f t="shared" si="3"/>
        <v>4.8309178743961354</v>
      </c>
      <c r="C95" s="162">
        <f t="shared" si="3"/>
        <v>0</v>
      </c>
      <c r="D95" s="162">
        <f t="shared" si="3"/>
        <v>-0.59808612440191389</v>
      </c>
      <c r="E95" s="162">
        <f t="shared" si="3"/>
        <v>-4.0284360189573523</v>
      </c>
      <c r="F95" s="162">
        <f t="shared" si="3"/>
        <v>0.85365853658536939</v>
      </c>
      <c r="G95" s="162">
        <f t="shared" si="3"/>
        <v>3.7079953650057971</v>
      </c>
      <c r="H95" s="162">
        <f t="shared" si="3"/>
        <v>4.2923433874710009</v>
      </c>
      <c r="I95" s="162">
        <f t="shared" si="3"/>
        <v>-15.695067264573989</v>
      </c>
      <c r="J95" s="162">
        <f t="shared" si="3"/>
        <v>1.6877637130801777</v>
      </c>
      <c r="K95" s="162">
        <f t="shared" si="3"/>
        <v>-3.3860045146726865</v>
      </c>
      <c r="L95" s="162">
        <f t="shared" si="3"/>
        <v>10.579710144927532</v>
      </c>
      <c r="M95" s="162">
        <f t="shared" si="3"/>
        <v>8.1841432225063819</v>
      </c>
      <c r="N95" s="162">
        <f t="shared" si="3"/>
        <v>10.741687979539631</v>
      </c>
      <c r="O95" s="162">
        <f t="shared" si="3"/>
        <v>10.745891276864729</v>
      </c>
      <c r="P95" s="162">
        <f t="shared" si="3"/>
        <v>10.499359795134447</v>
      </c>
      <c r="Q95" s="162">
        <f t="shared" si="3"/>
        <v>11.827956989247307</v>
      </c>
      <c r="R95" s="162">
        <f t="shared" ref="R95:BB95" si="22">(R27-R15)/R15*100</f>
        <v>8.9591567852437368</v>
      </c>
      <c r="S95" s="162">
        <f t="shared" si="22"/>
        <v>6.4118372379778092</v>
      </c>
      <c r="T95" s="162">
        <f t="shared" si="22"/>
        <v>9.0792838874680228</v>
      </c>
      <c r="U95" s="162">
        <f t="shared" si="22"/>
        <v>10.482758620689648</v>
      </c>
      <c r="V95" s="162">
        <f t="shared" si="22"/>
        <v>16.343490304709139</v>
      </c>
      <c r="W95" s="162">
        <f t="shared" si="22"/>
        <v>2.4999999999999969</v>
      </c>
      <c r="X95" s="162">
        <f t="shared" si="22"/>
        <v>2.2850924918389492</v>
      </c>
      <c r="Y95" s="162">
        <f t="shared" si="22"/>
        <v>3.1385281385281294</v>
      </c>
      <c r="Z95" s="162">
        <f t="shared" si="22"/>
        <v>5.7356608478802915</v>
      </c>
      <c r="AA95" s="162">
        <f t="shared" si="22"/>
        <v>3.9580908032595938</v>
      </c>
      <c r="AB95" s="162">
        <f t="shared" si="22"/>
        <v>3.4129692832764507</v>
      </c>
      <c r="AC95" s="162">
        <f t="shared" si="22"/>
        <v>6.4935064935064926</v>
      </c>
      <c r="AD95" s="162">
        <f t="shared" si="22"/>
        <v>4.1666666666666705</v>
      </c>
      <c r="AE95" s="162">
        <f t="shared" si="22"/>
        <v>18.646864686468653</v>
      </c>
      <c r="AF95" s="162">
        <f t="shared" si="22"/>
        <v>1.7241379310344922</v>
      </c>
      <c r="AG95" s="162">
        <f t="shared" si="22"/>
        <v>-4.4036697247706398</v>
      </c>
      <c r="AH95" s="162">
        <f t="shared" si="22"/>
        <v>4.0372670807453481</v>
      </c>
      <c r="AI95" s="162">
        <f t="shared" si="22"/>
        <v>5.9405940594059379</v>
      </c>
      <c r="AJ95" s="162">
        <f t="shared" si="22"/>
        <v>10.540184453227932</v>
      </c>
      <c r="AK95" s="162">
        <f t="shared" si="22"/>
        <v>6.3829787234042481</v>
      </c>
      <c r="AL95" s="162">
        <f t="shared" si="22"/>
        <v>2.2657054582904252</v>
      </c>
      <c r="AM95" s="162">
        <f t="shared" si="22"/>
        <v>22.354948805460754</v>
      </c>
      <c r="AN95" s="162">
        <f t="shared" si="22"/>
        <v>31.919191919191913</v>
      </c>
      <c r="AO95" s="162">
        <f t="shared" si="22"/>
        <v>6.6115702479338774</v>
      </c>
      <c r="AP95" s="162">
        <f t="shared" si="22"/>
        <v>0.78843626806834233</v>
      </c>
      <c r="AQ95" s="162">
        <f t="shared" si="22"/>
        <v>-0.94428706326723322</v>
      </c>
      <c r="AR95" s="162">
        <f t="shared" si="22"/>
        <v>2.3493360572012225</v>
      </c>
      <c r="AS95" s="162">
        <f t="shared" si="22"/>
        <v>-23.436885568226511</v>
      </c>
      <c r="AT95" s="162">
        <f t="shared" si="22"/>
        <v>7.6017130620984945</v>
      </c>
      <c r="AU95" s="162">
        <f t="shared" si="22"/>
        <v>3.1886625332152292</v>
      </c>
      <c r="AV95" s="162">
        <f t="shared" si="22"/>
        <v>16.644649933949793</v>
      </c>
      <c r="AW95" s="162">
        <f t="shared" si="22"/>
        <v>8.4415584415584419</v>
      </c>
      <c r="AX95" s="162" t="e">
        <f t="shared" ref="AX95" si="23">(AX27-AX15)/AX15*100</f>
        <v>#DIV/0!</v>
      </c>
      <c r="AY95" s="162">
        <f t="shared" si="22"/>
        <v>6.4649243466299895</v>
      </c>
      <c r="AZ95" s="162">
        <f t="shared" si="22"/>
        <v>8.2833133253301394</v>
      </c>
      <c r="BA95" s="162">
        <f t="shared" si="22"/>
        <v>12.640801001251557</v>
      </c>
      <c r="BB95" s="162">
        <f t="shared" si="22"/>
        <v>3.6697247706422047</v>
      </c>
      <c r="BC95" s="162">
        <f t="shared" ref="BC95:BG104" si="24">(BC27-BC15)/BC15*100</f>
        <v>8.1081081081080999</v>
      </c>
      <c r="BD95" s="162">
        <f t="shared" si="24"/>
        <v>8.5130533484676523</v>
      </c>
      <c r="BE95" s="162">
        <f t="shared" si="24"/>
        <v>10.331125827814565</v>
      </c>
      <c r="BF95" s="162">
        <f t="shared" si="24"/>
        <v>6.8757539203859936</v>
      </c>
      <c r="BG95" s="162">
        <f t="shared" si="24"/>
        <v>5.0285714285714347</v>
      </c>
    </row>
    <row r="96" spans="1:59" s="64" customFormat="1">
      <c r="A96" s="270">
        <v>40210</v>
      </c>
      <c r="B96" s="68">
        <f t="shared" si="3"/>
        <v>4.4364508393285238</v>
      </c>
      <c r="C96" s="162">
        <f t="shared" si="3"/>
        <v>-0.60168471720818295</v>
      </c>
      <c r="D96" s="162">
        <f t="shared" si="3"/>
        <v>-1.2004801920768309</v>
      </c>
      <c r="E96" s="162">
        <f t="shared" si="3"/>
        <v>-4.2857142857142785</v>
      </c>
      <c r="F96" s="162">
        <f t="shared" si="3"/>
        <v>0</v>
      </c>
      <c r="G96" s="162">
        <f t="shared" si="3"/>
        <v>1.6055045871559532</v>
      </c>
      <c r="H96" s="162">
        <f t="shared" si="3"/>
        <v>4.1811846689895571</v>
      </c>
      <c r="I96" s="162">
        <f t="shared" si="3"/>
        <v>-13.317757009345785</v>
      </c>
      <c r="J96" s="162">
        <f t="shared" si="3"/>
        <v>4.0582726326743037</v>
      </c>
      <c r="K96" s="162">
        <f t="shared" si="3"/>
        <v>-5.9225512528473834</v>
      </c>
      <c r="L96" s="162">
        <f t="shared" si="3"/>
        <v>10.564399421128815</v>
      </c>
      <c r="M96" s="162">
        <f t="shared" si="3"/>
        <v>8.4724005134788118</v>
      </c>
      <c r="N96" s="162">
        <f t="shared" si="3"/>
        <v>9.282178217821782</v>
      </c>
      <c r="O96" s="162">
        <f t="shared" si="3"/>
        <v>12.055837563451776</v>
      </c>
      <c r="P96" s="162">
        <f t="shared" si="3"/>
        <v>8.4870848708487152</v>
      </c>
      <c r="Q96" s="162">
        <f t="shared" si="3"/>
        <v>11.378848728246318</v>
      </c>
      <c r="R96" s="162">
        <f t="shared" ref="R96:BB96" si="25">(R28-R16)/R16*100</f>
        <v>8.6727989487516552</v>
      </c>
      <c r="S96" s="162">
        <f t="shared" si="25"/>
        <v>6.922126081582193</v>
      </c>
      <c r="T96" s="162">
        <f t="shared" si="25"/>
        <v>9.462915601023008</v>
      </c>
      <c r="U96" s="162">
        <f t="shared" si="25"/>
        <v>9.7527472527472661</v>
      </c>
      <c r="V96" s="162">
        <f t="shared" si="25"/>
        <v>15.564738292011034</v>
      </c>
      <c r="W96" s="162">
        <f t="shared" si="25"/>
        <v>2.1668472372697725</v>
      </c>
      <c r="X96" s="162">
        <f t="shared" si="25"/>
        <v>1.6216216216216217</v>
      </c>
      <c r="Y96" s="162">
        <f t="shared" si="25"/>
        <v>3.3622559652928352</v>
      </c>
      <c r="Z96" s="162">
        <f t="shared" si="25"/>
        <v>5.8603491271820483</v>
      </c>
      <c r="AA96" s="162">
        <f t="shared" si="25"/>
        <v>3.9580908032595938</v>
      </c>
      <c r="AB96" s="162">
        <f t="shared" si="25"/>
        <v>3.4129692832764507</v>
      </c>
      <c r="AC96" s="162">
        <f t="shared" si="25"/>
        <v>6.8920676202860811</v>
      </c>
      <c r="AD96" s="162">
        <f t="shared" si="25"/>
        <v>4.1666666666666705</v>
      </c>
      <c r="AE96" s="162">
        <f t="shared" si="25"/>
        <v>19.205298013245038</v>
      </c>
      <c r="AF96" s="162">
        <f t="shared" si="25"/>
        <v>1.2861736334405176</v>
      </c>
      <c r="AG96" s="162">
        <f t="shared" si="25"/>
        <v>-3.7614678899082516</v>
      </c>
      <c r="AH96" s="162">
        <f t="shared" si="25"/>
        <v>1.4198782961460505</v>
      </c>
      <c r="AI96" s="162">
        <f t="shared" si="25"/>
        <v>5.8096415327564754</v>
      </c>
      <c r="AJ96" s="162">
        <f t="shared" si="25"/>
        <v>9.2707045735475884</v>
      </c>
      <c r="AK96" s="162">
        <f t="shared" si="25"/>
        <v>5.2955665024630507</v>
      </c>
      <c r="AL96" s="162">
        <f t="shared" si="25"/>
        <v>2.2540983606557408</v>
      </c>
      <c r="AM96" s="162">
        <f t="shared" si="25"/>
        <v>16.479999999999993</v>
      </c>
      <c r="AN96" s="162">
        <f t="shared" si="25"/>
        <v>22.120658135283353</v>
      </c>
      <c r="AO96" s="162">
        <f t="shared" si="25"/>
        <v>6.6115702479338774</v>
      </c>
      <c r="AP96" s="162">
        <f t="shared" si="25"/>
        <v>0.78843626806834233</v>
      </c>
      <c r="AQ96" s="162">
        <f t="shared" si="25"/>
        <v>-0.37986704653370512</v>
      </c>
      <c r="AR96" s="162">
        <f t="shared" si="25"/>
        <v>2.3493360572012225</v>
      </c>
      <c r="AS96" s="162">
        <f t="shared" si="25"/>
        <v>-21.003262642740623</v>
      </c>
      <c r="AT96" s="162">
        <f t="shared" si="25"/>
        <v>6.1636556854410331</v>
      </c>
      <c r="AU96" s="162">
        <f t="shared" si="25"/>
        <v>1.4059753954305876</v>
      </c>
      <c r="AV96" s="162">
        <f t="shared" si="25"/>
        <v>16.622691292876002</v>
      </c>
      <c r="AW96" s="162">
        <f t="shared" si="25"/>
        <v>6.6838046272493612</v>
      </c>
      <c r="AX96" s="162" t="e">
        <f t="shared" ref="AX96" si="26">(AX28-AX16)/AX16*100</f>
        <v>#DIV/0!</v>
      </c>
      <c r="AY96" s="162">
        <f t="shared" si="25"/>
        <v>6.4649243466299895</v>
      </c>
      <c r="AZ96" s="162">
        <f t="shared" si="25"/>
        <v>8.1339712918660432</v>
      </c>
      <c r="BA96" s="162">
        <f t="shared" si="25"/>
        <v>11.552795031055897</v>
      </c>
      <c r="BB96" s="162">
        <f t="shared" si="25"/>
        <v>4.4776119402985142</v>
      </c>
      <c r="BC96" s="162">
        <f t="shared" si="24"/>
        <v>8.1242532855436043</v>
      </c>
      <c r="BD96" s="162">
        <f t="shared" si="24"/>
        <v>7.1748878923766721</v>
      </c>
      <c r="BE96" s="162">
        <f t="shared" si="24"/>
        <v>10.500000000000007</v>
      </c>
      <c r="BF96" s="162">
        <f t="shared" si="24"/>
        <v>6.8757539203859936</v>
      </c>
      <c r="BG96" s="162">
        <f t="shared" si="24"/>
        <v>5.0285714285714347</v>
      </c>
    </row>
    <row r="97" spans="1:59" s="64" customFormat="1">
      <c r="A97" s="270">
        <v>40238</v>
      </c>
      <c r="B97" s="68">
        <f t="shared" si="3"/>
        <v>3.9099526066350676</v>
      </c>
      <c r="C97" s="162">
        <f t="shared" si="3"/>
        <v>-0.48076923076923755</v>
      </c>
      <c r="D97" s="162">
        <f t="shared" si="3"/>
        <v>-1.1990407673860912</v>
      </c>
      <c r="E97" s="162">
        <f t="shared" si="3"/>
        <v>-4.1617122473246138</v>
      </c>
      <c r="F97" s="162">
        <f t="shared" si="3"/>
        <v>-1.0804321728691375</v>
      </c>
      <c r="G97" s="162">
        <f t="shared" si="3"/>
        <v>4.3376318874560411</v>
      </c>
      <c r="H97" s="162">
        <f t="shared" si="3"/>
        <v>2.3809523809523747</v>
      </c>
      <c r="I97" s="162">
        <f t="shared" si="3"/>
        <v>-8.7912087912087955</v>
      </c>
      <c r="J97" s="162">
        <f t="shared" si="3"/>
        <v>2.1063189568706062</v>
      </c>
      <c r="K97" s="162">
        <f t="shared" si="3"/>
        <v>-5.8892815076560652</v>
      </c>
      <c r="L97" s="162">
        <f t="shared" si="3"/>
        <v>12.285714285714278</v>
      </c>
      <c r="M97" s="162">
        <f t="shared" si="3"/>
        <v>7.59493670886076</v>
      </c>
      <c r="N97" s="162">
        <f t="shared" si="3"/>
        <v>9.1020910209102155</v>
      </c>
      <c r="O97" s="162">
        <f t="shared" si="3"/>
        <v>9.5471236230110126</v>
      </c>
      <c r="P97" s="162">
        <f t="shared" si="3"/>
        <v>9.1245376078915008</v>
      </c>
      <c r="Q97" s="162">
        <f t="shared" si="3"/>
        <v>10.673443456162632</v>
      </c>
      <c r="R97" s="162">
        <f t="shared" ref="R97:BB97" si="27">(R29-R17)/R17*100</f>
        <v>6.5675340768277541</v>
      </c>
      <c r="S97" s="162">
        <f t="shared" si="27"/>
        <v>4.6728971962616832</v>
      </c>
      <c r="T97" s="162">
        <f t="shared" si="27"/>
        <v>6.2801932367149798</v>
      </c>
      <c r="U97" s="162">
        <f t="shared" si="27"/>
        <v>7.7519379844961236</v>
      </c>
      <c r="V97" s="162">
        <f t="shared" si="27"/>
        <v>16.84210526315789</v>
      </c>
      <c r="W97" s="162">
        <f t="shared" si="27"/>
        <v>1.7241379310344922</v>
      </c>
      <c r="X97" s="162">
        <f t="shared" si="27"/>
        <v>1.1840688912809409</v>
      </c>
      <c r="Y97" s="162">
        <f t="shared" si="27"/>
        <v>2.7987082884822327</v>
      </c>
      <c r="Z97" s="162">
        <f t="shared" si="27"/>
        <v>5.7142857142857073</v>
      </c>
      <c r="AA97" s="162">
        <f t="shared" si="27"/>
        <v>3.5838150289017277</v>
      </c>
      <c r="AB97" s="162">
        <f t="shared" si="27"/>
        <v>3.8592508513053416</v>
      </c>
      <c r="AC97" s="162">
        <f t="shared" si="27"/>
        <v>7.5816993464052258</v>
      </c>
      <c r="AD97" s="162">
        <f t="shared" si="27"/>
        <v>4.1666666666666705</v>
      </c>
      <c r="AE97" s="162">
        <f t="shared" si="27"/>
        <v>17.455138662316482</v>
      </c>
      <c r="AF97" s="162">
        <f t="shared" si="27"/>
        <v>1.1689691817215819</v>
      </c>
      <c r="AG97" s="162">
        <f t="shared" si="27"/>
        <v>-1.9462465245597853</v>
      </c>
      <c r="AH97" s="162">
        <f t="shared" si="27"/>
        <v>-0.69375619425173718</v>
      </c>
      <c r="AI97" s="162">
        <f t="shared" si="27"/>
        <v>4.860267314702309</v>
      </c>
      <c r="AJ97" s="162">
        <f t="shared" si="27"/>
        <v>7.5242718446601797</v>
      </c>
      <c r="AK97" s="162">
        <f t="shared" si="27"/>
        <v>4.6285018270402096</v>
      </c>
      <c r="AL97" s="162">
        <f t="shared" si="27"/>
        <v>2.3517382413087908</v>
      </c>
      <c r="AM97" s="162">
        <f t="shared" si="27"/>
        <v>11.550151975683905</v>
      </c>
      <c r="AN97" s="162">
        <f t="shared" si="27"/>
        <v>14.846416382252553</v>
      </c>
      <c r="AO97" s="162">
        <f t="shared" si="27"/>
        <v>4.3728423475258884</v>
      </c>
      <c r="AP97" s="162">
        <f t="shared" si="27"/>
        <v>2.5299600532623248</v>
      </c>
      <c r="AQ97" s="162">
        <f t="shared" si="27"/>
        <v>-1.5194681861348476</v>
      </c>
      <c r="AR97" s="162">
        <f t="shared" si="27"/>
        <v>1.5321756894790601</v>
      </c>
      <c r="AS97" s="162">
        <f t="shared" si="27"/>
        <v>-25.03052503052503</v>
      </c>
      <c r="AT97" s="162">
        <f t="shared" si="27"/>
        <v>2.6369168356998056</v>
      </c>
      <c r="AU97" s="162">
        <f t="shared" si="27"/>
        <v>-1.2919896640826873</v>
      </c>
      <c r="AV97" s="162">
        <f t="shared" si="27"/>
        <v>4.8635824436536277</v>
      </c>
      <c r="AW97" s="162">
        <f t="shared" si="27"/>
        <v>10.429447852760736</v>
      </c>
      <c r="AX97" s="162" t="e">
        <f t="shared" ref="AX97" si="28">(AX29-AX17)/AX17*100</f>
        <v>#DIV/0!</v>
      </c>
      <c r="AY97" s="162">
        <f t="shared" si="27"/>
        <v>9.5607235142118743</v>
      </c>
      <c r="AZ97" s="162">
        <f t="shared" si="27"/>
        <v>6.759906759906757</v>
      </c>
      <c r="BA97" s="162">
        <f t="shared" si="27"/>
        <v>9.987819732034108</v>
      </c>
      <c r="BB97" s="162">
        <f t="shared" si="27"/>
        <v>3.563474387527843</v>
      </c>
      <c r="BC97" s="162">
        <f t="shared" si="24"/>
        <v>7.3634204275534483</v>
      </c>
      <c r="BD97" s="162">
        <f t="shared" si="24"/>
        <v>4.1575492341356641</v>
      </c>
      <c r="BE97" s="162">
        <f t="shared" si="24"/>
        <v>10.500000000000007</v>
      </c>
      <c r="BF97" s="162">
        <f t="shared" si="24"/>
        <v>4.7281323877068564</v>
      </c>
      <c r="BG97" s="162">
        <f t="shared" si="24"/>
        <v>5.0285714285714347</v>
      </c>
    </row>
    <row r="98" spans="1:59" s="64" customFormat="1">
      <c r="A98" s="270">
        <v>40269</v>
      </c>
      <c r="B98" s="68">
        <f t="shared" si="3"/>
        <v>3.4157832744405079</v>
      </c>
      <c r="C98" s="162">
        <f t="shared" si="3"/>
        <v>-1.1933174224343674</v>
      </c>
      <c r="D98" s="162">
        <f t="shared" si="3"/>
        <v>-1.7878426698450536</v>
      </c>
      <c r="E98" s="162">
        <f t="shared" si="3"/>
        <v>-4.6153846153846221</v>
      </c>
      <c r="F98" s="162">
        <f t="shared" si="3"/>
        <v>-1.6726403823178086</v>
      </c>
      <c r="G98" s="162">
        <f t="shared" si="3"/>
        <v>3.2407407407407369</v>
      </c>
      <c r="H98" s="162">
        <f t="shared" si="3"/>
        <v>0.5617977528089888</v>
      </c>
      <c r="I98" s="162">
        <f t="shared" si="3"/>
        <v>-7.1788413098236799</v>
      </c>
      <c r="J98" s="162">
        <f t="shared" si="3"/>
        <v>4.2372881355932197</v>
      </c>
      <c r="K98" s="162">
        <f t="shared" si="3"/>
        <v>-5.5944055944055906</v>
      </c>
      <c r="L98" s="162">
        <f t="shared" si="3"/>
        <v>10.425240054869676</v>
      </c>
      <c r="M98" s="162">
        <f t="shared" si="3"/>
        <v>4.7087980173481991</v>
      </c>
      <c r="N98" s="162">
        <f t="shared" si="3"/>
        <v>7.2551390568319221</v>
      </c>
      <c r="O98" s="162">
        <f t="shared" si="3"/>
        <v>6.1831153388822866</v>
      </c>
      <c r="P98" s="162">
        <f t="shared" si="3"/>
        <v>7.6642335766423315</v>
      </c>
      <c r="Q98" s="162">
        <f t="shared" si="3"/>
        <v>10.678391959798995</v>
      </c>
      <c r="R98" s="162">
        <f t="shared" ref="R98:BB98" si="29">(R30-R18)/R18*100</f>
        <v>7.0024570024569881</v>
      </c>
      <c r="S98" s="162">
        <f t="shared" si="29"/>
        <v>4.645760743321719</v>
      </c>
      <c r="T98" s="162">
        <f t="shared" si="29"/>
        <v>4.7225501770956315</v>
      </c>
      <c r="U98" s="162">
        <f t="shared" si="29"/>
        <v>8.8461538461538538</v>
      </c>
      <c r="V98" s="162">
        <f t="shared" si="29"/>
        <v>16.493506493506498</v>
      </c>
      <c r="W98" s="162">
        <f t="shared" si="29"/>
        <v>1.7241379310344922</v>
      </c>
      <c r="X98" s="162">
        <f t="shared" si="29"/>
        <v>1.4023732470334382</v>
      </c>
      <c r="Y98" s="162">
        <f t="shared" si="29"/>
        <v>2.4678111587982801</v>
      </c>
      <c r="Z98" s="162">
        <f t="shared" si="29"/>
        <v>5.3217821782178181</v>
      </c>
      <c r="AA98" s="162">
        <f t="shared" si="29"/>
        <v>3.5838150289017277</v>
      </c>
      <c r="AB98" s="162">
        <f t="shared" si="29"/>
        <v>3.8592508513053416</v>
      </c>
      <c r="AC98" s="162">
        <f t="shared" si="29"/>
        <v>6.580645161290315</v>
      </c>
      <c r="AD98" s="162">
        <f t="shared" si="29"/>
        <v>4.1666666666666705</v>
      </c>
      <c r="AE98" s="162">
        <f t="shared" si="29"/>
        <v>15.2</v>
      </c>
      <c r="AF98" s="162">
        <f t="shared" si="29"/>
        <v>0.42328042328042931</v>
      </c>
      <c r="AG98" s="162">
        <f t="shared" si="29"/>
        <v>-2.7726432532347505</v>
      </c>
      <c r="AH98" s="162">
        <f t="shared" si="29"/>
        <v>-2.5565388397246886</v>
      </c>
      <c r="AI98" s="162">
        <f t="shared" si="29"/>
        <v>4.4740024183796887</v>
      </c>
      <c r="AJ98" s="162">
        <f t="shared" si="29"/>
        <v>6.987951807228912</v>
      </c>
      <c r="AK98" s="162">
        <f t="shared" si="29"/>
        <v>4.332129963898927</v>
      </c>
      <c r="AL98" s="162">
        <f t="shared" si="29"/>
        <v>1.4198782961460505</v>
      </c>
      <c r="AM98" s="162">
        <f t="shared" si="29"/>
        <v>12.187958883994146</v>
      </c>
      <c r="AN98" s="162">
        <f t="shared" si="29"/>
        <v>16.286644951140079</v>
      </c>
      <c r="AO98" s="162">
        <f t="shared" si="29"/>
        <v>4.1189931350114346</v>
      </c>
      <c r="AP98" s="162">
        <f t="shared" si="29"/>
        <v>2.5299600532623248</v>
      </c>
      <c r="AQ98" s="162">
        <f t="shared" si="29"/>
        <v>-1.614434947768284</v>
      </c>
      <c r="AR98" s="162">
        <f t="shared" si="29"/>
        <v>1.4285714285714344</v>
      </c>
      <c r="AS98" s="162">
        <f t="shared" si="29"/>
        <v>-26.147540983606561</v>
      </c>
      <c r="AT98" s="162">
        <f t="shared" si="29"/>
        <v>-1.4985014985014986</v>
      </c>
      <c r="AU98" s="162">
        <f t="shared" si="29"/>
        <v>-5.1959114139693421</v>
      </c>
      <c r="AV98" s="162">
        <f t="shared" si="29"/>
        <v>3.729603729603733</v>
      </c>
      <c r="AW98" s="162">
        <f t="shared" si="29"/>
        <v>1.9230769230769162</v>
      </c>
      <c r="AX98" s="162" t="e">
        <f t="shared" ref="AX98" si="30">(AX30-AX18)/AX18*100</f>
        <v>#DIV/0!</v>
      </c>
      <c r="AY98" s="162">
        <f t="shared" si="29"/>
        <v>9.5607235142118743</v>
      </c>
      <c r="AZ98" s="162">
        <f t="shared" si="29"/>
        <v>8.7058823529411828</v>
      </c>
      <c r="BA98" s="162">
        <f t="shared" si="29"/>
        <v>10.869565217391305</v>
      </c>
      <c r="BB98" s="162">
        <f t="shared" si="29"/>
        <v>6.1643835616438425</v>
      </c>
      <c r="BC98" s="162">
        <f t="shared" si="24"/>
        <v>7.354685646500597</v>
      </c>
      <c r="BD98" s="162">
        <f t="shared" si="24"/>
        <v>3.141928494041176</v>
      </c>
      <c r="BE98" s="162">
        <f t="shared" si="24"/>
        <v>10.749999999999993</v>
      </c>
      <c r="BF98" s="162">
        <f t="shared" si="24"/>
        <v>4.7281323877068564</v>
      </c>
      <c r="BG98" s="162">
        <f t="shared" si="24"/>
        <v>5.0285714285714347</v>
      </c>
    </row>
    <row r="99" spans="1:59" s="64" customFormat="1">
      <c r="A99" s="270">
        <v>40299</v>
      </c>
      <c r="B99" s="68">
        <f t="shared" si="3"/>
        <v>3.5294117647058822</v>
      </c>
      <c r="C99" s="162">
        <f t="shared" si="3"/>
        <v>-1.1890606420927468</v>
      </c>
      <c r="D99" s="162">
        <f t="shared" si="3"/>
        <v>-1.5457788347205674</v>
      </c>
      <c r="E99" s="162">
        <f t="shared" si="3"/>
        <v>-4.6263345195729437</v>
      </c>
      <c r="F99" s="162">
        <f t="shared" si="3"/>
        <v>-1.6726403823178086</v>
      </c>
      <c r="G99" s="162">
        <f t="shared" si="3"/>
        <v>2.5200458190148942</v>
      </c>
      <c r="H99" s="162">
        <f t="shared" si="3"/>
        <v>-0.1111111111111048</v>
      </c>
      <c r="I99" s="162">
        <f t="shared" si="3"/>
        <v>-5.7179161372299872</v>
      </c>
      <c r="J99" s="162">
        <f t="shared" si="3"/>
        <v>-1.8299246501614668</v>
      </c>
      <c r="K99" s="162">
        <f t="shared" si="3"/>
        <v>-2.2118742724097853</v>
      </c>
      <c r="L99" s="162">
        <f t="shared" si="3"/>
        <v>9.2122830440587329</v>
      </c>
      <c r="M99" s="162">
        <f t="shared" si="3"/>
        <v>2.8117359413202903</v>
      </c>
      <c r="N99" s="162">
        <f t="shared" si="3"/>
        <v>5.9665871121718377</v>
      </c>
      <c r="O99" s="162">
        <f t="shared" si="3"/>
        <v>2.4361948955916408</v>
      </c>
      <c r="P99" s="162">
        <f t="shared" si="3"/>
        <v>6.9795427196149351</v>
      </c>
      <c r="Q99" s="162">
        <f t="shared" si="3"/>
        <v>10.526315789473692</v>
      </c>
      <c r="R99" s="162">
        <f t="shared" ref="R99:BB99" si="31">(R31-R19)/R19*100</f>
        <v>6.8543451652386702</v>
      </c>
      <c r="S99" s="162">
        <f t="shared" si="31"/>
        <v>3.801843317972347</v>
      </c>
      <c r="T99" s="162">
        <f t="shared" si="31"/>
        <v>5.7851239669421384</v>
      </c>
      <c r="U99" s="162">
        <f t="shared" si="31"/>
        <v>8.9514066496163682</v>
      </c>
      <c r="V99" s="162">
        <f t="shared" si="31"/>
        <v>16.212710765239947</v>
      </c>
      <c r="W99" s="162">
        <f t="shared" si="31"/>
        <v>1.8338727076591184</v>
      </c>
      <c r="X99" s="162">
        <f t="shared" si="31"/>
        <v>1.6216216216216217</v>
      </c>
      <c r="Y99" s="162">
        <f t="shared" si="31"/>
        <v>2.2508038585209094</v>
      </c>
      <c r="Z99" s="162">
        <f t="shared" si="31"/>
        <v>5.3217821782178181</v>
      </c>
      <c r="AA99" s="162">
        <f t="shared" si="31"/>
        <v>3.5838150289017277</v>
      </c>
      <c r="AB99" s="162">
        <f t="shared" si="31"/>
        <v>3.8592508513053416</v>
      </c>
      <c r="AC99" s="162">
        <f t="shared" si="31"/>
        <v>6.4184852374839538</v>
      </c>
      <c r="AD99" s="162">
        <f t="shared" si="31"/>
        <v>4.1666666666666705</v>
      </c>
      <c r="AE99" s="162">
        <f t="shared" si="31"/>
        <v>15.248796147672552</v>
      </c>
      <c r="AF99" s="162">
        <f t="shared" si="31"/>
        <v>0.42149631190726178</v>
      </c>
      <c r="AG99" s="162">
        <f t="shared" si="31"/>
        <v>-2.310536044362292</v>
      </c>
      <c r="AH99" s="162">
        <f t="shared" si="31"/>
        <v>-2.5415444770283426</v>
      </c>
      <c r="AI99" s="162">
        <f t="shared" si="31"/>
        <v>4.0816326530612317</v>
      </c>
      <c r="AJ99" s="162">
        <f t="shared" si="31"/>
        <v>6.602641056422569</v>
      </c>
      <c r="AK99" s="162">
        <f t="shared" si="31"/>
        <v>4.0669856459330216</v>
      </c>
      <c r="AL99" s="162">
        <f t="shared" si="31"/>
        <v>0</v>
      </c>
      <c r="AM99" s="162">
        <f t="shared" si="31"/>
        <v>14.138438880706913</v>
      </c>
      <c r="AN99" s="162">
        <f t="shared" si="31"/>
        <v>18.821603927986892</v>
      </c>
      <c r="AO99" s="162">
        <f t="shared" si="31"/>
        <v>4.6857142857142788</v>
      </c>
      <c r="AP99" s="162">
        <f t="shared" si="31"/>
        <v>2.5299600532623248</v>
      </c>
      <c r="AQ99" s="162">
        <f t="shared" si="31"/>
        <v>-1.9961977186311868</v>
      </c>
      <c r="AR99" s="162">
        <f t="shared" si="31"/>
        <v>1.4285714285714344</v>
      </c>
      <c r="AS99" s="162">
        <f t="shared" si="31"/>
        <v>-28.084752804320729</v>
      </c>
      <c r="AT99" s="162">
        <f t="shared" si="31"/>
        <v>-2.1739130434782634</v>
      </c>
      <c r="AU99" s="162">
        <f t="shared" si="31"/>
        <v>-6.0934891485809661</v>
      </c>
      <c r="AV99" s="162">
        <f t="shared" si="31"/>
        <v>3.729603729603733</v>
      </c>
      <c r="AW99" s="162">
        <f t="shared" si="31"/>
        <v>1.4475271411338824</v>
      </c>
      <c r="AX99" s="162" t="e">
        <f t="shared" ref="AX99" si="32">(AX31-AX19)/AX19*100</f>
        <v>#DIV/0!</v>
      </c>
      <c r="AY99" s="162">
        <f t="shared" si="31"/>
        <v>9.5607235142118743</v>
      </c>
      <c r="AZ99" s="162">
        <f t="shared" si="31"/>
        <v>9.2089728453364792</v>
      </c>
      <c r="BA99" s="162">
        <f t="shared" si="31"/>
        <v>11.245465538089476</v>
      </c>
      <c r="BB99" s="162">
        <f t="shared" si="31"/>
        <v>7.1346375143843357</v>
      </c>
      <c r="BC99" s="162">
        <f t="shared" si="24"/>
        <v>7.5919335705812649</v>
      </c>
      <c r="BD99" s="162">
        <f t="shared" si="24"/>
        <v>4.7516198704103738</v>
      </c>
      <c r="BE99" s="162">
        <f t="shared" si="24"/>
        <v>10.749999999999993</v>
      </c>
      <c r="BF99" s="162">
        <f t="shared" si="24"/>
        <v>4.7281323877068564</v>
      </c>
      <c r="BG99" s="162">
        <f t="shared" si="24"/>
        <v>5.0285714285714347</v>
      </c>
    </row>
    <row r="100" spans="1:59" s="64" customFormat="1">
      <c r="A100" s="270">
        <v>40330</v>
      </c>
      <c r="B100" s="68">
        <f t="shared" si="3"/>
        <v>3.1652989449003548</v>
      </c>
      <c r="C100" s="162">
        <f t="shared" si="3"/>
        <v>-0.71770334928228985</v>
      </c>
      <c r="D100" s="162">
        <f t="shared" si="3"/>
        <v>-1.1947431302270011</v>
      </c>
      <c r="E100" s="162">
        <f t="shared" si="3"/>
        <v>-4.7619047619047619</v>
      </c>
      <c r="F100" s="162">
        <f t="shared" si="3"/>
        <v>-1.4371257485029976</v>
      </c>
      <c r="G100" s="162">
        <f t="shared" si="3"/>
        <v>2.8702640642939152</v>
      </c>
      <c r="H100" s="162">
        <f t="shared" si="3"/>
        <v>-0.66445182724251861</v>
      </c>
      <c r="I100" s="162">
        <f t="shared" si="3"/>
        <v>-5.8748403575989716</v>
      </c>
      <c r="J100" s="162">
        <f t="shared" si="3"/>
        <v>3.8106235565819997</v>
      </c>
      <c r="K100" s="162">
        <f t="shared" si="3"/>
        <v>0.2361275088547849</v>
      </c>
      <c r="L100" s="162">
        <f t="shared" si="3"/>
        <v>9.6385542168674725</v>
      </c>
      <c r="M100" s="162">
        <f t="shared" si="3"/>
        <v>2.0656136087484849</v>
      </c>
      <c r="N100" s="162">
        <f t="shared" si="3"/>
        <v>5.8752997601918358</v>
      </c>
      <c r="O100" s="162">
        <f t="shared" si="3"/>
        <v>1.1494252873563218</v>
      </c>
      <c r="P100" s="162">
        <f t="shared" si="3"/>
        <v>7.5334143377885825</v>
      </c>
      <c r="Q100" s="162">
        <f t="shared" si="3"/>
        <v>10.163111668757836</v>
      </c>
      <c r="R100" s="162">
        <f t="shared" ref="R100:BB100" si="33">(R32-R20)/R20*100</f>
        <v>6.2500000000000107</v>
      </c>
      <c r="S100" s="162">
        <f t="shared" si="33"/>
        <v>3.720930232558143</v>
      </c>
      <c r="T100" s="162">
        <f t="shared" si="33"/>
        <v>6.4362336114421828</v>
      </c>
      <c r="U100" s="162">
        <f t="shared" si="33"/>
        <v>8.0254777070063668</v>
      </c>
      <c r="V100" s="162">
        <f t="shared" si="33"/>
        <v>16.083009079118039</v>
      </c>
      <c r="W100" s="162">
        <f t="shared" si="33"/>
        <v>1.6163793103448276</v>
      </c>
      <c r="X100" s="162">
        <f t="shared" si="33"/>
        <v>1.5118790496760321</v>
      </c>
      <c r="Y100" s="162">
        <f t="shared" si="33"/>
        <v>2.0320855614973325</v>
      </c>
      <c r="Z100" s="162">
        <f t="shared" si="33"/>
        <v>4.668304668304665</v>
      </c>
      <c r="AA100" s="162">
        <f t="shared" si="33"/>
        <v>2.8571428571428572</v>
      </c>
      <c r="AB100" s="162">
        <f t="shared" si="33"/>
        <v>2.3516237402015774</v>
      </c>
      <c r="AC100" s="162">
        <f t="shared" si="33"/>
        <v>5.2096569250317586</v>
      </c>
      <c r="AD100" s="162">
        <f t="shared" si="33"/>
        <v>4.1666666666666705</v>
      </c>
      <c r="AE100" s="162">
        <f t="shared" si="33"/>
        <v>15.434083601286163</v>
      </c>
      <c r="AF100" s="162">
        <f t="shared" si="33"/>
        <v>0.62827225130889452</v>
      </c>
      <c r="AG100" s="162">
        <f t="shared" si="33"/>
        <v>-1.3071895424836522</v>
      </c>
      <c r="AH100" s="162">
        <f t="shared" si="33"/>
        <v>-2.7237354085603087</v>
      </c>
      <c r="AI100" s="162">
        <f t="shared" si="33"/>
        <v>3.6427732079906092</v>
      </c>
      <c r="AJ100" s="162">
        <f t="shared" si="33"/>
        <v>7.0658682634730603</v>
      </c>
      <c r="AK100" s="162">
        <f t="shared" si="33"/>
        <v>2.7348394768133311</v>
      </c>
      <c r="AL100" s="162">
        <f t="shared" si="33"/>
        <v>-0.29970029970029688</v>
      </c>
      <c r="AM100" s="162">
        <f t="shared" si="33"/>
        <v>9.8693759071117508</v>
      </c>
      <c r="AN100" s="162">
        <f t="shared" si="33"/>
        <v>12.479999999999995</v>
      </c>
      <c r="AO100" s="162">
        <f t="shared" si="33"/>
        <v>3.8812785388127922</v>
      </c>
      <c r="AP100" s="162">
        <f t="shared" si="33"/>
        <v>1.9788918205804751</v>
      </c>
      <c r="AQ100" s="162">
        <f t="shared" si="33"/>
        <v>-2.190476190476188</v>
      </c>
      <c r="AR100" s="162">
        <f t="shared" si="33"/>
        <v>1.4285714285714344</v>
      </c>
      <c r="AS100" s="162">
        <f t="shared" si="33"/>
        <v>-30.376003379805656</v>
      </c>
      <c r="AT100" s="162">
        <f t="shared" si="33"/>
        <v>-2.0854021847070592</v>
      </c>
      <c r="AU100" s="162">
        <f t="shared" si="33"/>
        <v>-6.8333333333333357</v>
      </c>
      <c r="AV100" s="162">
        <f t="shared" si="33"/>
        <v>3.729603729603733</v>
      </c>
      <c r="AW100" s="162">
        <f t="shared" si="33"/>
        <v>3.8413878562577373</v>
      </c>
      <c r="AX100" s="162" t="e">
        <f t="shared" ref="AX100" si="34">(AX32-AX20)/AX20*100</f>
        <v>#DIV/0!</v>
      </c>
      <c r="AY100" s="162">
        <f t="shared" si="33"/>
        <v>9.5607235142118743</v>
      </c>
      <c r="AZ100" s="162">
        <f t="shared" si="33"/>
        <v>12.135355892648764</v>
      </c>
      <c r="BA100" s="162">
        <f t="shared" si="33"/>
        <v>9.004739336492884</v>
      </c>
      <c r="BB100" s="162">
        <f t="shared" si="33"/>
        <v>15.481651376146788</v>
      </c>
      <c r="BC100" s="162">
        <f t="shared" si="24"/>
        <v>6.9739952718676195</v>
      </c>
      <c r="BD100" s="162">
        <f t="shared" si="24"/>
        <v>1.9148936170212734</v>
      </c>
      <c r="BE100" s="162">
        <f t="shared" si="24"/>
        <v>10.749999999999993</v>
      </c>
      <c r="BF100" s="162">
        <f t="shared" si="24"/>
        <v>4.3580683156654754</v>
      </c>
      <c r="BG100" s="162">
        <f t="shared" si="24"/>
        <v>5.0285714285714347</v>
      </c>
    </row>
    <row r="101" spans="1:59" s="64" customFormat="1">
      <c r="A101" s="270">
        <v>40360</v>
      </c>
      <c r="B101" s="68">
        <f t="shared" si="3"/>
        <v>2.9103608847497089</v>
      </c>
      <c r="C101" s="162">
        <f t="shared" si="3"/>
        <v>0.48250904704462172</v>
      </c>
      <c r="D101" s="162">
        <f t="shared" si="3"/>
        <v>0.24154589371981022</v>
      </c>
      <c r="E101" s="162">
        <f t="shared" si="3"/>
        <v>-3.9615846338535383</v>
      </c>
      <c r="F101" s="162">
        <f t="shared" si="3"/>
        <v>0.1218026796589629</v>
      </c>
      <c r="G101" s="162">
        <f t="shared" ref="G101:BB101" si="35">(G33-G21)/G21*100</f>
        <v>0.33860045146728152</v>
      </c>
      <c r="H101" s="162">
        <f t="shared" si="35"/>
        <v>0.22471910112359869</v>
      </c>
      <c r="I101" s="162">
        <f t="shared" si="35"/>
        <v>-5.8974358974358907</v>
      </c>
      <c r="J101" s="162">
        <f t="shared" si="35"/>
        <v>5.6581986143187137</v>
      </c>
      <c r="K101" s="162">
        <f t="shared" si="35"/>
        <v>6.1519903498190516</v>
      </c>
      <c r="L101" s="162">
        <f t="shared" si="35"/>
        <v>8.2777036048063923</v>
      </c>
      <c r="M101" s="162">
        <f t="shared" si="35"/>
        <v>0.84235860409145946</v>
      </c>
      <c r="N101" s="162">
        <f t="shared" si="35"/>
        <v>5.0059594755661365</v>
      </c>
      <c r="O101" s="162">
        <f t="shared" si="35"/>
        <v>3.7383177570093498</v>
      </c>
      <c r="P101" s="162">
        <f t="shared" si="35"/>
        <v>5.3956834532374103</v>
      </c>
      <c r="Q101" s="162">
        <f t="shared" si="35"/>
        <v>9.9875156054931349</v>
      </c>
      <c r="R101" s="162">
        <f t="shared" si="35"/>
        <v>6.7319461444308448</v>
      </c>
      <c r="S101" s="162">
        <f t="shared" si="35"/>
        <v>4.418604651162787</v>
      </c>
      <c r="T101" s="162">
        <f t="shared" si="35"/>
        <v>6.3679245283018933</v>
      </c>
      <c r="U101" s="162">
        <f t="shared" si="35"/>
        <v>8.0050825921219779</v>
      </c>
      <c r="V101" s="162">
        <f t="shared" si="35"/>
        <v>15.186615186615182</v>
      </c>
      <c r="W101" s="162">
        <f t="shared" si="35"/>
        <v>1.2889366272824951</v>
      </c>
      <c r="X101" s="162">
        <f t="shared" si="35"/>
        <v>1.2931034482758652</v>
      </c>
      <c r="Y101" s="162">
        <f t="shared" si="35"/>
        <v>1.2752391073326279</v>
      </c>
      <c r="Z101" s="162">
        <f t="shared" si="35"/>
        <v>4.4205495818399072</v>
      </c>
      <c r="AA101" s="162">
        <f t="shared" si="35"/>
        <v>2.8571428571428572</v>
      </c>
      <c r="AB101" s="162">
        <f t="shared" si="35"/>
        <v>2.3516237402015774</v>
      </c>
      <c r="AC101" s="162">
        <f t="shared" si="35"/>
        <v>4.4025157232704402</v>
      </c>
      <c r="AD101" s="162">
        <f t="shared" si="35"/>
        <v>5.7499999999999929</v>
      </c>
      <c r="AE101" s="162">
        <f t="shared" si="35"/>
        <v>11.142061281337048</v>
      </c>
      <c r="AF101" s="162">
        <f t="shared" si="35"/>
        <v>0.52410901467505233</v>
      </c>
      <c r="AG101" s="162">
        <f t="shared" si="35"/>
        <v>-1.6791044776119375</v>
      </c>
      <c r="AH101" s="162">
        <f t="shared" si="35"/>
        <v>-2.8375733855185965</v>
      </c>
      <c r="AI101" s="162">
        <f t="shared" si="35"/>
        <v>3.8823529411764675</v>
      </c>
      <c r="AJ101" s="162">
        <f t="shared" si="35"/>
        <v>7.2966507177033595</v>
      </c>
      <c r="AK101" s="162">
        <f t="shared" si="35"/>
        <v>1.6509433962264219</v>
      </c>
      <c r="AL101" s="162">
        <f t="shared" si="35"/>
        <v>0.10040160642571137</v>
      </c>
      <c r="AM101" s="162">
        <f t="shared" si="35"/>
        <v>4.4630404463040483</v>
      </c>
      <c r="AN101" s="162">
        <f t="shared" si="35"/>
        <v>4.8706240487062447</v>
      </c>
      <c r="AO101" s="162">
        <f t="shared" si="35"/>
        <v>3.7120359955005586</v>
      </c>
      <c r="AP101" s="162">
        <f t="shared" si="35"/>
        <v>1.9788918205804751</v>
      </c>
      <c r="AQ101" s="162">
        <f t="shared" si="35"/>
        <v>-2.5689819219790571</v>
      </c>
      <c r="AR101" s="162">
        <f t="shared" si="35"/>
        <v>1.4285714285714344</v>
      </c>
      <c r="AS101" s="162">
        <f t="shared" si="35"/>
        <v>-33.4592779177162</v>
      </c>
      <c r="AT101" s="162">
        <f t="shared" si="35"/>
        <v>-4.4247787610619467</v>
      </c>
      <c r="AU101" s="162">
        <f t="shared" si="35"/>
        <v>-9.6026490066225119</v>
      </c>
      <c r="AV101" s="162">
        <f t="shared" si="35"/>
        <v>4.1958041958042056</v>
      </c>
      <c r="AW101" s="162">
        <f t="shared" si="35"/>
        <v>-0.36014405762304585</v>
      </c>
      <c r="AX101" s="162" t="e">
        <f t="shared" ref="AX101" si="36">(AX33-AX21)/AX21*100</f>
        <v>#DIV/0!</v>
      </c>
      <c r="AY101" s="162">
        <f t="shared" si="35"/>
        <v>9.5607235142118743</v>
      </c>
      <c r="AZ101" s="162">
        <f t="shared" si="35"/>
        <v>7.217694994179265</v>
      </c>
      <c r="BA101" s="162">
        <f t="shared" si="35"/>
        <v>9.2089728453364792</v>
      </c>
      <c r="BB101" s="162">
        <f t="shared" si="35"/>
        <v>4.9255441008018295</v>
      </c>
      <c r="BC101" s="162">
        <f t="shared" si="24"/>
        <v>5.8207217694994178</v>
      </c>
      <c r="BD101" s="162">
        <f t="shared" si="24"/>
        <v>0.42462845010614808</v>
      </c>
      <c r="BE101" s="162">
        <f t="shared" si="24"/>
        <v>7.2904009720534635</v>
      </c>
      <c r="BF101" s="162">
        <f t="shared" si="24"/>
        <v>4.0697674418604652</v>
      </c>
      <c r="BG101" s="162">
        <f t="shared" si="24"/>
        <v>7.4285714285714288</v>
      </c>
    </row>
    <row r="102" spans="1:59" s="64" customFormat="1">
      <c r="A102" s="270">
        <v>40391</v>
      </c>
      <c r="B102" s="68">
        <f t="shared" si="3"/>
        <v>2.7906976744186114</v>
      </c>
      <c r="C102" s="162">
        <f t="shared" ref="C102:BB102" si="37">(C34-C22)/C22*100</f>
        <v>0.72376357056694118</v>
      </c>
      <c r="D102" s="162">
        <f t="shared" si="37"/>
        <v>0.60386473429951693</v>
      </c>
      <c r="E102" s="162">
        <f t="shared" si="37"/>
        <v>-2.6699029126213625</v>
      </c>
      <c r="F102" s="162">
        <f t="shared" si="37"/>
        <v>1.348039215686285</v>
      </c>
      <c r="G102" s="162">
        <f t="shared" si="37"/>
        <v>-0.22547914317925913</v>
      </c>
      <c r="H102" s="162">
        <f t="shared" si="37"/>
        <v>0.11123470522802481</v>
      </c>
      <c r="I102" s="162">
        <f t="shared" si="37"/>
        <v>-4.7989623865110103</v>
      </c>
      <c r="J102" s="162">
        <f t="shared" si="37"/>
        <v>5.5299539170506877</v>
      </c>
      <c r="K102" s="162">
        <f t="shared" si="37"/>
        <v>4.9822064056939537</v>
      </c>
      <c r="L102" s="162">
        <f t="shared" si="37"/>
        <v>6.7729083665338763</v>
      </c>
      <c r="M102" s="162">
        <f t="shared" si="37"/>
        <v>0.95923261390886938</v>
      </c>
      <c r="N102" s="162">
        <f t="shared" si="37"/>
        <v>3.1542056074766394</v>
      </c>
      <c r="O102" s="162">
        <f t="shared" si="37"/>
        <v>-2.9115341545352678</v>
      </c>
      <c r="P102" s="162">
        <f t="shared" si="37"/>
        <v>4.846335697399538</v>
      </c>
      <c r="Q102" s="162">
        <f t="shared" si="37"/>
        <v>7.6829268292682897</v>
      </c>
      <c r="R102" s="162">
        <f t="shared" si="37"/>
        <v>7.2303921568627523</v>
      </c>
      <c r="S102" s="162">
        <f t="shared" si="37"/>
        <v>4.5191193511008176</v>
      </c>
      <c r="T102" s="162">
        <f t="shared" si="37"/>
        <v>6.5165876777251182</v>
      </c>
      <c r="U102" s="162">
        <f t="shared" si="37"/>
        <v>9.3350383631713516</v>
      </c>
      <c r="V102" s="162">
        <f t="shared" si="37"/>
        <v>7.9710144927536337</v>
      </c>
      <c r="W102" s="162">
        <f t="shared" si="37"/>
        <v>0.96359743040684309</v>
      </c>
      <c r="X102" s="162">
        <f t="shared" si="37"/>
        <v>0.85929108485500694</v>
      </c>
      <c r="Y102" s="162">
        <f t="shared" si="37"/>
        <v>1.164021164021158</v>
      </c>
      <c r="Z102" s="162">
        <f t="shared" si="37"/>
        <v>4.7846889952153111</v>
      </c>
      <c r="AA102" s="162">
        <f t="shared" si="37"/>
        <v>2.8571428571428572</v>
      </c>
      <c r="AB102" s="162">
        <f t="shared" si="37"/>
        <v>2.3516237402015774</v>
      </c>
      <c r="AC102" s="162">
        <f t="shared" si="37"/>
        <v>5.3549190535491871</v>
      </c>
      <c r="AD102" s="162">
        <f t="shared" si="37"/>
        <v>5.7499999999999929</v>
      </c>
      <c r="AE102" s="162">
        <f t="shared" si="37"/>
        <v>12.535211267605643</v>
      </c>
      <c r="AF102" s="162">
        <f t="shared" si="37"/>
        <v>-0.10515247108306448</v>
      </c>
      <c r="AG102" s="162">
        <f t="shared" si="37"/>
        <v>-2.9300567107750419</v>
      </c>
      <c r="AH102" s="162">
        <f t="shared" si="37"/>
        <v>-3.4046692607003894</v>
      </c>
      <c r="AI102" s="162">
        <f t="shared" si="37"/>
        <v>4.0047114252061142</v>
      </c>
      <c r="AJ102" s="162">
        <f t="shared" si="37"/>
        <v>7.3985680190930827</v>
      </c>
      <c r="AK102" s="162">
        <f t="shared" si="37"/>
        <v>1.6548463356974064</v>
      </c>
      <c r="AL102" s="162">
        <f t="shared" si="37"/>
        <v>-0.59880239520958933</v>
      </c>
      <c r="AM102" s="162">
        <f t="shared" si="37"/>
        <v>5.2556818181818015</v>
      </c>
      <c r="AN102" s="162">
        <f t="shared" si="37"/>
        <v>6.4162754303599394</v>
      </c>
      <c r="AO102" s="162">
        <f t="shared" si="37"/>
        <v>2.5784753363228665</v>
      </c>
      <c r="AP102" s="162">
        <f t="shared" si="37"/>
        <v>1.9788918205804751</v>
      </c>
      <c r="AQ102" s="162">
        <f t="shared" si="37"/>
        <v>-3.6551077788191244</v>
      </c>
      <c r="AR102" s="162">
        <f t="shared" si="37"/>
        <v>-0.49800796812749004</v>
      </c>
      <c r="AS102" s="162">
        <f t="shared" si="37"/>
        <v>-29.964381121994649</v>
      </c>
      <c r="AT102" s="162">
        <f t="shared" si="37"/>
        <v>-3.4516765285996049</v>
      </c>
      <c r="AU102" s="162">
        <f t="shared" si="37"/>
        <v>-9.6073517126148698</v>
      </c>
      <c r="AV102" s="162">
        <f t="shared" si="37"/>
        <v>5.5363321799307927</v>
      </c>
      <c r="AW102" s="162">
        <f t="shared" si="37"/>
        <v>1.9207683073229394</v>
      </c>
      <c r="AX102" s="162" t="e">
        <f t="shared" ref="AX102" si="38">(AX34-AX22)/AX22*100</f>
        <v>#DIV/0!</v>
      </c>
      <c r="AY102" s="162">
        <f t="shared" si="37"/>
        <v>9.5607235142118743</v>
      </c>
      <c r="AZ102" s="162">
        <f t="shared" si="37"/>
        <v>5.6647398843930707</v>
      </c>
      <c r="BA102" s="162">
        <f t="shared" si="37"/>
        <v>7.9439252336448734</v>
      </c>
      <c r="BB102" s="162">
        <f t="shared" si="37"/>
        <v>3.085714285714289</v>
      </c>
      <c r="BC102" s="162">
        <f t="shared" si="24"/>
        <v>5.9371362048893994</v>
      </c>
      <c r="BD102" s="162">
        <f t="shared" si="24"/>
        <v>0</v>
      </c>
      <c r="BE102" s="162">
        <f t="shared" si="24"/>
        <v>7.2904009720534635</v>
      </c>
      <c r="BF102" s="162">
        <f t="shared" si="24"/>
        <v>4.0697674418604652</v>
      </c>
      <c r="BG102" s="162">
        <f t="shared" si="24"/>
        <v>7.4285714285714288</v>
      </c>
    </row>
    <row r="103" spans="1:59" s="64" customFormat="1">
      <c r="A103" s="270">
        <v>40422</v>
      </c>
      <c r="B103" s="68">
        <f t="shared" si="3"/>
        <v>2.5522041763341101</v>
      </c>
      <c r="C103" s="162">
        <f t="shared" ref="C103:BB103" si="39">(C35-C23)/C23*100</f>
        <v>0.48250904704462172</v>
      </c>
      <c r="D103" s="162">
        <f t="shared" si="39"/>
        <v>0.24154589371981022</v>
      </c>
      <c r="E103" s="162">
        <f t="shared" si="39"/>
        <v>-2.9090909090909158</v>
      </c>
      <c r="F103" s="162">
        <f t="shared" si="39"/>
        <v>1.604938271604935</v>
      </c>
      <c r="G103" s="162">
        <f t="shared" si="39"/>
        <v>0</v>
      </c>
      <c r="H103" s="162">
        <f t="shared" si="39"/>
        <v>-1.662971175166297</v>
      </c>
      <c r="I103" s="162">
        <f t="shared" si="39"/>
        <v>-2.7343749999999929</v>
      </c>
      <c r="J103" s="162">
        <f t="shared" si="39"/>
        <v>7.354685646500597</v>
      </c>
      <c r="K103" s="162">
        <f t="shared" si="39"/>
        <v>2.6963657678780741</v>
      </c>
      <c r="L103" s="162">
        <f t="shared" si="39"/>
        <v>6.349206349206364</v>
      </c>
      <c r="M103" s="162">
        <f t="shared" si="39"/>
        <v>0.35629453681709877</v>
      </c>
      <c r="N103" s="162">
        <f t="shared" si="39"/>
        <v>4.117647058823529</v>
      </c>
      <c r="O103" s="162">
        <f t="shared" si="39"/>
        <v>1.8475750577367305</v>
      </c>
      <c r="P103" s="162">
        <f t="shared" si="39"/>
        <v>4.9763033175355309</v>
      </c>
      <c r="Q103" s="162">
        <f t="shared" si="39"/>
        <v>7.2815533980582519</v>
      </c>
      <c r="R103" s="162">
        <f t="shared" si="39"/>
        <v>6.4713064713064679</v>
      </c>
      <c r="S103" s="162">
        <f t="shared" si="39"/>
        <v>3.5838150289017277</v>
      </c>
      <c r="T103" s="162">
        <f t="shared" si="39"/>
        <v>4.8693586698337228</v>
      </c>
      <c r="U103" s="162">
        <f t="shared" si="39"/>
        <v>8.640406607369755</v>
      </c>
      <c r="V103" s="162">
        <f t="shared" si="39"/>
        <v>8.4033613445378155</v>
      </c>
      <c r="W103" s="162">
        <f t="shared" si="39"/>
        <v>0.64034151547491391</v>
      </c>
      <c r="X103" s="162">
        <f t="shared" si="39"/>
        <v>0.64308681672026646</v>
      </c>
      <c r="Y103" s="162">
        <f t="shared" si="39"/>
        <v>1.1615628299894343</v>
      </c>
      <c r="Z103" s="162">
        <f t="shared" si="39"/>
        <v>4.1617122473246138</v>
      </c>
      <c r="AA103" s="162">
        <f t="shared" si="39"/>
        <v>2.8344671201814058</v>
      </c>
      <c r="AB103" s="162">
        <f t="shared" si="39"/>
        <v>1.1098779134295229</v>
      </c>
      <c r="AC103" s="162">
        <f t="shared" si="39"/>
        <v>6.0794044665012485</v>
      </c>
      <c r="AD103" s="162">
        <f t="shared" si="39"/>
        <v>5.7499999999999929</v>
      </c>
      <c r="AE103" s="162">
        <f t="shared" si="39"/>
        <v>11.748251748251755</v>
      </c>
      <c r="AF103" s="162">
        <f t="shared" si="39"/>
        <v>0.4206098843322878</v>
      </c>
      <c r="AG103" s="162">
        <f t="shared" si="39"/>
        <v>-1.6159695817490523</v>
      </c>
      <c r="AH103" s="162">
        <f t="shared" si="39"/>
        <v>-2.9411764705882351</v>
      </c>
      <c r="AI103" s="162">
        <f t="shared" si="39"/>
        <v>3.7339556592765493</v>
      </c>
      <c r="AJ103" s="162">
        <f t="shared" si="39"/>
        <v>7.3985680190930827</v>
      </c>
      <c r="AK103" s="162">
        <f t="shared" si="39"/>
        <v>0.58616647127784294</v>
      </c>
      <c r="AL103" s="162">
        <f t="shared" si="39"/>
        <v>-0.50050050050050054</v>
      </c>
      <c r="AM103" s="162">
        <f t="shared" si="39"/>
        <v>1.2362637362637441</v>
      </c>
      <c r="AN103" s="162">
        <f t="shared" si="39"/>
        <v>0.29850746268657141</v>
      </c>
      <c r="AO103" s="162">
        <f t="shared" si="39"/>
        <v>3.3519553072625698</v>
      </c>
      <c r="AP103" s="162">
        <f t="shared" si="39"/>
        <v>1.8445322793148766</v>
      </c>
      <c r="AQ103" s="162">
        <f t="shared" si="39"/>
        <v>-3.1161473087818803</v>
      </c>
      <c r="AR103" s="162">
        <f t="shared" si="39"/>
        <v>-9.9999999999994316E-2</v>
      </c>
      <c r="AS103" s="162">
        <f t="shared" si="39"/>
        <v>-29.523368810735761</v>
      </c>
      <c r="AT103" s="162">
        <f t="shared" si="39"/>
        <v>-3.9331366764995082</v>
      </c>
      <c r="AU103" s="162">
        <f t="shared" si="39"/>
        <v>-8.960270498732033</v>
      </c>
      <c r="AV103" s="162">
        <f t="shared" si="39"/>
        <v>5.6192660550458617</v>
      </c>
      <c r="AW103" s="162">
        <f t="shared" si="39"/>
        <v>-2.4305555555555651</v>
      </c>
      <c r="AX103" s="162" t="e">
        <f t="shared" ref="AX103" si="40">(AX35-AX23)/AX23*100</f>
        <v>#DIV/0!</v>
      </c>
      <c r="AY103" s="162">
        <f t="shared" si="39"/>
        <v>9.5607235142118743</v>
      </c>
      <c r="AZ103" s="162">
        <f t="shared" si="39"/>
        <v>6.0046189376443451</v>
      </c>
      <c r="BA103" s="162">
        <f t="shared" si="39"/>
        <v>8.0607476635514104</v>
      </c>
      <c r="BB103" s="162">
        <f t="shared" si="39"/>
        <v>3.6488027366020552</v>
      </c>
      <c r="BC103" s="162">
        <f t="shared" si="24"/>
        <v>5.8139534883720927</v>
      </c>
      <c r="BD103" s="162">
        <f t="shared" si="24"/>
        <v>-0.41928721174004785</v>
      </c>
      <c r="BE103" s="162">
        <f t="shared" si="24"/>
        <v>7.2904009720534635</v>
      </c>
      <c r="BF103" s="162">
        <f t="shared" si="24"/>
        <v>4.0697674418604652</v>
      </c>
      <c r="BG103" s="162">
        <f t="shared" si="24"/>
        <v>7.4285714285714288</v>
      </c>
    </row>
    <row r="104" spans="1:59" s="64" customFormat="1">
      <c r="A104" s="270">
        <v>40452</v>
      </c>
      <c r="B104" s="68">
        <f t="shared" si="3"/>
        <v>2.5492468134414867</v>
      </c>
      <c r="C104" s="162">
        <f t="shared" ref="C104:BB104" si="41">(C36-C24)/C24*100</f>
        <v>0.11976047904190935</v>
      </c>
      <c r="D104" s="162">
        <f t="shared" si="41"/>
        <v>0</v>
      </c>
      <c r="E104" s="162">
        <f t="shared" si="41"/>
        <v>-1.1002444987774957</v>
      </c>
      <c r="F104" s="162">
        <f t="shared" si="41"/>
        <v>1.4742014742014602</v>
      </c>
      <c r="G104" s="162">
        <f t="shared" si="41"/>
        <v>-2.6755852842809427</v>
      </c>
      <c r="H104" s="162">
        <f t="shared" si="41"/>
        <v>-1.336302895322943</v>
      </c>
      <c r="I104" s="162">
        <f t="shared" si="41"/>
        <v>-1.953125</v>
      </c>
      <c r="J104" s="162">
        <f t="shared" si="41"/>
        <v>7.3512252042006967</v>
      </c>
      <c r="K104" s="162">
        <f t="shared" si="41"/>
        <v>-3.5359116022099477</v>
      </c>
      <c r="L104" s="162">
        <f t="shared" si="41"/>
        <v>7.0478723404255277</v>
      </c>
      <c r="M104" s="162">
        <f t="shared" si="41"/>
        <v>0.47114252061247519</v>
      </c>
      <c r="N104" s="162">
        <f t="shared" si="41"/>
        <v>3.6130536130536233</v>
      </c>
      <c r="O104" s="162">
        <f t="shared" si="41"/>
        <v>0.3424657534246705</v>
      </c>
      <c r="P104" s="162">
        <f t="shared" si="41"/>
        <v>4.6893317702227435</v>
      </c>
      <c r="Q104" s="162">
        <f t="shared" si="41"/>
        <v>7.0217917675544932</v>
      </c>
      <c r="R104" s="162">
        <f t="shared" si="41"/>
        <v>6.4634146341463374</v>
      </c>
      <c r="S104" s="162">
        <f t="shared" si="41"/>
        <v>4.5243619489559066</v>
      </c>
      <c r="T104" s="162">
        <f t="shared" si="41"/>
        <v>4.9763033175355309</v>
      </c>
      <c r="U104" s="162">
        <f t="shared" si="41"/>
        <v>8.0910240202275681</v>
      </c>
      <c r="V104" s="162">
        <f t="shared" si="41"/>
        <v>8.1534772182254169</v>
      </c>
      <c r="W104" s="162">
        <f t="shared" si="41"/>
        <v>0.42553191489362308</v>
      </c>
      <c r="X104" s="162">
        <f t="shared" si="41"/>
        <v>0.32017075773745696</v>
      </c>
      <c r="Y104" s="162">
        <f t="shared" si="41"/>
        <v>0.9483667017913503</v>
      </c>
      <c r="Z104" s="162">
        <f t="shared" si="41"/>
        <v>4.0380047505938137</v>
      </c>
      <c r="AA104" s="162">
        <f t="shared" si="41"/>
        <v>2.8344671201814058</v>
      </c>
      <c r="AB104" s="162">
        <f t="shared" si="41"/>
        <v>1.1098779134295229</v>
      </c>
      <c r="AC104" s="162">
        <f t="shared" si="41"/>
        <v>5.6720098643649921</v>
      </c>
      <c r="AD104" s="162">
        <f t="shared" si="41"/>
        <v>5.7499999999999929</v>
      </c>
      <c r="AE104" s="162">
        <f t="shared" si="41"/>
        <v>10.987482614742685</v>
      </c>
      <c r="AF104" s="162">
        <f t="shared" si="41"/>
        <v>0.84388185654008141</v>
      </c>
      <c r="AG104" s="162">
        <f t="shared" si="41"/>
        <v>-1.9924098671726835</v>
      </c>
      <c r="AH104" s="162">
        <f t="shared" si="41"/>
        <v>-1.9821605550049552</v>
      </c>
      <c r="AI104" s="162">
        <f t="shared" si="41"/>
        <v>4.4496487119437909</v>
      </c>
      <c r="AJ104" s="162">
        <f t="shared" si="41"/>
        <v>7.4162679425837359</v>
      </c>
      <c r="AK104" s="162">
        <f t="shared" si="41"/>
        <v>1.8934911242603485</v>
      </c>
      <c r="AL104" s="162">
        <f t="shared" si="41"/>
        <v>0.60120240480962783</v>
      </c>
      <c r="AM104" s="162">
        <f t="shared" si="41"/>
        <v>4.9857549857549861</v>
      </c>
      <c r="AN104" s="162">
        <f t="shared" si="41"/>
        <v>6.2893081761006178</v>
      </c>
      <c r="AO104" s="162">
        <f t="shared" si="41"/>
        <v>2.8121484814398197</v>
      </c>
      <c r="AP104" s="162">
        <f t="shared" si="41"/>
        <v>1.8445322793148766</v>
      </c>
      <c r="AQ104" s="162">
        <f t="shared" si="41"/>
        <v>-2.6590693257359899</v>
      </c>
      <c r="AR104" s="162">
        <f t="shared" si="41"/>
        <v>-9.9999999999994316E-2</v>
      </c>
      <c r="AS104" s="162">
        <f t="shared" si="41"/>
        <v>-26.161369193154034</v>
      </c>
      <c r="AT104" s="162">
        <f t="shared" si="41"/>
        <v>-1.6932270916334689</v>
      </c>
      <c r="AU104" s="162">
        <f t="shared" si="41"/>
        <v>-6.7357512953367848</v>
      </c>
      <c r="AV104" s="162">
        <f t="shared" si="41"/>
        <v>5.6192660550458617</v>
      </c>
      <c r="AW104" s="162">
        <f t="shared" si="41"/>
        <v>1.9698725376593313</v>
      </c>
      <c r="AX104" s="162" t="e">
        <f t="shared" ref="AX104" si="42">(AX36-AX24)/AX24*100</f>
        <v>#DIV/0!</v>
      </c>
      <c r="AY104" s="162">
        <f t="shared" si="41"/>
        <v>9.5607235142118743</v>
      </c>
      <c r="AZ104" s="162">
        <f t="shared" si="41"/>
        <v>5.72737686139748</v>
      </c>
      <c r="BA104" s="162">
        <f t="shared" si="41"/>
        <v>6.4516129032258158</v>
      </c>
      <c r="BB104" s="162">
        <f t="shared" si="41"/>
        <v>5.0171037628278121</v>
      </c>
      <c r="BC104" s="162">
        <f t="shared" si="24"/>
        <v>5.4461181923522632</v>
      </c>
      <c r="BD104" s="162">
        <f t="shared" si="24"/>
        <v>-0.42105263157895334</v>
      </c>
      <c r="BE104" s="162">
        <f t="shared" si="24"/>
        <v>7.2904009720534635</v>
      </c>
      <c r="BF104" s="162">
        <f t="shared" si="24"/>
        <v>4.0697674418604652</v>
      </c>
      <c r="BG104" s="162">
        <f t="shared" si="24"/>
        <v>6.0742407199100015</v>
      </c>
    </row>
    <row r="105" spans="1:59" s="64" customFormat="1">
      <c r="A105" s="270">
        <v>40483</v>
      </c>
      <c r="B105" s="68">
        <f t="shared" si="3"/>
        <v>2.9002320185614847</v>
      </c>
      <c r="C105" s="162">
        <f t="shared" ref="C105:BB105" si="43">(C37-C25)/C25*100</f>
        <v>1.445783132530124</v>
      </c>
      <c r="D105" s="162">
        <f t="shared" si="43"/>
        <v>1.4492753623188441</v>
      </c>
      <c r="E105" s="162">
        <f t="shared" si="43"/>
        <v>2.0910209102091057</v>
      </c>
      <c r="F105" s="162">
        <f t="shared" si="43"/>
        <v>1.4652014652014511</v>
      </c>
      <c r="G105" s="162">
        <f t="shared" si="43"/>
        <v>-1.1363636363636365</v>
      </c>
      <c r="H105" s="162">
        <f t="shared" si="43"/>
        <v>-1.997780244173138</v>
      </c>
      <c r="I105" s="162">
        <f t="shared" si="43"/>
        <v>3.3738191632928474</v>
      </c>
      <c r="J105" s="162">
        <f t="shared" si="43"/>
        <v>6.2015503875969085</v>
      </c>
      <c r="K105" s="162">
        <f t="shared" si="43"/>
        <v>-1.0452961672473771</v>
      </c>
      <c r="L105" s="162">
        <f t="shared" si="43"/>
        <v>7.3976221928665709</v>
      </c>
      <c r="M105" s="162">
        <f t="shared" si="43"/>
        <v>1.1778563015312131</v>
      </c>
      <c r="N105" s="162">
        <f t="shared" si="43"/>
        <v>2.1914648212225969</v>
      </c>
      <c r="O105" s="162">
        <f t="shared" si="43"/>
        <v>-1.7084282460136675</v>
      </c>
      <c r="P105" s="162">
        <f t="shared" si="43"/>
        <v>3.5921205098493725</v>
      </c>
      <c r="Q105" s="162">
        <f t="shared" si="43"/>
        <v>7.1256038647343063</v>
      </c>
      <c r="R105" s="162">
        <f t="shared" si="43"/>
        <v>6.4634146341463374</v>
      </c>
      <c r="S105" s="162">
        <f t="shared" si="43"/>
        <v>4.1618497109826524</v>
      </c>
      <c r="T105" s="162">
        <f t="shared" si="43"/>
        <v>5.1825677267373278</v>
      </c>
      <c r="U105" s="162">
        <f t="shared" si="43"/>
        <v>8.2382762991127994</v>
      </c>
      <c r="V105" s="162">
        <f t="shared" si="43"/>
        <v>8.2240762812872354</v>
      </c>
      <c r="W105" s="162">
        <f t="shared" si="43"/>
        <v>0.53134962805526043</v>
      </c>
      <c r="X105" s="162">
        <f t="shared" si="43"/>
        <v>0.42689434364993756</v>
      </c>
      <c r="Y105" s="162">
        <f t="shared" si="43"/>
        <v>0.94736842105263752</v>
      </c>
      <c r="Z105" s="162">
        <f t="shared" si="43"/>
        <v>3.9145907473309571</v>
      </c>
      <c r="AA105" s="162">
        <f t="shared" si="43"/>
        <v>2.8344671201814058</v>
      </c>
      <c r="AB105" s="162">
        <f t="shared" si="43"/>
        <v>1.1098779134295229</v>
      </c>
      <c r="AC105" s="162">
        <f t="shared" si="43"/>
        <v>5.2567237163814147</v>
      </c>
      <c r="AD105" s="162">
        <f t="shared" si="43"/>
        <v>5.7499999999999929</v>
      </c>
      <c r="AE105" s="162">
        <f t="shared" si="43"/>
        <v>10.97222222222223</v>
      </c>
      <c r="AF105" s="162">
        <f t="shared" si="43"/>
        <v>0.7399577167019058</v>
      </c>
      <c r="AG105" s="162">
        <f t="shared" si="43"/>
        <v>-2.5616698292220139</v>
      </c>
      <c r="AH105" s="162">
        <f t="shared" si="43"/>
        <v>-1.9920318725099602</v>
      </c>
      <c r="AI105" s="162">
        <f t="shared" si="43"/>
        <v>4.4496487119437909</v>
      </c>
      <c r="AJ105" s="162">
        <f t="shared" si="43"/>
        <v>7.389749702026208</v>
      </c>
      <c r="AK105" s="162">
        <f t="shared" si="43"/>
        <v>2.3696682464454977</v>
      </c>
      <c r="AL105" s="162">
        <f t="shared" si="43"/>
        <v>0.10020040080161176</v>
      </c>
      <c r="AM105" s="162">
        <f t="shared" si="43"/>
        <v>6.8473609129814719</v>
      </c>
      <c r="AN105" s="162">
        <f t="shared" si="43"/>
        <v>8.9622641509433887</v>
      </c>
      <c r="AO105" s="162">
        <f t="shared" si="43"/>
        <v>3.2805429864253299</v>
      </c>
      <c r="AP105" s="162">
        <f t="shared" si="43"/>
        <v>1.8445322793148766</v>
      </c>
      <c r="AQ105" s="162">
        <f t="shared" si="43"/>
        <v>-2.759276879162694</v>
      </c>
      <c r="AR105" s="162">
        <f t="shared" si="43"/>
        <v>0</v>
      </c>
      <c r="AS105" s="162">
        <f t="shared" si="43"/>
        <v>-28.790882061446986</v>
      </c>
      <c r="AT105" s="162">
        <f t="shared" si="43"/>
        <v>-2.2727272727272698</v>
      </c>
      <c r="AU105" s="162">
        <f t="shared" si="43"/>
        <v>-7.5342465753424639</v>
      </c>
      <c r="AV105" s="162">
        <f t="shared" si="43"/>
        <v>5.6192660550458617</v>
      </c>
      <c r="AW105" s="162">
        <f t="shared" si="43"/>
        <v>1.3636363636363669</v>
      </c>
      <c r="AX105" s="162" t="e">
        <f t="shared" ref="AX105" si="44">(AX37-AX25)/AX25*100</f>
        <v>#DIV/0!</v>
      </c>
      <c r="AY105" s="162">
        <f t="shared" si="43"/>
        <v>9.5607235142118743</v>
      </c>
      <c r="AZ105" s="162">
        <f t="shared" si="43"/>
        <v>5.3775743707093691</v>
      </c>
      <c r="BA105" s="162">
        <f t="shared" si="43"/>
        <v>7.0114942528735567</v>
      </c>
      <c r="BB105" s="162">
        <f t="shared" si="43"/>
        <v>3.8768529076396709</v>
      </c>
      <c r="BC105" s="162">
        <f t="shared" ref="BC105:BG114" si="45">(BC37-BC25)/BC25*100</f>
        <v>5.4398148148148016</v>
      </c>
      <c r="BD105" s="162">
        <f t="shared" si="45"/>
        <v>-0.31413612565444726</v>
      </c>
      <c r="BE105" s="162">
        <f t="shared" si="45"/>
        <v>7.2904009720534635</v>
      </c>
      <c r="BF105" s="162">
        <f t="shared" si="45"/>
        <v>4.0697674418604652</v>
      </c>
      <c r="BG105" s="162">
        <f t="shared" si="45"/>
        <v>6.0742407199100015</v>
      </c>
    </row>
    <row r="106" spans="1:59" s="64" customFormat="1">
      <c r="A106" s="270">
        <v>40513</v>
      </c>
      <c r="B106" s="68">
        <f t="shared" si="3"/>
        <v>2.658959537572251</v>
      </c>
      <c r="C106" s="162">
        <f t="shared" ref="C106:BB106" si="46">(C38-C26)/C26*100</f>
        <v>1.5681544028950507</v>
      </c>
      <c r="D106" s="162">
        <f t="shared" si="46"/>
        <v>1.5738498789346387</v>
      </c>
      <c r="E106" s="162">
        <f t="shared" si="46"/>
        <v>2.3456790123456859</v>
      </c>
      <c r="F106" s="162">
        <f t="shared" si="46"/>
        <v>1.3317191283293082</v>
      </c>
      <c r="G106" s="162">
        <f t="shared" si="46"/>
        <v>-2.9545454545454484</v>
      </c>
      <c r="H106" s="162">
        <f t="shared" si="46"/>
        <v>-2.1181716833890811</v>
      </c>
      <c r="I106" s="162">
        <f t="shared" si="46"/>
        <v>8.005427408412471</v>
      </c>
      <c r="J106" s="162">
        <f t="shared" si="46"/>
        <v>11.6504854368932</v>
      </c>
      <c r="K106" s="162">
        <f t="shared" si="46"/>
        <v>-2.021403091557656</v>
      </c>
      <c r="L106" s="162">
        <f t="shared" si="46"/>
        <v>5.6504599211563891</v>
      </c>
      <c r="M106" s="162">
        <f t="shared" si="46"/>
        <v>2.1454112038140609</v>
      </c>
      <c r="N106" s="162">
        <f t="shared" si="46"/>
        <v>2.4165707710011439</v>
      </c>
      <c r="O106" s="162">
        <f t="shared" si="46"/>
        <v>-1.3714285714285745</v>
      </c>
      <c r="P106" s="162">
        <f t="shared" si="46"/>
        <v>3.4602076124567471</v>
      </c>
      <c r="Q106" s="162">
        <f t="shared" si="46"/>
        <v>6.7632850241545999</v>
      </c>
      <c r="R106" s="162">
        <f t="shared" si="46"/>
        <v>5.7247259439707712</v>
      </c>
      <c r="S106" s="162">
        <f t="shared" si="46"/>
        <v>4.561403508771936</v>
      </c>
      <c r="T106" s="162">
        <f t="shared" si="46"/>
        <v>2.1151586368977808</v>
      </c>
      <c r="U106" s="162">
        <f t="shared" si="46"/>
        <v>7.4307304785894086</v>
      </c>
      <c r="V106" s="162">
        <f t="shared" si="46"/>
        <v>8.4624553039332451</v>
      </c>
      <c r="W106" s="162">
        <f t="shared" si="46"/>
        <v>0.53078556263269638</v>
      </c>
      <c r="X106" s="162">
        <f t="shared" si="46"/>
        <v>0.31948881789137074</v>
      </c>
      <c r="Y106" s="162">
        <f t="shared" si="46"/>
        <v>0.62959076600210762</v>
      </c>
      <c r="Z106" s="162">
        <f t="shared" si="46"/>
        <v>3.655660377358501</v>
      </c>
      <c r="AA106" s="162">
        <f t="shared" si="46"/>
        <v>2.0156774916013407</v>
      </c>
      <c r="AB106" s="162">
        <f t="shared" si="46"/>
        <v>0.8800880088008769</v>
      </c>
      <c r="AC106" s="162">
        <f t="shared" si="46"/>
        <v>5.263157894736838</v>
      </c>
      <c r="AD106" s="162">
        <f t="shared" si="46"/>
        <v>5.7499999999999929</v>
      </c>
      <c r="AE106" s="162">
        <f t="shared" si="46"/>
        <v>11.126564673157162</v>
      </c>
      <c r="AF106" s="162">
        <f t="shared" si="46"/>
        <v>1.2684989429175506</v>
      </c>
      <c r="AG106" s="162">
        <f t="shared" si="46"/>
        <v>-2.095238095238098</v>
      </c>
      <c r="AH106" s="162">
        <f t="shared" si="46"/>
        <v>-1.2999999999999972</v>
      </c>
      <c r="AI106" s="162">
        <f t="shared" si="46"/>
        <v>5.1341890315052412</v>
      </c>
      <c r="AJ106" s="162">
        <f t="shared" si="46"/>
        <v>7.5089392133492208</v>
      </c>
      <c r="AK106" s="162">
        <f t="shared" si="46"/>
        <v>1.8801410105758032</v>
      </c>
      <c r="AL106" s="162">
        <f t="shared" si="46"/>
        <v>0.10040160642571137</v>
      </c>
      <c r="AM106" s="162">
        <f t="shared" si="46"/>
        <v>5.2777777777777732</v>
      </c>
      <c r="AN106" s="162">
        <f t="shared" si="46"/>
        <v>6.8285280728376323</v>
      </c>
      <c r="AO106" s="162">
        <f t="shared" si="46"/>
        <v>2.0089285714285845</v>
      </c>
      <c r="AP106" s="162">
        <f t="shared" si="46"/>
        <v>1.9607843137254901</v>
      </c>
      <c r="AQ106" s="162">
        <f t="shared" si="46"/>
        <v>-2.8544243577545196</v>
      </c>
      <c r="AR106" s="162">
        <f t="shared" si="46"/>
        <v>0</v>
      </c>
      <c r="AS106" s="162">
        <f t="shared" si="46"/>
        <v>-29.751243781094534</v>
      </c>
      <c r="AT106" s="162">
        <f t="shared" si="46"/>
        <v>-2.9469548133595285</v>
      </c>
      <c r="AU106" s="162">
        <f t="shared" si="46"/>
        <v>-8.5324232081911262</v>
      </c>
      <c r="AV106" s="162">
        <f t="shared" si="46"/>
        <v>5.8486238532110022</v>
      </c>
      <c r="AW106" s="162">
        <f t="shared" si="46"/>
        <v>1.4590347923681386</v>
      </c>
      <c r="AX106" s="162" t="e">
        <f t="shared" ref="AX106" si="47">(AX38-AX26)/AX26*100</f>
        <v>#DIV/0!</v>
      </c>
      <c r="AY106" s="162">
        <f t="shared" si="46"/>
        <v>9.5607235142118743</v>
      </c>
      <c r="AZ106" s="162">
        <f t="shared" si="46"/>
        <v>4.0723981900452424</v>
      </c>
      <c r="BA106" s="162">
        <f t="shared" si="46"/>
        <v>4.7244094488188848</v>
      </c>
      <c r="BB106" s="162">
        <f t="shared" si="46"/>
        <v>3.4207525655644244</v>
      </c>
      <c r="BC106" s="162">
        <f t="shared" si="45"/>
        <v>5.3240740740740673</v>
      </c>
      <c r="BD106" s="162">
        <f t="shared" si="45"/>
        <v>-0.62959076600209263</v>
      </c>
      <c r="BE106" s="162">
        <f t="shared" si="45"/>
        <v>7.2904009720534635</v>
      </c>
      <c r="BF106" s="162">
        <f t="shared" si="45"/>
        <v>4.0697674418604652</v>
      </c>
      <c r="BG106" s="162">
        <f t="shared" si="45"/>
        <v>6.0742407199100015</v>
      </c>
    </row>
    <row r="107" spans="1:59" s="64" customFormat="1">
      <c r="A107" s="270">
        <v>40544</v>
      </c>
      <c r="B107" s="68">
        <f t="shared" si="3"/>
        <v>2.8801843317972349</v>
      </c>
      <c r="C107" s="162">
        <f t="shared" ref="C107:BB107" si="48">(C39-C27)/C27*100</f>
        <v>3.1249999999999929</v>
      </c>
      <c r="D107" s="162">
        <f t="shared" si="48"/>
        <v>3.008423586040915</v>
      </c>
      <c r="E107" s="162">
        <f t="shared" si="48"/>
        <v>2.716049382716053</v>
      </c>
      <c r="F107" s="162">
        <f t="shared" si="48"/>
        <v>4.4740024183796887</v>
      </c>
      <c r="G107" s="162">
        <f t="shared" si="48"/>
        <v>-2.3463687150837926</v>
      </c>
      <c r="H107" s="162">
        <f t="shared" si="48"/>
        <v>-1.3348164627363768</v>
      </c>
      <c r="I107" s="162">
        <f t="shared" si="48"/>
        <v>7.5797872340425565</v>
      </c>
      <c r="J107" s="162">
        <f t="shared" si="48"/>
        <v>16.390041493775932</v>
      </c>
      <c r="K107" s="162">
        <f t="shared" si="48"/>
        <v>-0.35046728971962288</v>
      </c>
      <c r="L107" s="162">
        <f t="shared" si="48"/>
        <v>6.8152031454783781</v>
      </c>
      <c r="M107" s="162">
        <f t="shared" si="48"/>
        <v>1.8912529550827526</v>
      </c>
      <c r="N107" s="162">
        <f t="shared" si="48"/>
        <v>3.9260969976905384</v>
      </c>
      <c r="O107" s="162">
        <f t="shared" si="48"/>
        <v>2.7397260273972672</v>
      </c>
      <c r="P107" s="162">
        <f t="shared" si="48"/>
        <v>4.2873696407879525</v>
      </c>
      <c r="Q107" s="162">
        <f t="shared" si="48"/>
        <v>6.8509615384615419</v>
      </c>
      <c r="R107" s="162">
        <f t="shared" si="48"/>
        <v>5.6831922611850088</v>
      </c>
      <c r="S107" s="162">
        <f t="shared" si="48"/>
        <v>4.6349942062572422</v>
      </c>
      <c r="T107" s="162">
        <f t="shared" si="48"/>
        <v>5.0410316529894459</v>
      </c>
      <c r="U107" s="162">
        <f t="shared" si="48"/>
        <v>6.6167290886392154</v>
      </c>
      <c r="V107" s="162">
        <f t="shared" si="48"/>
        <v>8.3333333333333321</v>
      </c>
      <c r="W107" s="162">
        <f t="shared" si="48"/>
        <v>0.74231177094379941</v>
      </c>
      <c r="X107" s="162">
        <f t="shared" si="48"/>
        <v>0.63829787234041957</v>
      </c>
      <c r="Y107" s="162">
        <f t="shared" si="48"/>
        <v>0.73452256033578478</v>
      </c>
      <c r="Z107" s="162">
        <f t="shared" si="48"/>
        <v>3.655660377358501</v>
      </c>
      <c r="AA107" s="162">
        <f t="shared" si="48"/>
        <v>2.0156774916013407</v>
      </c>
      <c r="AB107" s="162">
        <f t="shared" si="48"/>
        <v>0.8800880088008769</v>
      </c>
      <c r="AC107" s="162">
        <f t="shared" si="48"/>
        <v>6.4634146341463374</v>
      </c>
      <c r="AD107" s="162">
        <f t="shared" si="48"/>
        <v>5.7499999999999929</v>
      </c>
      <c r="AE107" s="162">
        <f t="shared" si="48"/>
        <v>10.987482614742685</v>
      </c>
      <c r="AF107" s="162">
        <f t="shared" si="48"/>
        <v>1.0593220338983049</v>
      </c>
      <c r="AG107" s="162">
        <f t="shared" si="48"/>
        <v>-1.7274472168905923</v>
      </c>
      <c r="AH107" s="162">
        <f t="shared" si="48"/>
        <v>-1.9900497512437811</v>
      </c>
      <c r="AI107" s="162">
        <f t="shared" si="48"/>
        <v>4.7897196261682344</v>
      </c>
      <c r="AJ107" s="162">
        <f t="shared" si="48"/>
        <v>7.6281287246722185</v>
      </c>
      <c r="AK107" s="162">
        <f t="shared" si="48"/>
        <v>2.9411764705882351</v>
      </c>
      <c r="AL107" s="162">
        <f t="shared" si="48"/>
        <v>0.50352467270896273</v>
      </c>
      <c r="AM107" s="162">
        <f t="shared" si="48"/>
        <v>9.762900976290096</v>
      </c>
      <c r="AN107" s="162">
        <f t="shared" si="48"/>
        <v>11.485451761102604</v>
      </c>
      <c r="AO107" s="162">
        <f t="shared" si="48"/>
        <v>5.8693244739756336</v>
      </c>
      <c r="AP107" s="162">
        <f t="shared" si="48"/>
        <v>1.6949152542372843</v>
      </c>
      <c r="AQ107" s="162">
        <f t="shared" si="48"/>
        <v>-3.0505243088655889</v>
      </c>
      <c r="AR107" s="162">
        <f t="shared" si="48"/>
        <v>-9.9800399201605314E-2</v>
      </c>
      <c r="AS107" s="162">
        <f t="shared" si="48"/>
        <v>-32.357473035439135</v>
      </c>
      <c r="AT107" s="162">
        <f t="shared" si="48"/>
        <v>-2.9850746268656714</v>
      </c>
      <c r="AU107" s="162">
        <f t="shared" si="48"/>
        <v>-9.8712446351931327</v>
      </c>
      <c r="AV107" s="162">
        <f t="shared" si="48"/>
        <v>5.2095130237825691</v>
      </c>
      <c r="AW107" s="162">
        <f t="shared" si="48"/>
        <v>5.3892215568862278</v>
      </c>
      <c r="AX107" s="162" t="e">
        <f t="shared" ref="AX107" si="49">(AX39-AX27)/AX27*100</f>
        <v>#DIV/0!</v>
      </c>
      <c r="AY107" s="162">
        <f t="shared" si="48"/>
        <v>9.5607235142118743</v>
      </c>
      <c r="AZ107" s="162">
        <f t="shared" si="48"/>
        <v>1.8847006651884732</v>
      </c>
      <c r="BA107" s="162">
        <f t="shared" si="48"/>
        <v>3.5555555555555589</v>
      </c>
      <c r="BB107" s="162">
        <f t="shared" si="48"/>
        <v>-0.1106194690265581</v>
      </c>
      <c r="BC107" s="162">
        <f t="shared" si="45"/>
        <v>3.7499999999999969</v>
      </c>
      <c r="BD107" s="162">
        <f t="shared" si="45"/>
        <v>-1.2552301255230007</v>
      </c>
      <c r="BE107" s="162">
        <f t="shared" si="45"/>
        <v>6.3625450180072001</v>
      </c>
      <c r="BF107" s="162">
        <f t="shared" si="45"/>
        <v>3.2731376975169368</v>
      </c>
      <c r="BG107" s="162">
        <f t="shared" si="45"/>
        <v>2.6115342763873683</v>
      </c>
    </row>
    <row r="108" spans="1:59" s="147" customFormat="1">
      <c r="A108" s="270">
        <v>40575</v>
      </c>
      <c r="B108" s="68">
        <f t="shared" si="3"/>
        <v>3.2146957520091979</v>
      </c>
      <c r="C108" s="162">
        <f t="shared" ref="C108:BB108" si="50">(C40-C28)/C28*100</f>
        <v>4.2372881355932206</v>
      </c>
      <c r="D108" s="162">
        <f t="shared" si="50"/>
        <v>4.2527339003645199</v>
      </c>
      <c r="E108" s="162">
        <f t="shared" si="50"/>
        <v>3.6069651741293423</v>
      </c>
      <c r="F108" s="162">
        <f t="shared" si="50"/>
        <v>4.3848964677223004</v>
      </c>
      <c r="G108" s="162">
        <f t="shared" si="50"/>
        <v>-1.8058690744920929</v>
      </c>
      <c r="H108" s="162">
        <f t="shared" si="50"/>
        <v>-1.783723522853967</v>
      </c>
      <c r="I108" s="162">
        <f t="shared" si="50"/>
        <v>14.285714285714276</v>
      </c>
      <c r="J108" s="162">
        <f t="shared" si="50"/>
        <v>8.5</v>
      </c>
      <c r="K108" s="162">
        <f t="shared" si="50"/>
        <v>3.9951573849879072</v>
      </c>
      <c r="L108" s="162">
        <f t="shared" si="50"/>
        <v>10.994764397905747</v>
      </c>
      <c r="M108" s="162">
        <f t="shared" si="50"/>
        <v>2.9585798816568047</v>
      </c>
      <c r="N108" s="162">
        <f t="shared" si="50"/>
        <v>2.9445073612684127</v>
      </c>
      <c r="O108" s="162">
        <f t="shared" si="50"/>
        <v>-5.0962627406568517</v>
      </c>
      <c r="P108" s="162">
        <f t="shared" si="50"/>
        <v>5.3287981859410465</v>
      </c>
      <c r="Q108" s="162">
        <f t="shared" si="50"/>
        <v>6.8509615384615419</v>
      </c>
      <c r="R108" s="162">
        <f t="shared" si="50"/>
        <v>5.6831922611850088</v>
      </c>
      <c r="S108" s="162">
        <f t="shared" si="50"/>
        <v>3.8150289017341006</v>
      </c>
      <c r="T108" s="162">
        <f t="shared" si="50"/>
        <v>5.3738317757009453</v>
      </c>
      <c r="U108" s="162">
        <f t="shared" si="50"/>
        <v>7.0087609511889788</v>
      </c>
      <c r="V108" s="162">
        <f t="shared" si="50"/>
        <v>8.4624553039332451</v>
      </c>
      <c r="W108" s="162">
        <f t="shared" si="50"/>
        <v>0.74231177094379941</v>
      </c>
      <c r="X108" s="162">
        <f t="shared" si="50"/>
        <v>0.74468085106383275</v>
      </c>
      <c r="Y108" s="162">
        <f t="shared" si="50"/>
        <v>0.73452256033578478</v>
      </c>
      <c r="Z108" s="162">
        <f t="shared" si="50"/>
        <v>3.5335689045936389</v>
      </c>
      <c r="AA108" s="162">
        <f t="shared" si="50"/>
        <v>2.0156774916013407</v>
      </c>
      <c r="AB108" s="162">
        <f t="shared" si="50"/>
        <v>0.8800880088008769</v>
      </c>
      <c r="AC108" s="162">
        <f t="shared" si="50"/>
        <v>6.2043795620437887</v>
      </c>
      <c r="AD108" s="162">
        <f t="shared" si="50"/>
        <v>5.7499999999999929</v>
      </c>
      <c r="AE108" s="162">
        <f t="shared" si="50"/>
        <v>10.83333333333333</v>
      </c>
      <c r="AF108" s="162">
        <f t="shared" si="50"/>
        <v>0.7407407407407437</v>
      </c>
      <c r="AG108" s="162">
        <f t="shared" si="50"/>
        <v>-2.9551954242135445</v>
      </c>
      <c r="AH108" s="162">
        <f t="shared" si="50"/>
        <v>-2.5999999999999943</v>
      </c>
      <c r="AI108" s="162">
        <f t="shared" si="50"/>
        <v>5.0233644859813218</v>
      </c>
      <c r="AJ108" s="162">
        <f t="shared" si="50"/>
        <v>6.6742081447963706</v>
      </c>
      <c r="AK108" s="162">
        <f t="shared" si="50"/>
        <v>3.0409356725146131</v>
      </c>
      <c r="AL108" s="162">
        <f t="shared" si="50"/>
        <v>-0.20040080160320925</v>
      </c>
      <c r="AM108" s="162">
        <f t="shared" si="50"/>
        <v>10.989010989010989</v>
      </c>
      <c r="AN108" s="162">
        <f t="shared" si="50"/>
        <v>12.275449101796413</v>
      </c>
      <c r="AO108" s="162">
        <f t="shared" si="50"/>
        <v>7.8626799557032205</v>
      </c>
      <c r="AP108" s="162">
        <f t="shared" si="50"/>
        <v>1.6949152542372843</v>
      </c>
      <c r="AQ108" s="162">
        <f t="shared" si="50"/>
        <v>-3.0505243088655889</v>
      </c>
      <c r="AR108" s="162">
        <f t="shared" si="50"/>
        <v>-9.9800399201605314E-2</v>
      </c>
      <c r="AS108" s="162">
        <f t="shared" si="50"/>
        <v>-31.750129065565307</v>
      </c>
      <c r="AT108" s="162">
        <f t="shared" si="50"/>
        <v>-2.202202202202205</v>
      </c>
      <c r="AU108" s="162">
        <f t="shared" si="50"/>
        <v>-9.8786828422876987</v>
      </c>
      <c r="AV108" s="162">
        <f t="shared" si="50"/>
        <v>5.3167420814479502</v>
      </c>
      <c r="AW108" s="162">
        <f t="shared" si="50"/>
        <v>9.1566265060240895</v>
      </c>
      <c r="AX108" s="162" t="e">
        <f t="shared" ref="AX108" si="51">(AX40-AX28)/AX28*100</f>
        <v>#DIV/0!</v>
      </c>
      <c r="AY108" s="162">
        <f t="shared" si="50"/>
        <v>9.5607235142118743</v>
      </c>
      <c r="AZ108" s="162">
        <f t="shared" si="50"/>
        <v>2.2123893805309733</v>
      </c>
      <c r="BA108" s="162">
        <f t="shared" si="50"/>
        <v>4.7884187082405312</v>
      </c>
      <c r="BB108" s="162">
        <f t="shared" si="50"/>
        <v>-0.76923076923077238</v>
      </c>
      <c r="BC108" s="162">
        <f t="shared" si="45"/>
        <v>3.4254143646408775</v>
      </c>
      <c r="BD108" s="162">
        <f t="shared" si="45"/>
        <v>-0.2092050209204902</v>
      </c>
      <c r="BE108" s="162">
        <f t="shared" si="45"/>
        <v>5.3167420814479502</v>
      </c>
      <c r="BF108" s="162">
        <f t="shared" si="45"/>
        <v>3.2731376975169368</v>
      </c>
      <c r="BG108" s="162">
        <f t="shared" si="45"/>
        <v>2.6115342763873683</v>
      </c>
    </row>
    <row r="109" spans="1:59" s="147" customFormat="1">
      <c r="A109" s="270">
        <v>40603</v>
      </c>
      <c r="B109" s="68">
        <f t="shared" si="3"/>
        <v>3.4207525655644244</v>
      </c>
      <c r="C109" s="162">
        <f>(C41-C29)/C29*100</f>
        <v>4.9516908212560491</v>
      </c>
      <c r="D109" s="162">
        <f t="shared" ref="D109:BB109" si="52">(D41-D29)/D29*100</f>
        <v>5.0970873786407624</v>
      </c>
      <c r="E109" s="162">
        <f t="shared" si="52"/>
        <v>4.3424317617866004</v>
      </c>
      <c r="F109" s="162">
        <f>(F41-F29)/F29*100</f>
        <v>4.975728155339799</v>
      </c>
      <c r="G109" s="162">
        <f t="shared" si="52"/>
        <v>-1.6853932584269662</v>
      </c>
      <c r="H109" s="162">
        <f t="shared" si="52"/>
        <v>-0.77519379844961556</v>
      </c>
      <c r="I109" s="162">
        <f t="shared" si="52"/>
        <v>19.009370816599734</v>
      </c>
      <c r="J109" s="162">
        <f t="shared" si="52"/>
        <v>2.3575638506876282</v>
      </c>
      <c r="K109" s="162">
        <f t="shared" si="52"/>
        <v>7.8848560700876051</v>
      </c>
      <c r="L109" s="162">
        <f t="shared" si="52"/>
        <v>9.0330788804071354</v>
      </c>
      <c r="M109" s="162">
        <f t="shared" si="52"/>
        <v>2.3529411764705883</v>
      </c>
      <c r="N109" s="162">
        <f t="shared" si="52"/>
        <v>3.7204058624577194</v>
      </c>
      <c r="O109" s="162">
        <f t="shared" si="52"/>
        <v>0.55865921787709494</v>
      </c>
      <c r="P109" s="162">
        <f t="shared" si="52"/>
        <v>4.7457627118644101</v>
      </c>
      <c r="Q109" s="162">
        <f t="shared" si="52"/>
        <v>5.1664753157290475</v>
      </c>
      <c r="R109" s="162">
        <f t="shared" si="52"/>
        <v>5.2325581395348841</v>
      </c>
      <c r="S109" s="162">
        <f t="shared" si="52"/>
        <v>3.2366071428571495</v>
      </c>
      <c r="T109" s="162">
        <f t="shared" si="52"/>
        <v>4.8863636363636331</v>
      </c>
      <c r="U109" s="162">
        <f t="shared" si="52"/>
        <v>6.8345323741007045</v>
      </c>
      <c r="V109" s="162">
        <f t="shared" si="52"/>
        <v>5.1801801801801899</v>
      </c>
      <c r="W109" s="162">
        <f t="shared" si="52"/>
        <v>0.63559322033897703</v>
      </c>
      <c r="X109" s="162">
        <f t="shared" si="52"/>
        <v>0.85106382978723094</v>
      </c>
      <c r="Y109" s="162">
        <f t="shared" si="52"/>
        <v>0.41884816753927295</v>
      </c>
      <c r="Z109" s="162">
        <f t="shared" si="52"/>
        <v>4.1128084606345476</v>
      </c>
      <c r="AA109" s="162">
        <f t="shared" si="52"/>
        <v>3.0133928571428608</v>
      </c>
      <c r="AB109" s="162">
        <f t="shared" si="52"/>
        <v>1.4207650273224013</v>
      </c>
      <c r="AC109" s="162">
        <f t="shared" si="52"/>
        <v>7.0473876063183454</v>
      </c>
      <c r="AD109" s="162">
        <f t="shared" si="52"/>
        <v>5.7499999999999929</v>
      </c>
      <c r="AE109" s="162">
        <f t="shared" si="52"/>
        <v>10.83333333333333</v>
      </c>
      <c r="AF109" s="162">
        <f t="shared" si="52"/>
        <v>0.63025210084033012</v>
      </c>
      <c r="AG109" s="162">
        <f t="shared" si="52"/>
        <v>-4.0642722117202243</v>
      </c>
      <c r="AH109" s="162">
        <f t="shared" si="52"/>
        <v>-1.996007984031936</v>
      </c>
      <c r="AI109" s="162">
        <f t="shared" si="52"/>
        <v>5.5619930475086878</v>
      </c>
      <c r="AJ109" s="162">
        <f t="shared" si="52"/>
        <v>6.6591422121896224</v>
      </c>
      <c r="AK109" s="162">
        <f t="shared" si="52"/>
        <v>3.3760186263096523</v>
      </c>
      <c r="AL109" s="162">
        <f t="shared" si="52"/>
        <v>-0.19980019980018843</v>
      </c>
      <c r="AM109" s="162">
        <f t="shared" si="52"/>
        <v>13.896457765667558</v>
      </c>
      <c r="AN109" s="162">
        <f t="shared" si="52"/>
        <v>16.79049034175334</v>
      </c>
      <c r="AO109" s="162">
        <f t="shared" si="52"/>
        <v>7.9382579933847879</v>
      </c>
      <c r="AP109" s="162">
        <f t="shared" si="52"/>
        <v>0.1298701298701225</v>
      </c>
      <c r="AQ109" s="162">
        <f t="shared" si="52"/>
        <v>-1.8322082931533323</v>
      </c>
      <c r="AR109" s="162">
        <f t="shared" si="52"/>
        <v>0.70422535211266457</v>
      </c>
      <c r="AS109" s="162">
        <f t="shared" si="52"/>
        <v>-27.958740499457114</v>
      </c>
      <c r="AT109" s="162">
        <f t="shared" si="52"/>
        <v>-2.2727272727272698</v>
      </c>
      <c r="AU109" s="162">
        <f t="shared" si="52"/>
        <v>-8.0279232111692735</v>
      </c>
      <c r="AV109" s="162">
        <f t="shared" si="52"/>
        <v>5.6561085972850673</v>
      </c>
      <c r="AW109" s="162">
        <f t="shared" si="52"/>
        <v>3.2222222222222285</v>
      </c>
      <c r="AX109" s="162" t="e">
        <f t="shared" ref="AX109" si="53">(AX41-AX29)/AX29*100</f>
        <v>#DIV/0!</v>
      </c>
      <c r="AY109" s="162">
        <f t="shared" si="52"/>
        <v>8.1367924528301945</v>
      </c>
      <c r="AZ109" s="162">
        <f t="shared" si="52"/>
        <v>1.9650655021834187</v>
      </c>
      <c r="BA109" s="162">
        <f t="shared" si="52"/>
        <v>4.4296788482834994</v>
      </c>
      <c r="BB109" s="162">
        <f t="shared" si="52"/>
        <v>-0.53763440860215062</v>
      </c>
      <c r="BC109" s="162">
        <f t="shared" si="45"/>
        <v>3.6504424778761027</v>
      </c>
      <c r="BD109" s="162">
        <f t="shared" si="45"/>
        <v>0.63025210084033012</v>
      </c>
      <c r="BE109" s="162">
        <f t="shared" si="45"/>
        <v>5.3167420814479502</v>
      </c>
      <c r="BF109" s="162">
        <f t="shared" si="45"/>
        <v>4.401805869074499</v>
      </c>
      <c r="BG109" s="162">
        <f t="shared" si="45"/>
        <v>2.6115342763873683</v>
      </c>
    </row>
    <row r="110" spans="1:59" s="147" customFormat="1">
      <c r="A110" s="270">
        <v>40634</v>
      </c>
      <c r="B110" s="68">
        <f t="shared" si="3"/>
        <v>3.6446469248291606</v>
      </c>
      <c r="C110" s="162">
        <f>(C42-C30)/C30*100</f>
        <v>4.7101449275362386</v>
      </c>
      <c r="D110" s="162">
        <f t="shared" ref="D110:BB110" si="54">(D42-D30)/D30*100</f>
        <v>4.8543689320388346</v>
      </c>
      <c r="E110" s="162">
        <f t="shared" si="54"/>
        <v>4.0942928039702373</v>
      </c>
      <c r="F110" s="162">
        <f t="shared" si="54"/>
        <v>4.860267314702309</v>
      </c>
      <c r="G110" s="162">
        <f t="shared" si="54"/>
        <v>-3.4753363228699645</v>
      </c>
      <c r="H110" s="162">
        <f>(H42-H30)/H30*100</f>
        <v>0.78212290502793613</v>
      </c>
      <c r="I110" s="162">
        <f t="shared" si="54"/>
        <v>21.438263229307999</v>
      </c>
      <c r="J110" s="162">
        <f t="shared" si="54"/>
        <v>1.6260162601625958</v>
      </c>
      <c r="K110" s="162">
        <f t="shared" si="54"/>
        <v>5.6790123456790056</v>
      </c>
      <c r="L110" s="162">
        <f t="shared" si="54"/>
        <v>7.8260869565217357</v>
      </c>
      <c r="M110" s="162">
        <f t="shared" si="54"/>
        <v>2.9585798816568047</v>
      </c>
      <c r="N110" s="162">
        <f t="shared" si="54"/>
        <v>3.2694475760992012</v>
      </c>
      <c r="O110" s="162">
        <f t="shared" si="54"/>
        <v>-1.4557670772676339</v>
      </c>
      <c r="P110" s="162">
        <f t="shared" si="54"/>
        <v>4.7457627118644101</v>
      </c>
      <c r="Q110" s="162">
        <f t="shared" si="54"/>
        <v>5.2213393870601692</v>
      </c>
      <c r="R110" s="162">
        <f t="shared" si="54"/>
        <v>5.8553386911595968</v>
      </c>
      <c r="S110" s="162">
        <f t="shared" si="54"/>
        <v>3.5516093229744765</v>
      </c>
      <c r="T110" s="162">
        <f t="shared" si="54"/>
        <v>5.5242390078917607</v>
      </c>
      <c r="U110" s="162">
        <f t="shared" si="54"/>
        <v>7.538280329799754</v>
      </c>
      <c r="V110" s="162">
        <f t="shared" si="54"/>
        <v>4.3478260869565117</v>
      </c>
      <c r="W110" s="162">
        <f t="shared" si="54"/>
        <v>0.95338983050846549</v>
      </c>
      <c r="X110" s="162">
        <f t="shared" si="54"/>
        <v>1.1702127659574406</v>
      </c>
      <c r="Y110" s="162">
        <f t="shared" si="54"/>
        <v>0.52356020942408377</v>
      </c>
      <c r="Z110" s="162">
        <f t="shared" si="54"/>
        <v>4.1128084606345476</v>
      </c>
      <c r="AA110" s="162">
        <f t="shared" si="54"/>
        <v>3.0133928571428608</v>
      </c>
      <c r="AB110" s="162">
        <f t="shared" si="54"/>
        <v>1.4207650273224013</v>
      </c>
      <c r="AC110" s="162">
        <f t="shared" si="54"/>
        <v>6.7796610169491638</v>
      </c>
      <c r="AD110" s="162">
        <f t="shared" si="54"/>
        <v>5.7499999999999929</v>
      </c>
      <c r="AE110" s="162">
        <f t="shared" si="54"/>
        <v>10.97222222222223</v>
      </c>
      <c r="AF110" s="162">
        <f t="shared" si="54"/>
        <v>1.053740779768177</v>
      </c>
      <c r="AG110" s="162">
        <f t="shared" si="54"/>
        <v>-3.4220532319391714</v>
      </c>
      <c r="AH110" s="162">
        <f t="shared" si="54"/>
        <v>-0.80726538849646545</v>
      </c>
      <c r="AI110" s="162">
        <f t="shared" si="54"/>
        <v>5.5555555555555518</v>
      </c>
      <c r="AJ110" s="162">
        <f t="shared" si="54"/>
        <v>6.5315315315315283</v>
      </c>
      <c r="AK110" s="162">
        <f t="shared" si="54"/>
        <v>3.6908881199538666</v>
      </c>
      <c r="AL110" s="162">
        <f t="shared" si="54"/>
        <v>0</v>
      </c>
      <c r="AM110" s="162">
        <f t="shared" si="54"/>
        <v>13.874345549738212</v>
      </c>
      <c r="AN110" s="162">
        <f t="shared" si="54"/>
        <v>16.386554621848724</v>
      </c>
      <c r="AO110" s="162">
        <f t="shared" si="54"/>
        <v>7.8021978021977949</v>
      </c>
      <c r="AP110" s="162">
        <f t="shared" si="54"/>
        <v>0.38961038961038591</v>
      </c>
      <c r="AQ110" s="162">
        <f t="shared" si="54"/>
        <v>-2.0270270270270214</v>
      </c>
      <c r="AR110" s="162">
        <f t="shared" si="54"/>
        <v>0.70422535211266457</v>
      </c>
      <c r="AS110" s="162">
        <f t="shared" si="54"/>
        <v>-29.300776914539394</v>
      </c>
      <c r="AT110" s="162">
        <f t="shared" si="54"/>
        <v>0.60851926977688497</v>
      </c>
      <c r="AU110" s="162">
        <f>(AU42-AU30)/AU30*100</f>
        <v>-6.648697214734943</v>
      </c>
      <c r="AV110" s="162">
        <f t="shared" si="54"/>
        <v>6.5168539325842669</v>
      </c>
      <c r="AW110" s="162">
        <f t="shared" si="54"/>
        <v>12.264150943396233</v>
      </c>
      <c r="AX110" s="162" t="e">
        <f t="shared" si="54"/>
        <v>#DIV/0!</v>
      </c>
      <c r="AY110" s="162">
        <f t="shared" si="54"/>
        <v>8.1367924528301945</v>
      </c>
      <c r="AZ110" s="162">
        <f t="shared" si="54"/>
        <v>1.5151515151515058</v>
      </c>
      <c r="BA110" s="162">
        <f t="shared" si="54"/>
        <v>2.9411764705882382</v>
      </c>
      <c r="BB110" s="162">
        <f t="shared" si="54"/>
        <v>-0.10752688172042399</v>
      </c>
      <c r="BC110" s="162">
        <f t="shared" si="45"/>
        <v>3.7569060773480727</v>
      </c>
      <c r="BD110" s="162">
        <f t="shared" si="45"/>
        <v>0.21008403361344835</v>
      </c>
      <c r="BE110" s="162">
        <f t="shared" si="45"/>
        <v>5.0790067720090297</v>
      </c>
      <c r="BF110" s="162">
        <f t="shared" si="45"/>
        <v>4.401805869074499</v>
      </c>
      <c r="BG110" s="162">
        <f t="shared" si="45"/>
        <v>3.373231773667023</v>
      </c>
    </row>
    <row r="111" spans="1:59" s="147" customFormat="1">
      <c r="A111" s="270">
        <v>40664</v>
      </c>
      <c r="B111" s="68">
        <f t="shared" si="3"/>
        <v>3.86363636363637</v>
      </c>
      <c r="C111" s="162">
        <f>(C43-C31)/C31*100</f>
        <v>5.7761732851985697</v>
      </c>
      <c r="D111" s="162">
        <f t="shared" ref="D111:G112" si="55">(D43-D31)/D31*100</f>
        <v>5.7971014492753588</v>
      </c>
      <c r="E111" s="162">
        <f t="shared" si="55"/>
        <v>6.5920398009950212</v>
      </c>
      <c r="F111" s="162">
        <f t="shared" si="55"/>
        <v>5.7108140947752162</v>
      </c>
      <c r="G111" s="162">
        <f t="shared" si="55"/>
        <v>-2.3463687150837926</v>
      </c>
      <c r="H111" s="162">
        <f>(H43-H31)/H31*100</f>
        <v>0.55617352614015569</v>
      </c>
      <c r="I111" s="162">
        <f t="shared" ref="I111:AT111" si="56">(I43-I31)/I31*100</f>
        <v>23.450134770889473</v>
      </c>
      <c r="J111" s="162">
        <f t="shared" si="56"/>
        <v>3.7280701754385874</v>
      </c>
      <c r="K111" s="162">
        <f t="shared" si="56"/>
        <v>5.4761904761904692</v>
      </c>
      <c r="L111" s="162">
        <f t="shared" si="56"/>
        <v>6.2347188264058788</v>
      </c>
      <c r="M111" s="162">
        <f t="shared" si="56"/>
        <v>3.9239001189060776</v>
      </c>
      <c r="N111" s="162">
        <f t="shared" si="56"/>
        <v>4.617117117117127</v>
      </c>
      <c r="O111" s="162">
        <f t="shared" si="56"/>
        <v>6.1155152887882283</v>
      </c>
      <c r="P111" s="162">
        <f t="shared" si="56"/>
        <v>4.2744656917885235</v>
      </c>
      <c r="Q111" s="162">
        <f t="shared" si="56"/>
        <v>5.4421768707482956</v>
      </c>
      <c r="R111" s="162">
        <f t="shared" si="56"/>
        <v>5.6128293241695371</v>
      </c>
      <c r="S111" s="162">
        <f t="shared" si="56"/>
        <v>3.7735849056603841</v>
      </c>
      <c r="T111" s="162">
        <f t="shared" si="56"/>
        <v>4.3526785714285783</v>
      </c>
      <c r="U111" s="162">
        <f t="shared" si="56"/>
        <v>7.1596244131455338</v>
      </c>
      <c r="V111" s="162">
        <f t="shared" si="56"/>
        <v>5.1339285714285809</v>
      </c>
      <c r="W111" s="162">
        <f t="shared" si="56"/>
        <v>1.0593220338983049</v>
      </c>
      <c r="X111" s="162">
        <f t="shared" si="56"/>
        <v>1.1702127659574406</v>
      </c>
      <c r="Y111" s="162">
        <f t="shared" si="56"/>
        <v>0.73375262054506141</v>
      </c>
      <c r="Z111" s="162">
        <f t="shared" si="56"/>
        <v>4.2303172737955448</v>
      </c>
      <c r="AA111" s="162">
        <f t="shared" si="56"/>
        <v>3.0133928571428608</v>
      </c>
      <c r="AB111" s="162">
        <f t="shared" si="56"/>
        <v>1.4207650273224013</v>
      </c>
      <c r="AC111" s="162">
        <f t="shared" si="56"/>
        <v>7.117008443908313</v>
      </c>
      <c r="AD111" s="162">
        <f t="shared" si="56"/>
        <v>5.7499999999999929</v>
      </c>
      <c r="AE111" s="162">
        <f t="shared" si="56"/>
        <v>11.281337047353773</v>
      </c>
      <c r="AF111" s="162">
        <f t="shared" si="56"/>
        <v>1.1542497376705232</v>
      </c>
      <c r="AG111" s="162">
        <f t="shared" si="56"/>
        <v>-2.7436140018921531</v>
      </c>
      <c r="AH111" s="162">
        <f t="shared" si="56"/>
        <v>-1.6048144433299987</v>
      </c>
      <c r="AI111" s="162">
        <f t="shared" si="56"/>
        <v>5.7670126874279122</v>
      </c>
      <c r="AJ111" s="162">
        <f t="shared" si="56"/>
        <v>6.756756756756757</v>
      </c>
      <c r="AK111" s="162">
        <f t="shared" si="56"/>
        <v>3.7931034482758585</v>
      </c>
      <c r="AL111" s="162">
        <f t="shared" si="56"/>
        <v>-9.9999999999994316E-2</v>
      </c>
      <c r="AM111" s="162">
        <f t="shared" si="56"/>
        <v>14.322580645161285</v>
      </c>
      <c r="AN111" s="162">
        <f t="shared" si="56"/>
        <v>17.768595041322325</v>
      </c>
      <c r="AO111" s="162">
        <f t="shared" si="56"/>
        <v>6.3318777292576556</v>
      </c>
      <c r="AP111" s="162">
        <f t="shared" si="56"/>
        <v>0.38961038961038591</v>
      </c>
      <c r="AQ111" s="162">
        <f t="shared" si="56"/>
        <v>-1.8428709990300596</v>
      </c>
      <c r="AR111" s="162">
        <f t="shared" si="56"/>
        <v>0.70422535211266457</v>
      </c>
      <c r="AS111" s="162">
        <f t="shared" si="56"/>
        <v>-30.155979202772958</v>
      </c>
      <c r="AT111" s="162">
        <f t="shared" si="56"/>
        <v>0.30303030303030015</v>
      </c>
      <c r="AU111" s="162">
        <f>(AU43-AU31)/AU31*100</f>
        <v>-6.93333333333333</v>
      </c>
      <c r="AV111" s="162">
        <f t="shared" ref="AV111:BB111" si="57">(AV43-AV31)/AV31*100</f>
        <v>6.5168539325842669</v>
      </c>
      <c r="AW111" s="162">
        <f t="shared" si="57"/>
        <v>11.652794292508933</v>
      </c>
      <c r="AX111" s="162" t="e">
        <f t="shared" si="57"/>
        <v>#DIV/0!</v>
      </c>
      <c r="AY111" s="162">
        <f t="shared" si="57"/>
        <v>8.1367924528301945</v>
      </c>
      <c r="AZ111" s="162">
        <f t="shared" si="57"/>
        <v>1.8378378378378408</v>
      </c>
      <c r="BA111" s="162">
        <f t="shared" si="57"/>
        <v>2.9347826086956554</v>
      </c>
      <c r="BB111" s="162">
        <f t="shared" si="57"/>
        <v>0.64446831364125523</v>
      </c>
      <c r="BC111" s="162">
        <f t="shared" si="45"/>
        <v>3.8588754134509373</v>
      </c>
      <c r="BD111" s="162">
        <f t="shared" si="45"/>
        <v>0.30927835051546099</v>
      </c>
      <c r="BE111" s="162">
        <f t="shared" si="45"/>
        <v>5.0790067720090297</v>
      </c>
      <c r="BF111" s="162">
        <f t="shared" si="45"/>
        <v>4.401805869074499</v>
      </c>
      <c r="BG111" s="162">
        <f t="shared" si="45"/>
        <v>3.373231773667023</v>
      </c>
    </row>
    <row r="112" spans="1:59">
      <c r="A112" s="270">
        <v>40695</v>
      </c>
      <c r="B112" s="68">
        <f t="shared" ref="B112:Q142" si="58">(B44-B32)/B32*100</f>
        <v>4.4318181818181879</v>
      </c>
      <c r="C112" s="162">
        <f>(C44-C32)/C32*100</f>
        <v>6.867469879518076</v>
      </c>
      <c r="D112" s="162">
        <f t="shared" si="55"/>
        <v>6.8923821039903297</v>
      </c>
      <c r="E112" s="162">
        <f t="shared" si="55"/>
        <v>8.8749999999999929</v>
      </c>
      <c r="F112" s="162">
        <f t="shared" si="55"/>
        <v>7.2904009720534635</v>
      </c>
      <c r="G112" s="162">
        <f t="shared" si="55"/>
        <v>-2.5669642857142829</v>
      </c>
      <c r="H112" s="162">
        <f>(H44-H32)/H32*100</f>
        <v>1.1148272017837235</v>
      </c>
      <c r="I112" s="162">
        <f t="shared" ref="I112:AT112" si="59">(I44-I32)/I32*100</f>
        <v>24.01628222523745</v>
      </c>
      <c r="J112" s="162">
        <f t="shared" si="59"/>
        <v>-2.3359288097886637</v>
      </c>
      <c r="K112" s="162">
        <f t="shared" si="59"/>
        <v>6.0070671378091802</v>
      </c>
      <c r="L112" s="162">
        <f t="shared" si="59"/>
        <v>6.2271062271062192</v>
      </c>
      <c r="M112" s="162">
        <f t="shared" si="59"/>
        <v>5.2380952380952452</v>
      </c>
      <c r="N112" s="162">
        <f t="shared" si="59"/>
        <v>5.5492638731596902</v>
      </c>
      <c r="O112" s="162">
        <f t="shared" si="59"/>
        <v>6.4772727272727302</v>
      </c>
      <c r="P112" s="162">
        <f t="shared" si="59"/>
        <v>5.1977401129943441</v>
      </c>
      <c r="Q112" s="162">
        <f t="shared" si="59"/>
        <v>5.9225512528473834</v>
      </c>
      <c r="R112" s="162">
        <f t="shared" si="59"/>
        <v>6.2283737024221351</v>
      </c>
      <c r="S112" s="162">
        <f t="shared" si="59"/>
        <v>4.5964125560538047</v>
      </c>
      <c r="T112" s="162">
        <f t="shared" si="59"/>
        <v>4.7032474804031388</v>
      </c>
      <c r="U112" s="162">
        <f t="shared" si="59"/>
        <v>7.665094339622641</v>
      </c>
      <c r="V112" s="162">
        <f t="shared" si="59"/>
        <v>5.3631284916201087</v>
      </c>
      <c r="W112" s="162">
        <f t="shared" si="59"/>
        <v>1.2725344644750824</v>
      </c>
      <c r="X112" s="162">
        <f t="shared" si="59"/>
        <v>1.276595744680854</v>
      </c>
      <c r="Y112" s="162">
        <f t="shared" si="59"/>
        <v>0.83857442348008082</v>
      </c>
      <c r="Z112" s="162">
        <f t="shared" si="59"/>
        <v>4.9295774647887356</v>
      </c>
      <c r="AA112" s="162">
        <f t="shared" si="59"/>
        <v>3.444444444444438</v>
      </c>
      <c r="AB112" s="162">
        <f t="shared" si="59"/>
        <v>2.5164113785557953</v>
      </c>
      <c r="AC112" s="162">
        <f t="shared" si="59"/>
        <v>10.024154589371978</v>
      </c>
      <c r="AD112" s="162">
        <f t="shared" si="59"/>
        <v>5.7499999999999929</v>
      </c>
      <c r="AE112" s="162">
        <f t="shared" si="59"/>
        <v>12.116991643454043</v>
      </c>
      <c r="AF112" s="162">
        <f t="shared" si="59"/>
        <v>0.72840790842872305</v>
      </c>
      <c r="AG112" s="162">
        <f t="shared" si="59"/>
        <v>-3.5950804162724661</v>
      </c>
      <c r="AH112" s="162">
        <f t="shared" si="59"/>
        <v>-2.5999999999999943</v>
      </c>
      <c r="AI112" s="162">
        <f t="shared" si="59"/>
        <v>5.5555555555555456</v>
      </c>
      <c r="AJ112" s="162">
        <f t="shared" si="59"/>
        <v>5.7046979865771741</v>
      </c>
      <c r="AK112" s="162">
        <f t="shared" si="59"/>
        <v>6.0185185185185048</v>
      </c>
      <c r="AL112" s="162">
        <f t="shared" si="59"/>
        <v>-0.50100200400801598</v>
      </c>
      <c r="AM112" s="162">
        <f t="shared" si="59"/>
        <v>16.776750330250994</v>
      </c>
      <c r="AN112" s="162">
        <f t="shared" si="59"/>
        <v>21.337126600284495</v>
      </c>
      <c r="AO112" s="162">
        <f t="shared" si="59"/>
        <v>7.03296703296704</v>
      </c>
      <c r="AP112" s="162">
        <f t="shared" si="59"/>
        <v>7.1151358344113849</v>
      </c>
      <c r="AQ112" s="162">
        <f t="shared" si="59"/>
        <v>-1.4605647517039921</v>
      </c>
      <c r="AR112" s="162">
        <f t="shared" si="59"/>
        <v>0.80482897384305552</v>
      </c>
      <c r="AS112" s="162">
        <f t="shared" si="59"/>
        <v>-26.941747572815533</v>
      </c>
      <c r="AT112" s="162">
        <f t="shared" si="59"/>
        <v>-0.70993914807301084</v>
      </c>
      <c r="AU112" s="162">
        <f>(AU44-AU32)/AU32*100</f>
        <v>-8.6762075134168182</v>
      </c>
      <c r="AV112" s="162">
        <f t="shared" ref="AV112:BB112" si="60">(AV44-AV32)/AV32*100</f>
        <v>6.5168539325842669</v>
      </c>
      <c r="AW112" s="162">
        <f t="shared" si="60"/>
        <v>10.978520286396185</v>
      </c>
      <c r="AX112" s="162" t="e">
        <f t="shared" si="60"/>
        <v>#DIV/0!</v>
      </c>
      <c r="AY112" s="162">
        <f t="shared" si="60"/>
        <v>8.1367924528301945</v>
      </c>
      <c r="AZ112" s="162">
        <f t="shared" si="60"/>
        <v>-2.0811654526534862</v>
      </c>
      <c r="BA112" s="162">
        <f t="shared" si="60"/>
        <v>2.826086956521733</v>
      </c>
      <c r="BB112" s="162">
        <f t="shared" si="60"/>
        <v>-6.9513406156901683</v>
      </c>
      <c r="BC112" s="162">
        <f t="shared" si="45"/>
        <v>4.0883977900552519</v>
      </c>
      <c r="BD112" s="162">
        <f t="shared" si="45"/>
        <v>1.5657620041753653</v>
      </c>
      <c r="BE112" s="162">
        <f t="shared" si="45"/>
        <v>5.0790067720090297</v>
      </c>
      <c r="BF112" s="162">
        <f t="shared" si="45"/>
        <v>4.401805869074499</v>
      </c>
      <c r="BG112" s="162">
        <f t="shared" si="45"/>
        <v>3.373231773667023</v>
      </c>
    </row>
    <row r="113" spans="1:59">
      <c r="A113" s="270">
        <v>40725</v>
      </c>
      <c r="B113" s="68">
        <f t="shared" si="58"/>
        <v>4.7511312217194437</v>
      </c>
      <c r="C113" s="222">
        <f t="shared" ref="C113:BB115" si="61">(C45-C33)/C33*100</f>
        <v>6.602641056422569</v>
      </c>
      <c r="D113" s="222">
        <f t="shared" si="61"/>
        <v>6.5060240963855485</v>
      </c>
      <c r="E113" s="222">
        <f t="shared" si="61"/>
        <v>8.8749999999999929</v>
      </c>
      <c r="F113" s="222">
        <f t="shared" si="61"/>
        <v>8.2725060827250569</v>
      </c>
      <c r="G113" s="222">
        <f t="shared" si="61"/>
        <v>-1.3498312710911167</v>
      </c>
      <c r="H113" s="222">
        <f t="shared" si="61"/>
        <v>1.1210762331838564</v>
      </c>
      <c r="I113" s="222">
        <f t="shared" si="61"/>
        <v>24.659400544959116</v>
      </c>
      <c r="J113" s="222">
        <f t="shared" si="61"/>
        <v>-3.1693989071038313</v>
      </c>
      <c r="K113" s="222">
        <f t="shared" si="61"/>
        <v>1.2499999999999936</v>
      </c>
      <c r="L113" s="222">
        <f t="shared" si="61"/>
        <v>6.9050554870530316</v>
      </c>
      <c r="M113" s="222">
        <f t="shared" si="61"/>
        <v>6.2052505966587148</v>
      </c>
      <c r="N113" s="222">
        <f t="shared" si="61"/>
        <v>6.8104426787741197</v>
      </c>
      <c r="O113" s="222">
        <f t="shared" si="61"/>
        <v>6.8693693693693794</v>
      </c>
      <c r="P113" s="222">
        <f t="shared" si="61"/>
        <v>6.8259385665529013</v>
      </c>
      <c r="Q113" s="222">
        <f t="shared" si="61"/>
        <v>5.4483541430193094</v>
      </c>
      <c r="R113" s="222">
        <f t="shared" si="61"/>
        <v>5.6192660550458617</v>
      </c>
      <c r="S113" s="222">
        <f t="shared" si="61"/>
        <v>4.4543429844097995</v>
      </c>
      <c r="T113" s="222">
        <f t="shared" si="61"/>
        <v>2.9933481152993382</v>
      </c>
      <c r="U113" s="222">
        <f t="shared" si="61"/>
        <v>7.0588235294117645</v>
      </c>
      <c r="V113" s="222">
        <f t="shared" si="61"/>
        <v>5.2513966480446959</v>
      </c>
      <c r="W113" s="222">
        <f t="shared" si="61"/>
        <v>1.4846235418875988</v>
      </c>
      <c r="X113" s="222">
        <f t="shared" si="61"/>
        <v>1.7021276595744619</v>
      </c>
      <c r="Y113" s="222">
        <f t="shared" si="61"/>
        <v>0.94438614900315387</v>
      </c>
      <c r="Z113" s="222">
        <f t="shared" si="61"/>
        <v>6.2929061784897016</v>
      </c>
      <c r="AA113" s="222">
        <f t="shared" si="61"/>
        <v>3.444444444444438</v>
      </c>
      <c r="AB113" s="222">
        <f t="shared" si="61"/>
        <v>2.5164113785557953</v>
      </c>
      <c r="AC113" s="222">
        <f t="shared" si="61"/>
        <v>10.12048192771085</v>
      </c>
      <c r="AD113" s="222">
        <f t="shared" si="61"/>
        <v>10.283687943262414</v>
      </c>
      <c r="AE113" s="222">
        <f t="shared" si="61"/>
        <v>13.909774436090236</v>
      </c>
      <c r="AF113" s="222">
        <f t="shared" si="61"/>
        <v>0.83420229405630575</v>
      </c>
      <c r="AG113" s="222">
        <f t="shared" si="61"/>
        <v>-3.9848197343453537</v>
      </c>
      <c r="AH113" s="222">
        <f t="shared" si="61"/>
        <v>-1.4098690835850871</v>
      </c>
      <c r="AI113" s="222">
        <f t="shared" si="61"/>
        <v>5.7757644394111081</v>
      </c>
      <c r="AJ113" s="222">
        <f t="shared" si="61"/>
        <v>5.574136008918618</v>
      </c>
      <c r="AK113" s="222">
        <f t="shared" si="61"/>
        <v>5.8004640371229694</v>
      </c>
      <c r="AL113" s="222">
        <f t="shared" si="61"/>
        <v>0</v>
      </c>
      <c r="AM113" s="222">
        <f t="shared" si="61"/>
        <v>15.487316421895853</v>
      </c>
      <c r="AN113" s="222">
        <f t="shared" si="61"/>
        <v>19.883889695210431</v>
      </c>
      <c r="AO113" s="222">
        <f t="shared" si="61"/>
        <v>5.6399132321041243</v>
      </c>
      <c r="AP113" s="222">
        <f t="shared" si="61"/>
        <v>7.1151358344113849</v>
      </c>
      <c r="AQ113" s="222">
        <f t="shared" si="61"/>
        <v>-1.3671875000000056</v>
      </c>
      <c r="AR113" s="222">
        <f t="shared" si="61"/>
        <v>0.80482897384305552</v>
      </c>
      <c r="AS113" s="222">
        <f t="shared" si="61"/>
        <v>-25.173501577287073</v>
      </c>
      <c r="AT113" s="222">
        <f t="shared" si="61"/>
        <v>0.51440329218106995</v>
      </c>
      <c r="AU113" s="222">
        <f t="shared" si="61"/>
        <v>-6.0439560439560518</v>
      </c>
      <c r="AV113" s="222">
        <f t="shared" si="61"/>
        <v>6.0402684563758289</v>
      </c>
      <c r="AW113" s="222">
        <f t="shared" si="61"/>
        <v>9.9999999999999964</v>
      </c>
      <c r="AX113" s="222" t="e">
        <f t="shared" si="61"/>
        <v>#DIV/0!</v>
      </c>
      <c r="AY113" s="222">
        <f t="shared" si="61"/>
        <v>8.1367924528301945</v>
      </c>
      <c r="AZ113" s="222">
        <f t="shared" si="61"/>
        <v>2.3887079261672128</v>
      </c>
      <c r="BA113" s="222">
        <f t="shared" si="61"/>
        <v>1.2972972972973003</v>
      </c>
      <c r="BB113" s="222">
        <f t="shared" si="61"/>
        <v>3.6026200873362573</v>
      </c>
      <c r="BC113" s="222">
        <f t="shared" si="45"/>
        <v>3.9603960396039541</v>
      </c>
      <c r="BD113" s="222">
        <f t="shared" si="45"/>
        <v>2.854122621564485</v>
      </c>
      <c r="BE113" s="222">
        <f t="shared" si="45"/>
        <v>5.8890147225368095</v>
      </c>
      <c r="BF113" s="222">
        <f t="shared" si="45"/>
        <v>4.2458100558659186</v>
      </c>
      <c r="BG113" s="222">
        <f t="shared" si="45"/>
        <v>1.0638297872340425</v>
      </c>
    </row>
    <row r="114" spans="1:59">
      <c r="A114" s="270">
        <v>40756</v>
      </c>
      <c r="B114" s="68">
        <f t="shared" si="58"/>
        <v>5.0904977375565608</v>
      </c>
      <c r="C114" s="222">
        <f t="shared" si="61"/>
        <v>6.8263473053892243</v>
      </c>
      <c r="D114" s="222">
        <f t="shared" si="61"/>
        <v>6.7226890756302629</v>
      </c>
      <c r="E114" s="222">
        <f t="shared" si="61"/>
        <v>9.6009975062344175</v>
      </c>
      <c r="F114" s="222">
        <f t="shared" si="61"/>
        <v>8.2224909310761749</v>
      </c>
      <c r="G114" s="222">
        <f t="shared" si="61"/>
        <v>-1.2429378531073383</v>
      </c>
      <c r="H114" s="222">
        <f t="shared" si="61"/>
        <v>1.1111111111111112</v>
      </c>
      <c r="I114" s="222">
        <f t="shared" si="61"/>
        <v>24.523160762942776</v>
      </c>
      <c r="J114" s="222">
        <f t="shared" si="61"/>
        <v>-2.8384279475982472</v>
      </c>
      <c r="K114" s="222">
        <f t="shared" si="61"/>
        <v>-0.11299435028247946</v>
      </c>
      <c r="L114" s="222">
        <f t="shared" si="61"/>
        <v>9.8258706467661572</v>
      </c>
      <c r="M114" s="222">
        <f t="shared" si="61"/>
        <v>4.7505938242280283</v>
      </c>
      <c r="N114" s="222">
        <f t="shared" si="61"/>
        <v>6.4552661381653484</v>
      </c>
      <c r="O114" s="222">
        <f t="shared" si="61"/>
        <v>9.6885813148788831</v>
      </c>
      <c r="P114" s="222">
        <f t="shared" si="61"/>
        <v>5.636978579481398</v>
      </c>
      <c r="Q114" s="222">
        <f t="shared" si="61"/>
        <v>5.4360135900339728</v>
      </c>
      <c r="R114" s="222">
        <f t="shared" si="61"/>
        <v>5.3714285714285745</v>
      </c>
      <c r="S114" s="222">
        <f t="shared" si="61"/>
        <v>4.2128603104212825</v>
      </c>
      <c r="T114" s="222">
        <f t="shared" si="61"/>
        <v>3.5595105672969836</v>
      </c>
      <c r="U114" s="222">
        <f t="shared" si="61"/>
        <v>6.5497076023391747</v>
      </c>
      <c r="V114" s="222">
        <f t="shared" si="61"/>
        <v>5.8165548098433879</v>
      </c>
      <c r="W114" s="222">
        <f t="shared" si="61"/>
        <v>2.0148462354188821</v>
      </c>
      <c r="X114" s="222">
        <f t="shared" si="61"/>
        <v>2.5559105431309814</v>
      </c>
      <c r="Y114" s="222">
        <f t="shared" si="61"/>
        <v>0.52301255230125532</v>
      </c>
      <c r="Z114" s="222">
        <f t="shared" si="61"/>
        <v>6.2785388127853894</v>
      </c>
      <c r="AA114" s="222">
        <f t="shared" si="61"/>
        <v>3.444444444444438</v>
      </c>
      <c r="AB114" s="222">
        <f t="shared" si="61"/>
        <v>2.5164113785557953</v>
      </c>
      <c r="AC114" s="222">
        <f t="shared" si="61"/>
        <v>8.5106382978723438</v>
      </c>
      <c r="AD114" s="222">
        <f t="shared" si="61"/>
        <v>10.283687943262414</v>
      </c>
      <c r="AE114" s="222">
        <f t="shared" si="61"/>
        <v>14.518147684605747</v>
      </c>
      <c r="AF114" s="222">
        <f t="shared" si="61"/>
        <v>2.3157894736842133</v>
      </c>
      <c r="AG114" s="222">
        <f t="shared" si="61"/>
        <v>0.19474196689386838</v>
      </c>
      <c r="AH114" s="222">
        <f t="shared" si="61"/>
        <v>-1.4098690835850871</v>
      </c>
      <c r="AI114" s="222">
        <f t="shared" si="61"/>
        <v>5.6625141562853907</v>
      </c>
      <c r="AJ114" s="222">
        <f t="shared" si="61"/>
        <v>5.1111111111111045</v>
      </c>
      <c r="AK114" s="222">
        <f t="shared" si="61"/>
        <v>6.2790697674418663</v>
      </c>
      <c r="AL114" s="222">
        <f t="shared" si="61"/>
        <v>-0.10040160642569709</v>
      </c>
      <c r="AM114" s="222">
        <f t="shared" si="61"/>
        <v>18.353576248313104</v>
      </c>
      <c r="AN114" s="222">
        <f t="shared" si="61"/>
        <v>23.676470588235286</v>
      </c>
      <c r="AO114" s="222">
        <f t="shared" si="61"/>
        <v>6.8852459016393404</v>
      </c>
      <c r="AP114" s="222">
        <f t="shared" si="61"/>
        <v>7.1151358344113849</v>
      </c>
      <c r="AQ114" s="222">
        <f t="shared" si="61"/>
        <v>-2.2373540856031102</v>
      </c>
      <c r="AR114" s="222">
        <f t="shared" si="61"/>
        <v>-0.30030030030031168</v>
      </c>
      <c r="AS114" s="222">
        <f t="shared" si="61"/>
        <v>-24.793388429752071</v>
      </c>
      <c r="AT114" s="222">
        <f t="shared" si="61"/>
        <v>-0.10214504596527939</v>
      </c>
      <c r="AU114" s="222">
        <f t="shared" si="61"/>
        <v>-5.3604436229205144</v>
      </c>
      <c r="AV114" s="222">
        <f t="shared" si="61"/>
        <v>3.6065573770491772</v>
      </c>
      <c r="AW114" s="222">
        <f t="shared" si="61"/>
        <v>8.3627797408716056</v>
      </c>
      <c r="AX114" s="222" t="e">
        <f t="shared" si="61"/>
        <v>#DIV/0!</v>
      </c>
      <c r="AY114" s="222">
        <f t="shared" si="61"/>
        <v>8.1367924528301945</v>
      </c>
      <c r="AZ114" s="222">
        <f t="shared" si="61"/>
        <v>3.1728665207877365</v>
      </c>
      <c r="BA114" s="222">
        <f>(BA46-BA34)/BA34*100</f>
        <v>1.8398268398268276</v>
      </c>
      <c r="BB114" s="222">
        <f t="shared" si="61"/>
        <v>4.7671840354767152</v>
      </c>
      <c r="BC114" s="222">
        <f t="shared" si="45"/>
        <v>3.9560439560439495</v>
      </c>
      <c r="BD114" s="222">
        <f t="shared" si="45"/>
        <v>2.944269190325985</v>
      </c>
      <c r="BE114" s="222">
        <f t="shared" si="45"/>
        <v>5.8890147225368095</v>
      </c>
      <c r="BF114" s="222">
        <f t="shared" si="45"/>
        <v>4.2458100558659186</v>
      </c>
      <c r="BG114" s="222">
        <f t="shared" si="45"/>
        <v>1.0638297872340425</v>
      </c>
    </row>
    <row r="115" spans="1:59">
      <c r="A115" s="270">
        <v>40787</v>
      </c>
      <c r="B115" s="68">
        <f t="shared" si="58"/>
        <v>5.3167420814479502</v>
      </c>
      <c r="C115" s="222">
        <f t="shared" si="61"/>
        <v>7.8031212484994006</v>
      </c>
      <c r="D115" s="222">
        <f t="shared" si="61"/>
        <v>7.8313253012048198</v>
      </c>
      <c r="E115" s="222">
        <f t="shared" si="61"/>
        <v>9.6129837702871459</v>
      </c>
      <c r="F115" s="222">
        <f t="shared" si="61"/>
        <v>9.5990279465370669</v>
      </c>
      <c r="G115" s="222">
        <f t="shared" si="61"/>
        <v>-1.3498312710911167</v>
      </c>
      <c r="H115" s="222">
        <f t="shared" si="61"/>
        <v>3.4949267192784599</v>
      </c>
      <c r="I115" s="222">
        <f t="shared" si="61"/>
        <v>21.68674698795181</v>
      </c>
      <c r="J115" s="222">
        <f t="shared" si="61"/>
        <v>-2.7624309392265194</v>
      </c>
      <c r="K115" s="222">
        <f t="shared" si="61"/>
        <v>1.7123287671232879</v>
      </c>
      <c r="L115" s="222">
        <f t="shared" si="61"/>
        <v>13.557213930348247</v>
      </c>
      <c r="M115" s="222">
        <f t="shared" si="61"/>
        <v>6.0355029585798743</v>
      </c>
      <c r="N115" s="222">
        <f t="shared" si="61"/>
        <v>7.2316384180791022</v>
      </c>
      <c r="O115" s="222">
        <f t="shared" si="61"/>
        <v>7.7097505668934208</v>
      </c>
      <c r="P115" s="222">
        <f t="shared" si="61"/>
        <v>6.9977426636568891</v>
      </c>
      <c r="Q115" s="222">
        <f t="shared" si="61"/>
        <v>5.8823529411764577</v>
      </c>
      <c r="R115" s="222">
        <f t="shared" si="61"/>
        <v>5.7339449541284404</v>
      </c>
      <c r="S115" s="222">
        <f t="shared" si="61"/>
        <v>4.6875000000000036</v>
      </c>
      <c r="T115" s="222">
        <f t="shared" si="61"/>
        <v>6.7950169875424695</v>
      </c>
      <c r="U115" s="222">
        <f t="shared" si="61"/>
        <v>6.3157894736842177</v>
      </c>
      <c r="V115" s="222">
        <f t="shared" si="61"/>
        <v>5.8693244739756336</v>
      </c>
      <c r="W115" s="222">
        <f t="shared" si="61"/>
        <v>2.3329798515376492</v>
      </c>
      <c r="X115" s="222">
        <f t="shared" si="61"/>
        <v>2.9818956336528188</v>
      </c>
      <c r="Y115" s="222">
        <f t="shared" si="61"/>
        <v>0.31315240083507012</v>
      </c>
      <c r="Z115" s="222">
        <f t="shared" si="61"/>
        <v>6.7351598173516045</v>
      </c>
      <c r="AA115" s="222">
        <f>(AA47-AA35)/AA35*100</f>
        <v>3.6383682469680232</v>
      </c>
      <c r="AB115" s="222">
        <f t="shared" si="61"/>
        <v>3.6223929747530312</v>
      </c>
      <c r="AC115" s="222">
        <f t="shared" si="61"/>
        <v>8.7719298245614024</v>
      </c>
      <c r="AD115" s="222">
        <f t="shared" si="61"/>
        <v>10.283687943262414</v>
      </c>
      <c r="AE115" s="222">
        <f t="shared" si="61"/>
        <v>14.518147684605747</v>
      </c>
      <c r="AF115" s="222">
        <f t="shared" si="61"/>
        <v>1.5706806282722512</v>
      </c>
      <c r="AG115" s="222">
        <f t="shared" si="61"/>
        <v>-2.1256038647343023</v>
      </c>
      <c r="AH115" s="222">
        <f t="shared" si="61"/>
        <v>-2.8282828282828252</v>
      </c>
      <c r="AI115" s="222">
        <f t="shared" si="61"/>
        <v>6.1867266591676042</v>
      </c>
      <c r="AJ115" s="222">
        <f t="shared" si="61"/>
        <v>5.222222222222225</v>
      </c>
      <c r="AK115" s="222">
        <f t="shared" si="61"/>
        <v>6.8764568764568841</v>
      </c>
      <c r="AL115" s="222">
        <f t="shared" si="61"/>
        <v>0</v>
      </c>
      <c r="AM115" s="222">
        <f t="shared" si="61"/>
        <v>19.810040705563082</v>
      </c>
      <c r="AN115" s="222">
        <f t="shared" si="61"/>
        <v>26.190476190476179</v>
      </c>
      <c r="AO115" s="222">
        <f t="shared" si="61"/>
        <v>5.9459459459459465</v>
      </c>
      <c r="AP115" s="222">
        <f t="shared" si="61"/>
        <v>7.8913324708926371</v>
      </c>
      <c r="AQ115" s="222">
        <f t="shared" si="61"/>
        <v>-2.0467836257309888</v>
      </c>
      <c r="AR115" s="222">
        <f t="shared" si="61"/>
        <v>-0.30030030030031168</v>
      </c>
      <c r="AS115" s="222">
        <f t="shared" si="61"/>
        <v>-23.440577806959954</v>
      </c>
      <c r="AT115" s="222">
        <f t="shared" si="61"/>
        <v>-0.30706243602865624</v>
      </c>
      <c r="AU115" s="222">
        <f t="shared" si="61"/>
        <v>-7.1494893221912745</v>
      </c>
      <c r="AV115" s="222">
        <f t="shared" si="61"/>
        <v>5.5374592833876317</v>
      </c>
      <c r="AW115" s="222">
        <f t="shared" si="61"/>
        <v>9.3712930011862472</v>
      </c>
      <c r="AX115" s="222" t="e">
        <f t="shared" si="61"/>
        <v>#DIV/0!</v>
      </c>
      <c r="AY115" s="222">
        <f t="shared" si="61"/>
        <v>8.1367924528301945</v>
      </c>
      <c r="AZ115" s="222">
        <f t="shared" si="61"/>
        <v>2.9411764705882382</v>
      </c>
      <c r="BA115" s="222">
        <f>(BA47-BA35)/BA35*100</f>
        <v>1.9459459459459427</v>
      </c>
      <c r="BB115" s="222">
        <f>(BB47-BB35)/BB35*100</f>
        <v>4.2904290429042806</v>
      </c>
      <c r="BC115" s="222">
        <f t="shared" ref="BC115:BG124" si="62">(BC47-BC35)/BC35*100</f>
        <v>3.7362637362637425</v>
      </c>
      <c r="BD115" s="222">
        <f t="shared" si="62"/>
        <v>1.8947368421052602</v>
      </c>
      <c r="BE115" s="222">
        <f t="shared" si="62"/>
        <v>5.8890147225368095</v>
      </c>
      <c r="BF115" s="222">
        <f t="shared" si="62"/>
        <v>4.2458100558659186</v>
      </c>
      <c r="BG115" s="222">
        <f t="shared" si="62"/>
        <v>1.0638297872340425</v>
      </c>
    </row>
    <row r="116" spans="1:59">
      <c r="A116" s="270">
        <v>40817</v>
      </c>
      <c r="B116" s="68">
        <f t="shared" si="58"/>
        <v>5.9887005649717482</v>
      </c>
      <c r="C116" s="222">
        <f t="shared" ref="C116:BA116" si="63">(C48-C36)/C36*100</f>
        <v>9.5693779904306222</v>
      </c>
      <c r="D116" s="222">
        <f t="shared" si="63"/>
        <v>9.712230215827331</v>
      </c>
      <c r="E116" s="222">
        <f t="shared" si="63"/>
        <v>9.5179233621755106</v>
      </c>
      <c r="F116" s="222">
        <f t="shared" si="63"/>
        <v>13.075060532687665</v>
      </c>
      <c r="G116" s="222">
        <f t="shared" si="63"/>
        <v>0</v>
      </c>
      <c r="H116" s="222">
        <f t="shared" si="63"/>
        <v>2.3702031602708904</v>
      </c>
      <c r="I116" s="222">
        <f t="shared" si="63"/>
        <v>22.709163346613558</v>
      </c>
      <c r="J116" s="222">
        <f t="shared" si="63"/>
        <v>-1.8478260869565251</v>
      </c>
      <c r="K116" s="222">
        <f t="shared" si="63"/>
        <v>8.5910652920962196</v>
      </c>
      <c r="L116" s="222">
        <f t="shared" si="63"/>
        <v>14.906832298136646</v>
      </c>
      <c r="M116" s="222">
        <f t="shared" si="63"/>
        <v>6.4478311840562723</v>
      </c>
      <c r="N116" s="222">
        <f t="shared" si="63"/>
        <v>6.1867266591676042</v>
      </c>
      <c r="O116" s="222">
        <f t="shared" si="63"/>
        <v>6.2571103526734921</v>
      </c>
      <c r="P116" s="222">
        <f t="shared" si="63"/>
        <v>6.0470324748040376</v>
      </c>
      <c r="Q116" s="222">
        <f t="shared" si="63"/>
        <v>5.8823529411764577</v>
      </c>
      <c r="R116" s="222">
        <f t="shared" si="63"/>
        <v>5.72737686139748</v>
      </c>
      <c r="S116" s="222">
        <f t="shared" si="63"/>
        <v>3.7735849056603841</v>
      </c>
      <c r="T116" s="222">
        <f t="shared" si="63"/>
        <v>6.2076749435665919</v>
      </c>
      <c r="U116" s="222">
        <f t="shared" si="63"/>
        <v>6.7836257309941486</v>
      </c>
      <c r="V116" s="222">
        <f t="shared" si="63"/>
        <v>5.9866962305986604</v>
      </c>
      <c r="W116" s="222">
        <f t="shared" si="63"/>
        <v>2.4364406779660985</v>
      </c>
      <c r="X116" s="222">
        <f t="shared" si="63"/>
        <v>3.1914893617021276</v>
      </c>
      <c r="Y116" s="222">
        <f t="shared" si="63"/>
        <v>0.31315240083507012</v>
      </c>
      <c r="Z116" s="222">
        <f t="shared" si="63"/>
        <v>6.8493150684931514</v>
      </c>
      <c r="AA116" s="222">
        <f>(AA48-AA36)/AA36*100</f>
        <v>3.6383682469680232</v>
      </c>
      <c r="AB116" s="222">
        <f t="shared" si="63"/>
        <v>3.6223929747530312</v>
      </c>
      <c r="AC116" s="222">
        <f t="shared" si="63"/>
        <v>8.7514585764294051</v>
      </c>
      <c r="AD116" s="222">
        <f t="shared" si="63"/>
        <v>10.283687943262414</v>
      </c>
      <c r="AE116" s="222">
        <f t="shared" si="63"/>
        <v>14.786967418546363</v>
      </c>
      <c r="AF116" s="222">
        <f t="shared" si="63"/>
        <v>1.6736401673640255</v>
      </c>
      <c r="AG116" s="222">
        <f t="shared" si="63"/>
        <v>-1.7424975798644697</v>
      </c>
      <c r="AH116" s="222">
        <f t="shared" si="63"/>
        <v>-2.0222446916076846</v>
      </c>
      <c r="AI116" s="222">
        <f t="shared" si="63"/>
        <v>6.0538116591928155</v>
      </c>
      <c r="AJ116" s="222">
        <f t="shared" si="63"/>
        <v>5.6792873051225037</v>
      </c>
      <c r="AK116" s="222">
        <f t="shared" si="63"/>
        <v>7.2009291521486674</v>
      </c>
      <c r="AL116" s="222">
        <f t="shared" si="63"/>
        <v>-0.99601593625498008</v>
      </c>
      <c r="AM116" s="222">
        <f t="shared" si="63"/>
        <v>22.388059701492537</v>
      </c>
      <c r="AN116" s="222">
        <f t="shared" si="63"/>
        <v>30.029585798816587</v>
      </c>
      <c r="AO116" s="222">
        <f t="shared" si="63"/>
        <v>5.9080962800875181</v>
      </c>
      <c r="AP116" s="222">
        <f t="shared" si="63"/>
        <v>7.8913324708926371</v>
      </c>
      <c r="AQ116" s="222">
        <f t="shared" si="63"/>
        <v>-1.9512195121951219</v>
      </c>
      <c r="AR116" s="222">
        <f t="shared" si="63"/>
        <v>-0.20020020020020302</v>
      </c>
      <c r="AS116" s="222">
        <f t="shared" si="63"/>
        <v>-22.45033112582782</v>
      </c>
      <c r="AT116" s="222">
        <f t="shared" si="63"/>
        <v>-2.0263424518743669</v>
      </c>
      <c r="AU116" s="222">
        <f t="shared" si="63"/>
        <v>-7.0370370370370319</v>
      </c>
      <c r="AV116" s="222">
        <f t="shared" si="63"/>
        <v>5.5374592833876317</v>
      </c>
      <c r="AW116" s="222">
        <f t="shared" si="63"/>
        <v>0.34090909090908766</v>
      </c>
      <c r="AX116" s="222" t="e">
        <f t="shared" si="63"/>
        <v>#DIV/0!</v>
      </c>
      <c r="AY116" s="222">
        <f t="shared" si="63"/>
        <v>8.1367924528301945</v>
      </c>
      <c r="AZ116" s="222">
        <f t="shared" si="63"/>
        <v>3.2502708559046587</v>
      </c>
      <c r="BA116" s="222">
        <f t="shared" si="63"/>
        <v>3.7878787878787881</v>
      </c>
      <c r="BB116" s="222">
        <f>(BB48-BB36)/BB36*100</f>
        <v>2.6058631921824169</v>
      </c>
      <c r="BC116" s="222">
        <f t="shared" si="62"/>
        <v>4.9450549450549453</v>
      </c>
      <c r="BD116" s="222">
        <f t="shared" si="62"/>
        <v>3.276955602537007</v>
      </c>
      <c r="BE116" s="222">
        <f t="shared" si="62"/>
        <v>7.0215175537938883</v>
      </c>
      <c r="BF116" s="222">
        <f t="shared" si="62"/>
        <v>4.2458100558659186</v>
      </c>
      <c r="BG116" s="222">
        <f t="shared" si="62"/>
        <v>2.6511134676564159</v>
      </c>
    </row>
    <row r="117" spans="1:59">
      <c r="A117" s="270">
        <v>40848</v>
      </c>
      <c r="B117" s="68">
        <f t="shared" si="58"/>
        <v>6.0879368658399002</v>
      </c>
      <c r="C117" s="222">
        <f t="shared" ref="C117:Z117" si="64">(C49-C37)/C37*100</f>
        <v>9.9762470308788505</v>
      </c>
      <c r="D117" s="222">
        <f t="shared" si="64"/>
        <v>10.23809523809523</v>
      </c>
      <c r="E117" s="222">
        <f t="shared" si="64"/>
        <v>9.2771084337349432</v>
      </c>
      <c r="F117" s="222">
        <f t="shared" si="64"/>
        <v>14.440433212996389</v>
      </c>
      <c r="G117" s="222">
        <f t="shared" si="64"/>
        <v>0.22988505747126761</v>
      </c>
      <c r="H117" s="222">
        <f t="shared" si="64"/>
        <v>3.5107587768969521</v>
      </c>
      <c r="I117" s="222">
        <f t="shared" si="64"/>
        <v>22.845953002610965</v>
      </c>
      <c r="J117" s="222">
        <f t="shared" si="64"/>
        <v>2.0855057351407713</v>
      </c>
      <c r="K117" s="222">
        <f t="shared" si="64"/>
        <v>9.1549295774647845</v>
      </c>
      <c r="L117" s="222">
        <f t="shared" si="64"/>
        <v>12.792127921279221</v>
      </c>
      <c r="M117" s="222">
        <f t="shared" si="64"/>
        <v>5.5878928987194376</v>
      </c>
      <c r="N117" s="222">
        <f t="shared" si="64"/>
        <v>6.9977426636568891</v>
      </c>
      <c r="O117" s="222">
        <f t="shared" si="64"/>
        <v>11.239860950173815</v>
      </c>
      <c r="P117" s="222">
        <f t="shared" si="64"/>
        <v>5.592841163310962</v>
      </c>
      <c r="Q117" s="222">
        <f t="shared" si="64"/>
        <v>5.5242390078917607</v>
      </c>
      <c r="R117" s="222">
        <f t="shared" si="64"/>
        <v>5.841924398625439</v>
      </c>
      <c r="S117" s="222">
        <f t="shared" si="64"/>
        <v>3.4406215316315305</v>
      </c>
      <c r="T117" s="222">
        <f t="shared" si="64"/>
        <v>4.8152295632698738</v>
      </c>
      <c r="U117" s="222">
        <f t="shared" si="64"/>
        <v>7.3770491803278642</v>
      </c>
      <c r="V117" s="222">
        <f t="shared" si="64"/>
        <v>5.1762114537444965</v>
      </c>
      <c r="W117" s="222">
        <f t="shared" si="64"/>
        <v>2.3255813953488405</v>
      </c>
      <c r="X117" s="222">
        <f t="shared" si="64"/>
        <v>3.1880977683315623</v>
      </c>
      <c r="Y117" s="222">
        <f t="shared" si="64"/>
        <v>0.31282586027111275</v>
      </c>
      <c r="Z117" s="222">
        <f t="shared" si="64"/>
        <v>6.8493150684931514</v>
      </c>
      <c r="AA117" s="222">
        <f>(AA49-AA37)/AA37*100</f>
        <v>3.6383682469680232</v>
      </c>
      <c r="AB117" s="222">
        <f t="shared" ref="AB117:BA117" si="65">(AB49-AB37)/AB37*100</f>
        <v>3.6223929747530312</v>
      </c>
      <c r="AC117" s="222">
        <f t="shared" si="65"/>
        <v>8.9430894308943127</v>
      </c>
      <c r="AD117" s="222">
        <f t="shared" si="65"/>
        <v>10.283687943262414</v>
      </c>
      <c r="AE117" s="222">
        <f t="shared" si="65"/>
        <v>14.643304130162688</v>
      </c>
      <c r="AF117" s="222">
        <f t="shared" si="65"/>
        <v>1.6789087093389388</v>
      </c>
      <c r="AG117" s="222">
        <f t="shared" si="65"/>
        <v>-2.2395326192794518</v>
      </c>
      <c r="AH117" s="222">
        <f t="shared" si="65"/>
        <v>-1.727642276422767</v>
      </c>
      <c r="AI117" s="222">
        <f t="shared" si="65"/>
        <v>6.0538116591928155</v>
      </c>
      <c r="AJ117" s="222">
        <f t="shared" si="65"/>
        <v>5.4384017758046683</v>
      </c>
      <c r="AK117" s="222">
        <f t="shared" si="65"/>
        <v>7.4074074074073977</v>
      </c>
      <c r="AL117" s="222">
        <f t="shared" si="65"/>
        <v>-0.40040040040040603</v>
      </c>
      <c r="AM117" s="222">
        <f t="shared" si="65"/>
        <v>22.29639519359144</v>
      </c>
      <c r="AN117" s="222">
        <f t="shared" si="65"/>
        <v>29.58152958152958</v>
      </c>
      <c r="AO117" s="222">
        <f t="shared" si="65"/>
        <v>5.9145673603504996</v>
      </c>
      <c r="AP117" s="222">
        <f t="shared" si="65"/>
        <v>7.8913324708926371</v>
      </c>
      <c r="AQ117" s="222">
        <f t="shared" si="65"/>
        <v>-1.9569471624266144</v>
      </c>
      <c r="AR117" s="222">
        <f t="shared" si="65"/>
        <v>-0.29999999999999716</v>
      </c>
      <c r="AS117" s="222">
        <f t="shared" si="65"/>
        <v>-23.242867084203198</v>
      </c>
      <c r="AT117" s="222">
        <f t="shared" si="65"/>
        <v>-1.1122345803842351</v>
      </c>
      <c r="AU117" s="222">
        <f t="shared" si="65"/>
        <v>-7.2222222222222205</v>
      </c>
      <c r="AV117" s="222">
        <f t="shared" si="65"/>
        <v>5.7546145494028362</v>
      </c>
      <c r="AW117" s="222">
        <f t="shared" si="65"/>
        <v>4.2600896860986515</v>
      </c>
      <c r="AX117" s="222" t="e">
        <f t="shared" si="65"/>
        <v>#DIV/0!</v>
      </c>
      <c r="AY117" s="222">
        <f t="shared" si="65"/>
        <v>8.1367924528301945</v>
      </c>
      <c r="AZ117" s="222">
        <f t="shared" si="65"/>
        <v>3.4744842562432177</v>
      </c>
      <c r="BA117" s="222">
        <f t="shared" si="65"/>
        <v>3.0075187969924935</v>
      </c>
      <c r="BB117" s="222">
        <f>(BB49-BB37)/BB37*100</f>
        <v>3.8419319429198682</v>
      </c>
      <c r="BC117" s="222">
        <f t="shared" si="62"/>
        <v>4.8298572996706977</v>
      </c>
      <c r="BD117" s="222">
        <f t="shared" si="62"/>
        <v>2.5210084033613356</v>
      </c>
      <c r="BE117" s="222">
        <f t="shared" si="62"/>
        <v>7.0215175537938883</v>
      </c>
      <c r="BF117" s="222">
        <f t="shared" si="62"/>
        <v>4.2458100558659186</v>
      </c>
      <c r="BG117" s="222">
        <f t="shared" si="62"/>
        <v>2.6511134676564159</v>
      </c>
    </row>
    <row r="118" spans="1:59">
      <c r="A118" s="270">
        <v>40878</v>
      </c>
      <c r="B118" s="68">
        <f t="shared" si="58"/>
        <v>6.6441441441441516</v>
      </c>
      <c r="C118" s="222">
        <f t="shared" ref="C118:BA118" si="66">(C50-C38)/C38*100</f>
        <v>11.163895486935857</v>
      </c>
      <c r="D118" s="222">
        <f t="shared" si="66"/>
        <v>11.442193087008336</v>
      </c>
      <c r="E118" s="222">
        <f t="shared" si="66"/>
        <v>10.735826296743053</v>
      </c>
      <c r="F118" s="222">
        <f t="shared" si="66"/>
        <v>15.173237753882917</v>
      </c>
      <c r="G118" s="222">
        <f t="shared" si="66"/>
        <v>3.0444964871194311</v>
      </c>
      <c r="H118" s="222">
        <f t="shared" si="66"/>
        <v>4.6697038724373678</v>
      </c>
      <c r="I118" s="222">
        <f t="shared" si="66"/>
        <v>20.854271356783933</v>
      </c>
      <c r="J118" s="222">
        <f t="shared" si="66"/>
        <v>-3.9613526570048254</v>
      </c>
      <c r="K118" s="222">
        <f t="shared" si="66"/>
        <v>13.592233009708723</v>
      </c>
      <c r="L118" s="222">
        <f t="shared" si="66"/>
        <v>15.049751243781087</v>
      </c>
      <c r="M118" s="222">
        <f t="shared" si="66"/>
        <v>5.367561260210028</v>
      </c>
      <c r="N118" s="222">
        <f t="shared" si="66"/>
        <v>6.8539325842696561</v>
      </c>
      <c r="O118" s="222">
        <f t="shared" si="66"/>
        <v>11.239860950173815</v>
      </c>
      <c r="P118" s="222">
        <f t="shared" si="66"/>
        <v>5.797101449275365</v>
      </c>
      <c r="Q118" s="222">
        <f t="shared" si="66"/>
        <v>5.7692307692307629</v>
      </c>
      <c r="R118" s="222">
        <f t="shared" si="66"/>
        <v>6.1059907834101352</v>
      </c>
      <c r="S118" s="222">
        <f t="shared" si="66"/>
        <v>3.914988814317673</v>
      </c>
      <c r="T118" s="222">
        <f t="shared" si="66"/>
        <v>5.9838895281933118</v>
      </c>
      <c r="U118" s="222">
        <f t="shared" si="66"/>
        <v>7.3856975381008176</v>
      </c>
      <c r="V118" s="222">
        <f t="shared" si="66"/>
        <v>5.0549450549450485</v>
      </c>
      <c r="W118" s="222">
        <f t="shared" si="66"/>
        <v>2.3231256599788837</v>
      </c>
      <c r="X118" s="222">
        <f t="shared" si="66"/>
        <v>3.2908704883227111</v>
      </c>
      <c r="Y118" s="222">
        <f t="shared" si="66"/>
        <v>0.41710114702814538</v>
      </c>
      <c r="Z118" s="222">
        <f t="shared" si="66"/>
        <v>7.0534698521046506</v>
      </c>
      <c r="AA118" s="222">
        <f t="shared" si="66"/>
        <v>4.1712403951701553</v>
      </c>
      <c r="AB118" s="222">
        <f t="shared" si="66"/>
        <v>3.9258451472191869</v>
      </c>
      <c r="AC118" s="222">
        <f t="shared" si="66"/>
        <v>8.837209302325574</v>
      </c>
      <c r="AD118" s="222">
        <f t="shared" si="66"/>
        <v>10.283687943262414</v>
      </c>
      <c r="AE118" s="222">
        <f t="shared" si="66"/>
        <v>14.643304130162688</v>
      </c>
      <c r="AF118" s="222">
        <f t="shared" si="66"/>
        <v>1.2526096033402954</v>
      </c>
      <c r="AG118" s="222">
        <f t="shared" si="66"/>
        <v>-3.1128404669260727</v>
      </c>
      <c r="AH118" s="222">
        <f t="shared" si="66"/>
        <v>-1.2158054711246229</v>
      </c>
      <c r="AI118" s="222">
        <f t="shared" si="66"/>
        <v>5.7713651498335219</v>
      </c>
      <c r="AJ118" s="222">
        <f t="shared" si="66"/>
        <v>5.321507760532147</v>
      </c>
      <c r="AK118" s="222">
        <f t="shared" si="66"/>
        <v>8.6505190311418687</v>
      </c>
      <c r="AL118" s="222">
        <f t="shared" si="66"/>
        <v>-0.10030090270813291</v>
      </c>
      <c r="AM118" s="222">
        <f t="shared" si="66"/>
        <v>20.052770448548817</v>
      </c>
      <c r="AN118" s="222">
        <f t="shared" si="66"/>
        <v>26.27840909090909</v>
      </c>
      <c r="AO118" s="222">
        <f t="shared" si="66"/>
        <v>6.1269146608315035</v>
      </c>
      <c r="AP118" s="222">
        <f t="shared" si="66"/>
        <v>14.487179487179484</v>
      </c>
      <c r="AQ118" s="222">
        <f t="shared" si="66"/>
        <v>-1.8609206660137039</v>
      </c>
      <c r="AR118" s="222">
        <f t="shared" si="66"/>
        <v>-0.29999999999999716</v>
      </c>
      <c r="AS118" s="222">
        <f t="shared" si="66"/>
        <v>-22.450424929178464</v>
      </c>
      <c r="AT118" s="222">
        <f t="shared" si="66"/>
        <v>-1.7206477732793553</v>
      </c>
      <c r="AU118" s="222">
        <f t="shared" si="66"/>
        <v>-8.6753731343283551</v>
      </c>
      <c r="AV118" s="222">
        <f t="shared" si="66"/>
        <v>5.5254604550379289</v>
      </c>
      <c r="AW118" s="222">
        <f t="shared" si="66"/>
        <v>5.0884955752212324</v>
      </c>
      <c r="AX118" s="222" t="e">
        <f t="shared" si="66"/>
        <v>#DIV/0!</v>
      </c>
      <c r="AY118" s="222">
        <f t="shared" si="66"/>
        <v>8.1367924528301945</v>
      </c>
      <c r="AZ118" s="222">
        <f t="shared" si="66"/>
        <v>4.2391304347826146</v>
      </c>
      <c r="BA118" s="222">
        <f t="shared" si="66"/>
        <v>2.2556390977443703</v>
      </c>
      <c r="BB118" s="222">
        <f>(BB50-BB38)/BB38*100</f>
        <v>6.61521499448732</v>
      </c>
      <c r="BC118" s="222">
        <f t="shared" si="62"/>
        <v>4.9450549450549453</v>
      </c>
      <c r="BD118" s="222">
        <f t="shared" si="62"/>
        <v>2.7455121436113985</v>
      </c>
      <c r="BE118" s="222">
        <f t="shared" si="62"/>
        <v>7.0215175537938883</v>
      </c>
      <c r="BF118" s="222">
        <f t="shared" si="62"/>
        <v>4.2458100558659186</v>
      </c>
      <c r="BG118" s="222">
        <f t="shared" si="62"/>
        <v>2.6511134676564159</v>
      </c>
    </row>
    <row r="119" spans="1:59">
      <c r="A119" s="270">
        <v>40909</v>
      </c>
      <c r="B119" s="68">
        <f t="shared" si="58"/>
        <v>6.3829787234042588</v>
      </c>
      <c r="C119" s="222">
        <f t="shared" ref="C119:BA119" si="67">(C51-C39)/C39*100</f>
        <v>9.6736596736596709</v>
      </c>
      <c r="D119" s="222">
        <f t="shared" si="67"/>
        <v>9.8130841121495394</v>
      </c>
      <c r="E119" s="222">
        <f t="shared" si="67"/>
        <v>10.336538461538455</v>
      </c>
      <c r="F119" s="222">
        <f t="shared" si="67"/>
        <v>12.152777777777777</v>
      </c>
      <c r="G119" s="222">
        <f t="shared" si="67"/>
        <v>1.7162471395881007</v>
      </c>
      <c r="H119" s="222">
        <f t="shared" si="67"/>
        <v>3.6076662908680981</v>
      </c>
      <c r="I119" s="222">
        <f t="shared" si="67"/>
        <v>19.901112484548815</v>
      </c>
      <c r="J119" s="222">
        <f t="shared" si="67"/>
        <v>-8.3778966131907353</v>
      </c>
      <c r="K119" s="222">
        <f t="shared" si="67"/>
        <v>11.254396248534594</v>
      </c>
      <c r="L119" s="222">
        <f t="shared" si="67"/>
        <v>13.865030674846624</v>
      </c>
      <c r="M119" s="222">
        <f t="shared" si="67"/>
        <v>6.6125290023201888</v>
      </c>
      <c r="N119" s="222">
        <f t="shared" si="67"/>
        <v>6.2222222222222161</v>
      </c>
      <c r="O119" s="222">
        <f t="shared" si="67"/>
        <v>7.6666666666666732</v>
      </c>
      <c r="P119" s="222">
        <f t="shared" si="67"/>
        <v>6.0000000000000062</v>
      </c>
      <c r="Q119" s="222">
        <f t="shared" si="67"/>
        <v>5.5118110236220375</v>
      </c>
      <c r="R119" s="222">
        <f t="shared" si="67"/>
        <v>6.0640732265446191</v>
      </c>
      <c r="S119" s="222">
        <f t="shared" si="67"/>
        <v>3.322259136212625</v>
      </c>
      <c r="T119" s="222">
        <f t="shared" si="67"/>
        <v>6.5848214285714359</v>
      </c>
      <c r="U119" s="222">
        <f t="shared" si="67"/>
        <v>7.6112412177985949</v>
      </c>
      <c r="V119" s="222">
        <f t="shared" si="67"/>
        <v>4.835164835164842</v>
      </c>
      <c r="W119" s="222">
        <f t="shared" si="67"/>
        <v>2.5263157894736898</v>
      </c>
      <c r="X119" s="222">
        <f t="shared" si="67"/>
        <v>3.276955602537007</v>
      </c>
      <c r="Y119" s="222">
        <f t="shared" si="67"/>
        <v>0.83333333333333037</v>
      </c>
      <c r="Z119" s="222">
        <f t="shared" si="67"/>
        <v>7.0534698521046506</v>
      </c>
      <c r="AA119" s="222">
        <f t="shared" si="67"/>
        <v>4.1712403951701553</v>
      </c>
      <c r="AB119" s="222">
        <f t="shared" si="67"/>
        <v>3.9258451472191869</v>
      </c>
      <c r="AC119" s="222">
        <f t="shared" si="67"/>
        <v>8.0183276059564719</v>
      </c>
      <c r="AD119" s="222">
        <f t="shared" si="67"/>
        <v>10.283687943262414</v>
      </c>
      <c r="AE119" s="222">
        <f t="shared" si="67"/>
        <v>14.786967418546363</v>
      </c>
      <c r="AF119" s="222">
        <f t="shared" si="67"/>
        <v>2.3060796645702184</v>
      </c>
      <c r="AG119" s="222">
        <f t="shared" si="67"/>
        <v>-1.7578125000000111</v>
      </c>
      <c r="AH119" s="222">
        <f t="shared" si="67"/>
        <v>-0.71065989847716027</v>
      </c>
      <c r="AI119" s="222">
        <f t="shared" si="67"/>
        <v>6.4659977703455924</v>
      </c>
      <c r="AJ119" s="222">
        <f t="shared" si="67"/>
        <v>5.4263565891472929</v>
      </c>
      <c r="AK119" s="222">
        <f t="shared" si="67"/>
        <v>8</v>
      </c>
      <c r="AL119" s="222">
        <f t="shared" si="67"/>
        <v>0.70140280561122537</v>
      </c>
      <c r="AM119" s="222">
        <f t="shared" si="67"/>
        <v>15.628970775095294</v>
      </c>
      <c r="AN119" s="222">
        <f t="shared" si="67"/>
        <v>21.565934065934069</v>
      </c>
      <c r="AO119" s="222">
        <f t="shared" si="67"/>
        <v>2.5104602510460312</v>
      </c>
      <c r="AP119" s="222">
        <f t="shared" si="67"/>
        <v>14.487179487179484</v>
      </c>
      <c r="AQ119" s="222">
        <f t="shared" si="67"/>
        <v>-1.5732546705998118</v>
      </c>
      <c r="AR119" s="222">
        <f t="shared" si="67"/>
        <v>-0.39960039960039112</v>
      </c>
      <c r="AS119" s="222">
        <f t="shared" si="67"/>
        <v>-18.147304479878507</v>
      </c>
      <c r="AT119" s="222">
        <f t="shared" si="67"/>
        <v>-0.61538461538460953</v>
      </c>
      <c r="AU119" s="222">
        <f t="shared" si="67"/>
        <v>-6.4761904761904727</v>
      </c>
      <c r="AV119" s="222">
        <f t="shared" si="67"/>
        <v>5.7050592034445602</v>
      </c>
      <c r="AW119" s="222">
        <f t="shared" si="67"/>
        <v>4.772727272727276</v>
      </c>
      <c r="AX119" s="222" t="e">
        <f t="shared" si="67"/>
        <v>#DIV/0!</v>
      </c>
      <c r="AY119" s="222">
        <f t="shared" si="67"/>
        <v>8.1367924528301945</v>
      </c>
      <c r="AZ119" s="222">
        <f t="shared" si="67"/>
        <v>3.8084874863982585</v>
      </c>
      <c r="BA119" s="222">
        <f t="shared" si="67"/>
        <v>2.4678111587982801</v>
      </c>
      <c r="BB119" s="222">
        <f>(BB51-BB39)/BB39*100</f>
        <v>5.4263565891472929</v>
      </c>
      <c r="BC119" s="222">
        <f t="shared" si="62"/>
        <v>5.2573932092004352</v>
      </c>
      <c r="BD119" s="222">
        <f t="shared" si="62"/>
        <v>3.6016949152542286</v>
      </c>
      <c r="BE119" s="222">
        <f t="shared" si="62"/>
        <v>7.4492099322799197</v>
      </c>
      <c r="BF119" s="222">
        <f t="shared" si="62"/>
        <v>4.8087431693989133</v>
      </c>
      <c r="BG119" s="222">
        <f t="shared" si="62"/>
        <v>2.6511134676564159</v>
      </c>
    </row>
    <row r="120" spans="1:59">
      <c r="A120" s="270">
        <v>40940</v>
      </c>
      <c r="B120" s="68">
        <f t="shared" si="58"/>
        <v>6.2291434927697376</v>
      </c>
      <c r="C120" s="222">
        <f t="shared" ref="C120:C129" si="68">(C52-C40)/C40*100</f>
        <v>9.2915214866434379</v>
      </c>
      <c r="D120" s="222">
        <f t="shared" ref="D120:BB120" si="69">(D52-D40)/D40*100</f>
        <v>9.5571095571095608</v>
      </c>
      <c r="E120" s="222">
        <f t="shared" si="69"/>
        <v>11.644657863145262</v>
      </c>
      <c r="F120" s="222">
        <f t="shared" si="69"/>
        <v>11.201866977829631</v>
      </c>
      <c r="G120" s="222">
        <f t="shared" si="69"/>
        <v>1.609195402298857</v>
      </c>
      <c r="H120" s="222">
        <f t="shared" si="69"/>
        <v>7.3779795686719636</v>
      </c>
      <c r="I120" s="222">
        <f t="shared" si="69"/>
        <v>14.033018867924534</v>
      </c>
      <c r="J120" s="222">
        <f t="shared" si="69"/>
        <v>-3.1336405529953968</v>
      </c>
      <c r="K120" s="222">
        <f t="shared" si="69"/>
        <v>8.1490104772991838</v>
      </c>
      <c r="L120" s="222">
        <f t="shared" si="69"/>
        <v>8.8443396226415096</v>
      </c>
      <c r="M120" s="222">
        <f t="shared" si="69"/>
        <v>5.9770114942528769</v>
      </c>
      <c r="N120" s="222">
        <f t="shared" si="69"/>
        <v>6.160616061606154</v>
      </c>
      <c r="O120" s="222">
        <f t="shared" si="69"/>
        <v>14.319809069212411</v>
      </c>
      <c r="P120" s="222">
        <f t="shared" si="69"/>
        <v>4.0904198062432693</v>
      </c>
      <c r="Q120" s="222">
        <f t="shared" si="69"/>
        <v>5.7367829021372261</v>
      </c>
      <c r="R120" s="222">
        <f t="shared" si="69"/>
        <v>6.4073226544622361</v>
      </c>
      <c r="S120" s="222">
        <f t="shared" si="69"/>
        <v>4.1202672605790678</v>
      </c>
      <c r="T120" s="222">
        <f t="shared" si="69"/>
        <v>5.0997782705099715</v>
      </c>
      <c r="U120" s="222">
        <f t="shared" si="69"/>
        <v>8.0701754385964986</v>
      </c>
      <c r="V120" s="222">
        <f t="shared" si="69"/>
        <v>4.9450549450549453</v>
      </c>
      <c r="W120" s="222">
        <f t="shared" si="69"/>
        <v>2.8421052631578978</v>
      </c>
      <c r="X120" s="222">
        <f t="shared" si="69"/>
        <v>3.2734952481520532</v>
      </c>
      <c r="Y120" s="222">
        <f t="shared" si="69"/>
        <v>1.9791666666666725</v>
      </c>
      <c r="Z120" s="222">
        <f t="shared" si="69"/>
        <v>7.1672354948805435</v>
      </c>
      <c r="AA120" s="222">
        <f t="shared" si="69"/>
        <v>4.1712403951701553</v>
      </c>
      <c r="AB120" s="222">
        <f t="shared" si="69"/>
        <v>3.9258451472191869</v>
      </c>
      <c r="AC120" s="222">
        <f t="shared" si="69"/>
        <v>8.2474226804123756</v>
      </c>
      <c r="AD120" s="222">
        <f t="shared" si="69"/>
        <v>10.283687943262414</v>
      </c>
      <c r="AE120" s="222">
        <f t="shared" si="69"/>
        <v>14.912280701754394</v>
      </c>
      <c r="AF120" s="222">
        <f t="shared" si="69"/>
        <v>2.1008403361344534</v>
      </c>
      <c r="AG120" s="222">
        <f t="shared" si="69"/>
        <v>-2.0628683693516647</v>
      </c>
      <c r="AH120" s="222">
        <f t="shared" si="69"/>
        <v>1.2320328542094339</v>
      </c>
      <c r="AI120" s="222">
        <f t="shared" si="69"/>
        <v>5.7842046718576068</v>
      </c>
      <c r="AJ120" s="222">
        <f t="shared" si="69"/>
        <v>5.1961823966065808</v>
      </c>
      <c r="AK120" s="222">
        <f t="shared" si="69"/>
        <v>8.1725312145289486</v>
      </c>
      <c r="AL120" s="222">
        <f t="shared" si="69"/>
        <v>1.1044176706827395</v>
      </c>
      <c r="AM120" s="222">
        <f t="shared" si="69"/>
        <v>15.346534653465355</v>
      </c>
      <c r="AN120" s="222">
        <f t="shared" si="69"/>
        <v>21.866666666666674</v>
      </c>
      <c r="AO120" s="222">
        <f t="shared" si="69"/>
        <v>0.92402464065707535</v>
      </c>
      <c r="AP120" s="222">
        <f t="shared" si="69"/>
        <v>14.487179487179484</v>
      </c>
      <c r="AQ120" s="222">
        <f t="shared" si="69"/>
        <v>-1.769911504424776</v>
      </c>
      <c r="AR120" s="222">
        <f t="shared" si="69"/>
        <v>-0.69930069930068806</v>
      </c>
      <c r="AS120" s="222">
        <f t="shared" si="69"/>
        <v>-18.078668683812403</v>
      </c>
      <c r="AT120" s="222">
        <f t="shared" si="69"/>
        <v>0.20470829068577567</v>
      </c>
      <c r="AU120" s="222">
        <f t="shared" si="69"/>
        <v>-4.423076923076918</v>
      </c>
      <c r="AV120" s="222">
        <f t="shared" si="69"/>
        <v>5.6928034371643514</v>
      </c>
      <c r="AW120" s="222">
        <f t="shared" si="69"/>
        <v>3.7527593818984615</v>
      </c>
      <c r="AX120" s="222" t="e">
        <f t="shared" si="69"/>
        <v>#DIV/0!</v>
      </c>
      <c r="AY120" s="222">
        <f t="shared" si="69"/>
        <v>8.1367924528301945</v>
      </c>
      <c r="AZ120" s="222">
        <f t="shared" si="69"/>
        <v>3.7878787878787881</v>
      </c>
      <c r="BA120" s="222">
        <f t="shared" si="69"/>
        <v>2.1253985122210417</v>
      </c>
      <c r="BB120" s="222">
        <f t="shared" si="69"/>
        <v>6.0908084163898115</v>
      </c>
      <c r="BC120" s="222">
        <f t="shared" si="62"/>
        <v>5.0213675213675248</v>
      </c>
      <c r="BD120" s="222">
        <f t="shared" si="62"/>
        <v>3.039832285115295</v>
      </c>
      <c r="BE120" s="222">
        <f t="shared" si="62"/>
        <v>6.9817400644468313</v>
      </c>
      <c r="BF120" s="222">
        <f t="shared" si="62"/>
        <v>4.8087431693989133</v>
      </c>
      <c r="BG120" s="222">
        <f t="shared" si="62"/>
        <v>2.6511134676564159</v>
      </c>
    </row>
    <row r="121" spans="1:59">
      <c r="A121" s="270">
        <v>40969</v>
      </c>
      <c r="B121" s="68">
        <f t="shared" si="58"/>
        <v>6.61521499448732</v>
      </c>
      <c r="C121" s="222">
        <f t="shared" si="68"/>
        <v>9.2059838895281931</v>
      </c>
      <c r="D121" s="222">
        <f t="shared" ref="D121:AI121" si="70">(D53-D41)/D41*100</f>
        <v>9.4688221709006974</v>
      </c>
      <c r="E121" s="222">
        <f t="shared" si="70"/>
        <v>11.058263971462559</v>
      </c>
      <c r="F121" s="222">
        <f t="shared" si="70"/>
        <v>10.057803468208096</v>
      </c>
      <c r="G121" s="222">
        <f t="shared" si="70"/>
        <v>6.9714285714285644</v>
      </c>
      <c r="H121" s="222">
        <f t="shared" si="70"/>
        <v>8.3705357142857153</v>
      </c>
      <c r="I121" s="222">
        <f t="shared" si="70"/>
        <v>7.536557930258704</v>
      </c>
      <c r="J121" s="222">
        <f t="shared" si="70"/>
        <v>0.47984644913627633</v>
      </c>
      <c r="K121" s="222">
        <f t="shared" si="70"/>
        <v>6.7285382830626421</v>
      </c>
      <c r="L121" s="222">
        <f t="shared" si="70"/>
        <v>14.352392065344223</v>
      </c>
      <c r="M121" s="222">
        <f t="shared" si="70"/>
        <v>7.9310344827586272</v>
      </c>
      <c r="N121" s="222">
        <f t="shared" si="70"/>
        <v>6.4130434782608754</v>
      </c>
      <c r="O121" s="222">
        <f t="shared" si="70"/>
        <v>10.111111111111105</v>
      </c>
      <c r="P121" s="222">
        <f t="shared" si="70"/>
        <v>5.393743257820927</v>
      </c>
      <c r="Q121" s="222">
        <f t="shared" si="70"/>
        <v>7.0960698689956327</v>
      </c>
      <c r="R121" s="222">
        <f t="shared" si="70"/>
        <v>9.1712707182320408</v>
      </c>
      <c r="S121" s="222">
        <f t="shared" si="70"/>
        <v>5.7297297297297263</v>
      </c>
      <c r="T121" s="222">
        <f t="shared" si="70"/>
        <v>6.0671722643553725</v>
      </c>
      <c r="U121" s="222">
        <f t="shared" si="70"/>
        <v>11.784511784511785</v>
      </c>
      <c r="V121" s="222">
        <f t="shared" si="70"/>
        <v>4.2826552462526761</v>
      </c>
      <c r="W121" s="222">
        <f t="shared" si="70"/>
        <v>3.3684210526315814</v>
      </c>
      <c r="X121" s="222">
        <f t="shared" si="70"/>
        <v>3.6919831223628692</v>
      </c>
      <c r="Y121" s="222">
        <f t="shared" si="70"/>
        <v>2.189781021897804</v>
      </c>
      <c r="Z121" s="222">
        <f t="shared" si="70"/>
        <v>7.5620767494356702</v>
      </c>
      <c r="AA121" s="222">
        <f t="shared" si="70"/>
        <v>4.9837486457204854</v>
      </c>
      <c r="AB121" s="222">
        <f t="shared" si="70"/>
        <v>4.8491379310344831</v>
      </c>
      <c r="AC121" s="222">
        <f t="shared" si="70"/>
        <v>7.8320090805902449</v>
      </c>
      <c r="AD121" s="222">
        <f t="shared" si="70"/>
        <v>10.283687943262414</v>
      </c>
      <c r="AE121" s="222">
        <f t="shared" si="70"/>
        <v>15.037593984962406</v>
      </c>
      <c r="AF121" s="222">
        <f t="shared" si="70"/>
        <v>1.9832985386221353</v>
      </c>
      <c r="AG121" s="222">
        <f t="shared" si="70"/>
        <v>-2.1674876847290667</v>
      </c>
      <c r="AH121" s="222">
        <f t="shared" si="70"/>
        <v>1.2219959266802474</v>
      </c>
      <c r="AI121" s="222">
        <f t="shared" si="70"/>
        <v>5.3787047200878222</v>
      </c>
      <c r="AJ121" s="222">
        <f t="shared" ref="AJ121:BB121" si="71">(AJ53-AJ41)/AJ41*100</f>
        <v>5.0793650793650764</v>
      </c>
      <c r="AK121" s="222">
        <f t="shared" si="71"/>
        <v>8.3333333333333393</v>
      </c>
      <c r="AL121" s="222">
        <f t="shared" si="71"/>
        <v>0.70070070070068924</v>
      </c>
      <c r="AM121" s="222">
        <f t="shared" si="71"/>
        <v>13.755980861244019</v>
      </c>
      <c r="AN121" s="222">
        <f t="shared" si="71"/>
        <v>19.338422391857513</v>
      </c>
      <c r="AO121" s="222">
        <f t="shared" si="71"/>
        <v>1.0214504596527068</v>
      </c>
      <c r="AP121" s="222">
        <f t="shared" si="71"/>
        <v>17.639429312581075</v>
      </c>
      <c r="AQ121" s="222">
        <f t="shared" si="71"/>
        <v>-1.9646365422396856</v>
      </c>
      <c r="AR121" s="222">
        <f t="shared" si="71"/>
        <v>-0.69930069930068806</v>
      </c>
      <c r="AS121" s="222">
        <f t="shared" si="71"/>
        <v>-20.648078372268269</v>
      </c>
      <c r="AT121" s="222">
        <f t="shared" si="71"/>
        <v>-1.5166835187057632</v>
      </c>
      <c r="AU121" s="222">
        <f t="shared" si="71"/>
        <v>-6.3567362428842529</v>
      </c>
      <c r="AV121" s="222">
        <f t="shared" si="71"/>
        <v>5.3533190578158454</v>
      </c>
      <c r="AW121" s="222">
        <f t="shared" si="71"/>
        <v>0.75349838536059055</v>
      </c>
      <c r="AX121" s="222" t="e">
        <f t="shared" si="71"/>
        <v>#DIV/0!</v>
      </c>
      <c r="AY121" s="222">
        <f t="shared" si="71"/>
        <v>9.0512540894220255</v>
      </c>
      <c r="AZ121" s="222">
        <f t="shared" si="71"/>
        <v>4.4967880085652983</v>
      </c>
      <c r="BA121" s="222">
        <f t="shared" si="71"/>
        <v>2.9692470837751825</v>
      </c>
      <c r="BB121" s="222">
        <f t="shared" si="71"/>
        <v>6.1621621621621649</v>
      </c>
      <c r="BC121" s="222">
        <f t="shared" si="62"/>
        <v>5.3361792956243326</v>
      </c>
      <c r="BD121" s="222">
        <f t="shared" si="62"/>
        <v>3.549060542797501</v>
      </c>
      <c r="BE121" s="222">
        <f t="shared" si="62"/>
        <v>6.9817400644468313</v>
      </c>
      <c r="BF121" s="222">
        <f t="shared" si="62"/>
        <v>7.0270270270270272</v>
      </c>
      <c r="BG121" s="222">
        <f t="shared" si="62"/>
        <v>2.6511134676564159</v>
      </c>
    </row>
    <row r="122" spans="1:59">
      <c r="A122" s="270">
        <v>41000</v>
      </c>
      <c r="B122" s="68">
        <f t="shared" si="58"/>
        <v>6.593406593406594</v>
      </c>
      <c r="C122" s="222">
        <f t="shared" si="68"/>
        <v>9.1118800461360916</v>
      </c>
      <c r="D122" s="222">
        <f t="shared" ref="D122:AI122" si="72">(D54-D42)/D42*100</f>
        <v>9.3749999999999929</v>
      </c>
      <c r="E122" s="222">
        <f t="shared" si="72"/>
        <v>11.203814064362325</v>
      </c>
      <c r="F122" s="222">
        <f t="shared" si="72"/>
        <v>9.0382387022016193</v>
      </c>
      <c r="G122" s="222">
        <f t="shared" si="72"/>
        <v>8.2462253193960606</v>
      </c>
      <c r="H122" s="222">
        <f t="shared" si="72"/>
        <v>8.6474501108647424</v>
      </c>
      <c r="I122" s="222">
        <f t="shared" si="72"/>
        <v>6.8156424581005526</v>
      </c>
      <c r="J122" s="222">
        <f t="shared" si="72"/>
        <v>-1.2999999999999972</v>
      </c>
      <c r="K122" s="222">
        <f t="shared" si="72"/>
        <v>7.8271028037383212</v>
      </c>
      <c r="L122" s="222">
        <f t="shared" si="72"/>
        <v>13.82488479262673</v>
      </c>
      <c r="M122" s="222">
        <f t="shared" si="72"/>
        <v>7.2413793103448238</v>
      </c>
      <c r="N122" s="222">
        <f t="shared" si="72"/>
        <v>6.9868995633187838</v>
      </c>
      <c r="O122" s="222">
        <f t="shared" si="72"/>
        <v>12.840909090909088</v>
      </c>
      <c r="P122" s="222">
        <f t="shared" si="72"/>
        <v>5.2858683926644998</v>
      </c>
      <c r="Q122" s="222">
        <f t="shared" si="72"/>
        <v>7.2276159654800454</v>
      </c>
      <c r="R122" s="222">
        <f t="shared" si="72"/>
        <v>8.7852494577006439</v>
      </c>
      <c r="S122" s="222">
        <f t="shared" si="72"/>
        <v>7.7170418006430905</v>
      </c>
      <c r="T122" s="222">
        <f t="shared" si="72"/>
        <v>4.3803418803418896</v>
      </c>
      <c r="U122" s="222">
        <f t="shared" si="72"/>
        <v>10.405257393209201</v>
      </c>
      <c r="V122" s="222">
        <f t="shared" si="72"/>
        <v>4.9145299145299237</v>
      </c>
      <c r="W122" s="222">
        <f t="shared" si="72"/>
        <v>3.1479538300104934</v>
      </c>
      <c r="X122" s="222">
        <f t="shared" si="72"/>
        <v>3.4700315457413375</v>
      </c>
      <c r="Y122" s="222">
        <f t="shared" si="72"/>
        <v>2.3958333333333304</v>
      </c>
      <c r="Z122" s="222">
        <f t="shared" si="72"/>
        <v>7.7878103837471846</v>
      </c>
      <c r="AA122" s="222">
        <f t="shared" si="72"/>
        <v>4.9837486457204854</v>
      </c>
      <c r="AB122" s="222">
        <f t="shared" si="72"/>
        <v>4.8491379310344831</v>
      </c>
      <c r="AC122" s="222">
        <f t="shared" si="72"/>
        <v>8.0498866213151867</v>
      </c>
      <c r="AD122" s="222">
        <f t="shared" si="72"/>
        <v>10.283687943262414</v>
      </c>
      <c r="AE122" s="222">
        <f t="shared" si="72"/>
        <v>15.519399249061314</v>
      </c>
      <c r="AF122" s="222">
        <f t="shared" si="72"/>
        <v>2.2940563086548371</v>
      </c>
      <c r="AG122" s="222">
        <f t="shared" si="72"/>
        <v>-1.6732283464566819</v>
      </c>
      <c r="AH122" s="222">
        <f t="shared" si="72"/>
        <v>1.7293997965412033</v>
      </c>
      <c r="AI122" s="222">
        <f t="shared" si="72"/>
        <v>5.5921052631578885</v>
      </c>
      <c r="AJ122" s="222">
        <f t="shared" ref="AJ122:BB122" si="73">(AJ54-AJ42)/AJ42*100</f>
        <v>5.0739957716702024</v>
      </c>
      <c r="AK122" s="222">
        <f t="shared" si="73"/>
        <v>8.7875417130144502</v>
      </c>
      <c r="AL122" s="222">
        <f t="shared" si="73"/>
        <v>0.70000000000000284</v>
      </c>
      <c r="AM122" s="222">
        <f t="shared" si="73"/>
        <v>14.712643678160916</v>
      </c>
      <c r="AN122" s="222">
        <f t="shared" si="73"/>
        <v>19.975932611311684</v>
      </c>
      <c r="AO122" s="222">
        <f t="shared" si="73"/>
        <v>1.9367991845056123</v>
      </c>
      <c r="AP122" s="222">
        <f t="shared" si="73"/>
        <v>17.593790426908164</v>
      </c>
      <c r="AQ122" s="222">
        <f t="shared" si="73"/>
        <v>-1.57635467980295</v>
      </c>
      <c r="AR122" s="222">
        <f t="shared" si="73"/>
        <v>-0.39960039960039112</v>
      </c>
      <c r="AS122" s="222">
        <f t="shared" si="73"/>
        <v>-18.916797488226063</v>
      </c>
      <c r="AT122" s="222">
        <f t="shared" si="73"/>
        <v>-1.5120967741935483</v>
      </c>
      <c r="AU122" s="222">
        <f t="shared" si="73"/>
        <v>-5.8710298363811431</v>
      </c>
      <c r="AV122" s="222">
        <f t="shared" si="73"/>
        <v>4.2194092827004219</v>
      </c>
      <c r="AW122" s="222">
        <f t="shared" si="73"/>
        <v>0.42016806722688183</v>
      </c>
      <c r="AX122" s="222" t="e">
        <f t="shared" si="73"/>
        <v>#DIV/0!</v>
      </c>
      <c r="AY122" s="222">
        <f t="shared" si="73"/>
        <v>9.0512540894220255</v>
      </c>
      <c r="AZ122" s="222">
        <f t="shared" si="73"/>
        <v>4.3710021321961712</v>
      </c>
      <c r="BA122" s="222">
        <f t="shared" si="73"/>
        <v>3.3862433862433892</v>
      </c>
      <c r="BB122" s="222">
        <f t="shared" si="73"/>
        <v>5.7050592034445602</v>
      </c>
      <c r="BC122" s="222">
        <f t="shared" si="62"/>
        <v>5.324813631522896</v>
      </c>
      <c r="BD122" s="222">
        <f t="shared" si="62"/>
        <v>4.6121593291404519</v>
      </c>
      <c r="BE122" s="222">
        <f t="shared" si="62"/>
        <v>7.3039742212674676</v>
      </c>
      <c r="BF122" s="222">
        <f t="shared" si="62"/>
        <v>7.1351351351351289</v>
      </c>
      <c r="BG122" s="222">
        <f t="shared" si="62"/>
        <v>1.8947368421052602</v>
      </c>
    </row>
    <row r="123" spans="1:59">
      <c r="A123" s="270">
        <v>41030</v>
      </c>
      <c r="B123" s="68">
        <f t="shared" si="58"/>
        <v>6.2363238512034878</v>
      </c>
      <c r="C123" s="222">
        <f t="shared" si="68"/>
        <v>7.5085324232081838</v>
      </c>
      <c r="D123" s="222">
        <f t="shared" ref="D123:BB123" si="74">(D55-D43)/D43*100</f>
        <v>7.6484018264840223</v>
      </c>
      <c r="E123" s="222">
        <f t="shared" si="74"/>
        <v>9.5682613768961513</v>
      </c>
      <c r="F123" s="222">
        <f t="shared" si="74"/>
        <v>7.8160919540229852</v>
      </c>
      <c r="G123" s="222">
        <f t="shared" si="74"/>
        <v>7.6659038901601697</v>
      </c>
      <c r="H123" s="222">
        <f t="shared" si="74"/>
        <v>8.6283185840707937</v>
      </c>
      <c r="I123" s="222">
        <f t="shared" si="74"/>
        <v>4.6943231441048168</v>
      </c>
      <c r="J123" s="222">
        <f t="shared" si="74"/>
        <v>1.3742071881606885</v>
      </c>
      <c r="K123" s="222">
        <f t="shared" si="74"/>
        <v>1.918735891647859</v>
      </c>
      <c r="L123" s="222">
        <f t="shared" si="74"/>
        <v>13.693901035673175</v>
      </c>
      <c r="M123" s="222">
        <f t="shared" si="74"/>
        <v>7.208237986270019</v>
      </c>
      <c r="N123" s="222">
        <f t="shared" si="74"/>
        <v>5.9203444564047363</v>
      </c>
      <c r="O123" s="222">
        <f t="shared" si="74"/>
        <v>6.0832443970117422</v>
      </c>
      <c r="P123" s="222">
        <f t="shared" si="74"/>
        <v>5.8252427184465922</v>
      </c>
      <c r="Q123" s="222">
        <f t="shared" si="74"/>
        <v>7.3118279569892444</v>
      </c>
      <c r="R123" s="222">
        <f t="shared" si="74"/>
        <v>9.4360086767895908</v>
      </c>
      <c r="S123" s="222">
        <f t="shared" si="74"/>
        <v>7.4866310160427805</v>
      </c>
      <c r="T123" s="222">
        <f t="shared" si="74"/>
        <v>5.2406417112299524</v>
      </c>
      <c r="U123" s="222">
        <f t="shared" si="74"/>
        <v>11.281489594742604</v>
      </c>
      <c r="V123" s="222">
        <f t="shared" si="74"/>
        <v>4.2462845010615711</v>
      </c>
      <c r="W123" s="222">
        <f t="shared" si="74"/>
        <v>3.1446540880503147</v>
      </c>
      <c r="X123" s="222">
        <f t="shared" si="74"/>
        <v>3.680336487907466</v>
      </c>
      <c r="Y123" s="222">
        <f t="shared" si="74"/>
        <v>2.2892819979188377</v>
      </c>
      <c r="Z123" s="222">
        <f t="shared" si="74"/>
        <v>7.8917700112739571</v>
      </c>
      <c r="AA123" s="222">
        <f t="shared" si="74"/>
        <v>4.9837486457204854</v>
      </c>
      <c r="AB123" s="222">
        <f t="shared" si="74"/>
        <v>4.8491379310344831</v>
      </c>
      <c r="AC123" s="222">
        <f t="shared" si="74"/>
        <v>9.5720720720720731</v>
      </c>
      <c r="AD123" s="222">
        <f t="shared" si="74"/>
        <v>10.283687943262414</v>
      </c>
      <c r="AE123" s="222">
        <f t="shared" si="74"/>
        <v>16.020025031289105</v>
      </c>
      <c r="AF123" s="222">
        <f t="shared" si="74"/>
        <v>2.1784232365145169</v>
      </c>
      <c r="AG123" s="222">
        <f t="shared" si="74"/>
        <v>-3.015564202334625</v>
      </c>
      <c r="AH123" s="222">
        <f t="shared" si="74"/>
        <v>3.2619775739041823</v>
      </c>
      <c r="AI123" s="222">
        <f t="shared" si="74"/>
        <v>5.2344601962922539</v>
      </c>
      <c r="AJ123" s="222">
        <f t="shared" si="74"/>
        <v>5.2742616033755274</v>
      </c>
      <c r="AK123" s="222">
        <f t="shared" si="74"/>
        <v>8.7486157253599171</v>
      </c>
      <c r="AL123" s="222">
        <f t="shared" si="74"/>
        <v>0.50050050050050054</v>
      </c>
      <c r="AM123" s="222">
        <f t="shared" si="74"/>
        <v>14.898419864559823</v>
      </c>
      <c r="AN123" s="222">
        <f t="shared" si="74"/>
        <v>19.415204678362567</v>
      </c>
      <c r="AO123" s="222">
        <f t="shared" si="74"/>
        <v>3.4907597535934207</v>
      </c>
      <c r="AP123" s="222">
        <f t="shared" si="74"/>
        <v>17.593790426908164</v>
      </c>
      <c r="AQ123" s="222">
        <f t="shared" si="74"/>
        <v>-1.3833992094861716</v>
      </c>
      <c r="AR123" s="222">
        <f t="shared" si="74"/>
        <v>-0.49950049950049952</v>
      </c>
      <c r="AS123" s="222">
        <f t="shared" si="74"/>
        <v>-14.143920595533505</v>
      </c>
      <c r="AT123" s="222">
        <f t="shared" si="74"/>
        <v>-1.5105740181268883</v>
      </c>
      <c r="AU123" s="222">
        <f t="shared" si="74"/>
        <v>-4.2979942693409736</v>
      </c>
      <c r="AV123" s="222">
        <f t="shared" si="74"/>
        <v>4.2194092827004219</v>
      </c>
      <c r="AW123" s="222">
        <f t="shared" si="74"/>
        <v>-3.0883919062832859</v>
      </c>
      <c r="AX123" s="222" t="e">
        <f t="shared" si="74"/>
        <v>#DIV/0!</v>
      </c>
      <c r="AY123" s="222">
        <f t="shared" si="74"/>
        <v>9.0512540894220255</v>
      </c>
      <c r="AZ123" s="222">
        <f t="shared" si="74"/>
        <v>4.1401273885350225</v>
      </c>
      <c r="BA123" s="222">
        <f t="shared" si="74"/>
        <v>3.5902851108764429</v>
      </c>
      <c r="BB123" s="222">
        <f t="shared" si="74"/>
        <v>4.8025613660618998</v>
      </c>
      <c r="BC123" s="222">
        <f t="shared" si="62"/>
        <v>4.7770700636942669</v>
      </c>
      <c r="BD123" s="222">
        <f t="shared" si="62"/>
        <v>0.8221993833504595</v>
      </c>
      <c r="BE123" s="222">
        <f t="shared" si="62"/>
        <v>7.3039742212674676</v>
      </c>
      <c r="BF123" s="222">
        <f t="shared" si="62"/>
        <v>7.1351351351351289</v>
      </c>
      <c r="BG123" s="222">
        <f t="shared" si="62"/>
        <v>1.8947368421052602</v>
      </c>
    </row>
    <row r="124" spans="1:59">
      <c r="A124" s="270">
        <v>41061</v>
      </c>
      <c r="B124" s="68">
        <f t="shared" si="58"/>
        <v>5.7671381936887887</v>
      </c>
      <c r="C124" s="222">
        <f t="shared" si="68"/>
        <v>6.4261555806087971</v>
      </c>
      <c r="D124" s="222">
        <f t="shared" ref="D124:BB124" si="75">(D56-D44)/D44*100</f>
        <v>6.4479638009049642</v>
      </c>
      <c r="E124" s="222">
        <f t="shared" si="75"/>
        <v>7.9219288174512128</v>
      </c>
      <c r="F124" s="222">
        <f t="shared" si="75"/>
        <v>6.0022650056625109</v>
      </c>
      <c r="G124" s="222">
        <f t="shared" si="75"/>
        <v>7.6746849942726261</v>
      </c>
      <c r="H124" s="222">
        <f t="shared" si="75"/>
        <v>8.2690187431091502</v>
      </c>
      <c r="I124" s="222">
        <f t="shared" si="75"/>
        <v>6.2363238512034878</v>
      </c>
      <c r="J124" s="222">
        <f t="shared" si="75"/>
        <v>-2.1640091116173021</v>
      </c>
      <c r="K124" s="222">
        <f t="shared" si="75"/>
        <v>0</v>
      </c>
      <c r="L124" s="222">
        <f t="shared" si="75"/>
        <v>14.367816091954023</v>
      </c>
      <c r="M124" s="222">
        <f t="shared" si="75"/>
        <v>5.8823529411764577</v>
      </c>
      <c r="N124" s="222">
        <f t="shared" si="75"/>
        <v>6.8669527896995612</v>
      </c>
      <c r="O124" s="222">
        <f t="shared" si="75"/>
        <v>7.0437566702241137</v>
      </c>
      <c r="P124" s="222">
        <f t="shared" si="75"/>
        <v>6.766917293233095</v>
      </c>
      <c r="Q124" s="222">
        <f t="shared" si="75"/>
        <v>7.6344086021505317</v>
      </c>
      <c r="R124" s="222">
        <f t="shared" si="75"/>
        <v>9.9891422366992426</v>
      </c>
      <c r="S124" s="222">
        <f t="shared" si="75"/>
        <v>9.110396570203644</v>
      </c>
      <c r="T124" s="222">
        <f t="shared" si="75"/>
        <v>5.8823529411764701</v>
      </c>
      <c r="U124" s="222">
        <f t="shared" si="75"/>
        <v>11.281489594742604</v>
      </c>
      <c r="V124" s="222">
        <f t="shared" si="75"/>
        <v>4.3478260869565304</v>
      </c>
      <c r="W124" s="222">
        <f t="shared" si="75"/>
        <v>3.2460732984293132</v>
      </c>
      <c r="X124" s="222">
        <f t="shared" si="75"/>
        <v>3.5714285714285623</v>
      </c>
      <c r="Y124" s="222">
        <f t="shared" si="75"/>
        <v>2.5987525987525983</v>
      </c>
      <c r="Z124" s="222">
        <f t="shared" si="75"/>
        <v>7.4944071588366761</v>
      </c>
      <c r="AA124" s="222">
        <f t="shared" si="75"/>
        <v>5.1557465091299806</v>
      </c>
      <c r="AB124" s="222">
        <f t="shared" si="75"/>
        <v>4.4823906083244429</v>
      </c>
      <c r="AC124" s="222">
        <f t="shared" si="75"/>
        <v>7.9034028540065897</v>
      </c>
      <c r="AD124" s="222">
        <f t="shared" si="75"/>
        <v>10.283687943262414</v>
      </c>
      <c r="AE124" s="222">
        <f t="shared" si="75"/>
        <v>15.279503105590059</v>
      </c>
      <c r="AF124" s="222">
        <f t="shared" si="75"/>
        <v>2.2727272727272756</v>
      </c>
      <c r="AG124" s="222">
        <f t="shared" si="75"/>
        <v>-3.0421982335623241</v>
      </c>
      <c r="AH124" s="222">
        <f t="shared" si="75"/>
        <v>3.5934291581108826</v>
      </c>
      <c r="AI124" s="222">
        <f t="shared" si="75"/>
        <v>5.6928034371643514</v>
      </c>
      <c r="AJ124" s="222">
        <f t="shared" si="75"/>
        <v>5.7142857142857206</v>
      </c>
      <c r="AK124" s="222">
        <f t="shared" si="75"/>
        <v>7.2052401746724986</v>
      </c>
      <c r="AL124" s="222">
        <f t="shared" si="75"/>
        <v>1.0070493454179255</v>
      </c>
      <c r="AM124" s="222">
        <f t="shared" si="75"/>
        <v>11.199095022624423</v>
      </c>
      <c r="AN124" s="222">
        <f t="shared" si="75"/>
        <v>14.185228604923807</v>
      </c>
      <c r="AO124" s="222">
        <f t="shared" si="75"/>
        <v>3.2854209445585099</v>
      </c>
      <c r="AP124" s="222">
        <f t="shared" si="75"/>
        <v>14.492753623188406</v>
      </c>
      <c r="AQ124" s="222">
        <f t="shared" si="75"/>
        <v>-1.3833992094861716</v>
      </c>
      <c r="AR124" s="222">
        <f t="shared" si="75"/>
        <v>-0.59880239520958933</v>
      </c>
      <c r="AS124" s="222">
        <f t="shared" si="75"/>
        <v>-14.202657807308977</v>
      </c>
      <c r="AT124" s="222">
        <f t="shared" si="75"/>
        <v>0.10214504596526487</v>
      </c>
      <c r="AU124" s="222">
        <f t="shared" si="75"/>
        <v>-2.5465230166503376</v>
      </c>
      <c r="AV124" s="222">
        <f t="shared" si="75"/>
        <v>4.2194092827004219</v>
      </c>
      <c r="AW124" s="222">
        <f t="shared" si="75"/>
        <v>0.9677419354838771</v>
      </c>
      <c r="AX124" s="222" t="e">
        <f t="shared" si="75"/>
        <v>#DIV/0!</v>
      </c>
      <c r="AY124" s="222">
        <f t="shared" si="75"/>
        <v>9.0512540894220255</v>
      </c>
      <c r="AZ124" s="222">
        <f t="shared" si="75"/>
        <v>4.3570669500531443</v>
      </c>
      <c r="BA124" s="222">
        <f t="shared" si="75"/>
        <v>3.6997885835095139</v>
      </c>
      <c r="BB124" s="222">
        <f t="shared" si="75"/>
        <v>4.9092849519743806</v>
      </c>
      <c r="BC124" s="222">
        <f t="shared" si="62"/>
        <v>4.989384288747349</v>
      </c>
      <c r="BD124" s="222">
        <f t="shared" si="62"/>
        <v>2.0554984583761562</v>
      </c>
      <c r="BE124" s="222">
        <f t="shared" si="62"/>
        <v>7.3039742212674676</v>
      </c>
      <c r="BF124" s="222">
        <f t="shared" si="62"/>
        <v>7.2432432432432474</v>
      </c>
      <c r="BG124" s="222">
        <f t="shared" si="62"/>
        <v>1.8947368421052602</v>
      </c>
    </row>
    <row r="125" spans="1:59">
      <c r="A125" s="270">
        <v>41091</v>
      </c>
      <c r="B125" s="68">
        <f t="shared" si="58"/>
        <v>5.2915766738660972</v>
      </c>
      <c r="C125" s="222">
        <f t="shared" si="68"/>
        <v>6.1936936936936933</v>
      </c>
      <c r="D125" s="222">
        <f t="shared" ref="D125:BB129" si="76">(D57-D45)/D45*100</f>
        <v>6.3348416289592686</v>
      </c>
      <c r="E125" s="222">
        <f t="shared" si="76"/>
        <v>7.4626865671641802</v>
      </c>
      <c r="F125" s="222">
        <f t="shared" si="76"/>
        <v>4.943820224719107</v>
      </c>
      <c r="G125" s="222">
        <f t="shared" si="76"/>
        <v>9.1220068415051312</v>
      </c>
      <c r="H125" s="222">
        <f t="shared" si="76"/>
        <v>8.8691796008869179</v>
      </c>
      <c r="I125" s="222">
        <f t="shared" si="76"/>
        <v>5.6830601092896202</v>
      </c>
      <c r="J125" s="222">
        <f t="shared" si="76"/>
        <v>-0.67720090293453095</v>
      </c>
      <c r="K125" s="222">
        <f t="shared" si="76"/>
        <v>0.7856341189674555</v>
      </c>
      <c r="L125" s="222">
        <f t="shared" si="76"/>
        <v>14.186851211072661</v>
      </c>
      <c r="M125" s="222">
        <f t="shared" si="76"/>
        <v>6.179775280898876</v>
      </c>
      <c r="N125" s="222">
        <f t="shared" si="76"/>
        <v>5.4197662061636649</v>
      </c>
      <c r="O125" s="222">
        <f t="shared" si="76"/>
        <v>6.2170706006322352</v>
      </c>
      <c r="P125" s="222">
        <f t="shared" si="76"/>
        <v>5.1118210862619771</v>
      </c>
      <c r="Q125" s="222">
        <f t="shared" si="76"/>
        <v>7.5349838536060281</v>
      </c>
      <c r="R125" s="222">
        <f t="shared" si="76"/>
        <v>9.3376764386536468</v>
      </c>
      <c r="S125" s="222">
        <f t="shared" si="76"/>
        <v>7.8891257995735664</v>
      </c>
      <c r="T125" s="222">
        <f t="shared" si="76"/>
        <v>5.1668460710441302</v>
      </c>
      <c r="U125" s="222">
        <f t="shared" si="76"/>
        <v>11.098901098901093</v>
      </c>
      <c r="V125" s="222">
        <f t="shared" si="76"/>
        <v>4.7770700636942669</v>
      </c>
      <c r="W125" s="222">
        <f t="shared" si="76"/>
        <v>3.0303030303030214</v>
      </c>
      <c r="X125" s="222">
        <f t="shared" si="76"/>
        <v>3.1380753138075312</v>
      </c>
      <c r="Y125" s="222">
        <f t="shared" si="76"/>
        <v>2.5987525987525983</v>
      </c>
      <c r="Z125" s="222">
        <f t="shared" si="76"/>
        <v>6.1356297093648964</v>
      </c>
      <c r="AA125" s="222">
        <f t="shared" si="76"/>
        <v>5.1557465091299806</v>
      </c>
      <c r="AB125" s="222">
        <f t="shared" si="76"/>
        <v>4.4823906083244429</v>
      </c>
      <c r="AC125" s="222">
        <f t="shared" si="76"/>
        <v>7.1115973741794303</v>
      </c>
      <c r="AD125" s="222">
        <f t="shared" si="76"/>
        <v>7.1811361200428765</v>
      </c>
      <c r="AE125" s="222">
        <f t="shared" si="76"/>
        <v>9.6809680968096785</v>
      </c>
      <c r="AF125" s="222">
        <f t="shared" si="76"/>
        <v>2.9989658738365992</v>
      </c>
      <c r="AG125" s="222">
        <f t="shared" si="76"/>
        <v>-1.2845849802371512</v>
      </c>
      <c r="AH125" s="222">
        <f t="shared" si="76"/>
        <v>4.1879468845760925</v>
      </c>
      <c r="AI125" s="222">
        <f t="shared" si="76"/>
        <v>5.2462526766595197</v>
      </c>
      <c r="AJ125" s="222">
        <f t="shared" si="76"/>
        <v>5.0686378035902822</v>
      </c>
      <c r="AK125" s="222">
        <f t="shared" si="76"/>
        <v>6.0307017543859649</v>
      </c>
      <c r="AL125" s="222">
        <f t="shared" si="76"/>
        <v>0.60180541624874051</v>
      </c>
      <c r="AM125" s="222">
        <f t="shared" si="76"/>
        <v>7.2832369942196493</v>
      </c>
      <c r="AN125" s="222">
        <f t="shared" si="76"/>
        <v>8.9588377723971018</v>
      </c>
      <c r="AO125" s="222">
        <f t="shared" si="76"/>
        <v>3.4907597535934207</v>
      </c>
      <c r="AP125" s="222">
        <f t="shared" si="76"/>
        <v>14.975845410628027</v>
      </c>
      <c r="AQ125" s="222">
        <f t="shared" si="76"/>
        <v>-1.0891089108910834</v>
      </c>
      <c r="AR125" s="222">
        <f t="shared" si="76"/>
        <v>-0.49900199600798401</v>
      </c>
      <c r="AS125" s="222">
        <f t="shared" si="76"/>
        <v>-13.153456998313656</v>
      </c>
      <c r="AT125" s="222">
        <f t="shared" si="76"/>
        <v>1.1258955987717443</v>
      </c>
      <c r="AU125" s="222">
        <f t="shared" si="76"/>
        <v>-2.0467836257309888</v>
      </c>
      <c r="AV125" s="222">
        <f t="shared" si="76"/>
        <v>4.7468354430379751</v>
      </c>
      <c r="AW125" s="222">
        <f t="shared" si="76"/>
        <v>3.5049288061336288</v>
      </c>
      <c r="AX125" s="222" t="e">
        <f t="shared" si="76"/>
        <v>#DIV/0!</v>
      </c>
      <c r="AY125" s="222">
        <f t="shared" si="76"/>
        <v>9.0512540894220255</v>
      </c>
      <c r="AZ125" s="222">
        <f t="shared" si="76"/>
        <v>4.0296924708377491</v>
      </c>
      <c r="BA125" s="222">
        <f t="shared" si="76"/>
        <v>4.6958377801494038</v>
      </c>
      <c r="BB125" s="222">
        <f t="shared" si="76"/>
        <v>3.4773445732349813</v>
      </c>
      <c r="BC125" s="222">
        <f t="shared" ref="BC125:BG133" si="77">(BC57-BC45)/BC45*100</f>
        <v>4.656084656084662</v>
      </c>
      <c r="BD125" s="222">
        <f t="shared" si="77"/>
        <v>1.5416238437821173</v>
      </c>
      <c r="BE125" s="222">
        <f t="shared" si="77"/>
        <v>6.9518716577540109</v>
      </c>
      <c r="BF125" s="222">
        <f t="shared" si="77"/>
        <v>7.1811361200428765</v>
      </c>
      <c r="BG125" s="222">
        <f t="shared" si="77"/>
        <v>1.8947368421052602</v>
      </c>
    </row>
    <row r="126" spans="1:59">
      <c r="A126" s="270">
        <v>41122</v>
      </c>
      <c r="B126" s="68">
        <f t="shared" si="58"/>
        <v>5.1668460710441302</v>
      </c>
      <c r="C126" s="222">
        <f t="shared" si="68"/>
        <v>5.8295964125560564</v>
      </c>
      <c r="D126" s="222">
        <f t="shared" si="76"/>
        <v>5.8492688413948128</v>
      </c>
      <c r="E126" s="222">
        <f t="shared" si="76"/>
        <v>6.7121729237770085</v>
      </c>
      <c r="F126" s="222">
        <f t="shared" si="76"/>
        <v>4.5810055865921724</v>
      </c>
      <c r="G126" s="222">
        <f t="shared" si="76"/>
        <v>9.38215102974827</v>
      </c>
      <c r="H126" s="222">
        <f t="shared" si="76"/>
        <v>7.3626373626373658</v>
      </c>
      <c r="I126" s="222">
        <f t="shared" si="76"/>
        <v>5.7986870897155329</v>
      </c>
      <c r="J126" s="222">
        <f t="shared" si="76"/>
        <v>-0.5617977528089888</v>
      </c>
      <c r="K126" s="222">
        <f t="shared" si="76"/>
        <v>1.3574660633484033</v>
      </c>
      <c r="L126" s="222">
        <f t="shared" si="76"/>
        <v>11.098527746319363</v>
      </c>
      <c r="M126" s="222">
        <f t="shared" si="76"/>
        <v>9.1836734693877489</v>
      </c>
      <c r="N126" s="222">
        <f t="shared" si="76"/>
        <v>6.3829787234042552</v>
      </c>
      <c r="O126" s="222">
        <f t="shared" si="76"/>
        <v>4.9421661409043143</v>
      </c>
      <c r="P126" s="222">
        <f t="shared" si="76"/>
        <v>6.7235859124866559</v>
      </c>
      <c r="Q126" s="222">
        <f t="shared" si="76"/>
        <v>7.6262083780880872</v>
      </c>
      <c r="R126" s="222">
        <f t="shared" si="76"/>
        <v>9.2190889370932751</v>
      </c>
      <c r="S126" s="222">
        <f t="shared" si="76"/>
        <v>7.4468085106382977</v>
      </c>
      <c r="T126" s="222">
        <f t="shared" si="76"/>
        <v>6.3372717508055922</v>
      </c>
      <c r="U126" s="222">
        <f t="shared" si="76"/>
        <v>10.757409440175644</v>
      </c>
      <c r="V126" s="222">
        <f t="shared" si="76"/>
        <v>5.2854122621564485</v>
      </c>
      <c r="W126" s="222">
        <f t="shared" si="76"/>
        <v>2.8066528066528096</v>
      </c>
      <c r="X126" s="222">
        <f t="shared" si="76"/>
        <v>2.8037383177570123</v>
      </c>
      <c r="Y126" s="222">
        <f t="shared" si="76"/>
        <v>3.0176899063475608</v>
      </c>
      <c r="Z126" s="222">
        <f t="shared" si="76"/>
        <v>5.9076262083780886</v>
      </c>
      <c r="AA126" s="222">
        <f t="shared" si="76"/>
        <v>5.1557465091299806</v>
      </c>
      <c r="AB126" s="222">
        <f t="shared" si="76"/>
        <v>4.4823906083244429</v>
      </c>
      <c r="AC126" s="222">
        <f t="shared" si="76"/>
        <v>7.0806100217864927</v>
      </c>
      <c r="AD126" s="222">
        <f t="shared" si="76"/>
        <v>7.1811361200428765</v>
      </c>
      <c r="AE126" s="222">
        <f t="shared" si="76"/>
        <v>8.9617486338797843</v>
      </c>
      <c r="AF126" s="222">
        <f t="shared" si="76"/>
        <v>2.4691358024691268</v>
      </c>
      <c r="AG126" s="222">
        <f t="shared" si="76"/>
        <v>-3.4985422740524861</v>
      </c>
      <c r="AH126" s="222">
        <f t="shared" si="76"/>
        <v>5.1072522982635338</v>
      </c>
      <c r="AI126" s="222">
        <f t="shared" si="76"/>
        <v>5.4662379421221958</v>
      </c>
      <c r="AJ126" s="222">
        <f t="shared" si="76"/>
        <v>5.4968287526427098</v>
      </c>
      <c r="AK126" s="222">
        <f t="shared" si="76"/>
        <v>6.2363238512034878</v>
      </c>
      <c r="AL126" s="222">
        <f t="shared" si="76"/>
        <v>0.90452261306533233</v>
      </c>
      <c r="AM126" s="222">
        <f t="shared" si="76"/>
        <v>7.2976054732040954</v>
      </c>
      <c r="AN126" s="222">
        <f t="shared" si="76"/>
        <v>9.2746730083234397</v>
      </c>
      <c r="AO126" s="222">
        <f t="shared" si="76"/>
        <v>2.7607361963190216</v>
      </c>
      <c r="AP126" s="222">
        <f t="shared" si="76"/>
        <v>14.975845410628027</v>
      </c>
      <c r="AQ126" s="222">
        <f t="shared" si="76"/>
        <v>-0.49751243781094528</v>
      </c>
      <c r="AR126" s="222">
        <f t="shared" si="76"/>
        <v>0.20080321285140845</v>
      </c>
      <c r="AS126" s="222">
        <f t="shared" si="76"/>
        <v>-12.933220625528316</v>
      </c>
      <c r="AT126" s="222">
        <f t="shared" si="76"/>
        <v>1.0224948875255624</v>
      </c>
      <c r="AU126" s="222">
        <f t="shared" si="76"/>
        <v>-2.1484375000000027</v>
      </c>
      <c r="AV126" s="222">
        <f t="shared" si="76"/>
        <v>4.7468354430379751</v>
      </c>
      <c r="AW126" s="222">
        <f t="shared" si="76"/>
        <v>3.6956521739130501</v>
      </c>
      <c r="AX126" s="222" t="e">
        <f t="shared" si="76"/>
        <v>#DIV/0!</v>
      </c>
      <c r="AY126" s="222">
        <f t="shared" si="76"/>
        <v>9.0512540894220255</v>
      </c>
      <c r="AZ126" s="222">
        <f t="shared" si="76"/>
        <v>4.1357370095440142</v>
      </c>
      <c r="BA126" s="222">
        <f t="shared" si="76"/>
        <v>4.038257173219991</v>
      </c>
      <c r="BB126" s="222">
        <f t="shared" si="76"/>
        <v>4.2328042328042326</v>
      </c>
      <c r="BC126" s="222">
        <f t="shared" si="77"/>
        <v>4.5454545454545583</v>
      </c>
      <c r="BD126" s="222">
        <f t="shared" si="77"/>
        <v>0.91930541368742735</v>
      </c>
      <c r="BE126" s="222">
        <f t="shared" si="77"/>
        <v>6.9518716577540109</v>
      </c>
      <c r="BF126" s="222">
        <f t="shared" si="77"/>
        <v>7.1811361200428765</v>
      </c>
      <c r="BG126" s="222">
        <f t="shared" si="77"/>
        <v>1.8947368421052602</v>
      </c>
    </row>
    <row r="127" spans="1:59">
      <c r="A127" s="270">
        <v>41153</v>
      </c>
      <c r="B127" s="68">
        <f t="shared" si="58"/>
        <v>6.0150375939849718</v>
      </c>
      <c r="C127" s="222">
        <f t="shared" si="68"/>
        <v>6.7928730512249542</v>
      </c>
      <c r="D127" s="222">
        <f t="shared" si="76"/>
        <v>6.9273743016759814</v>
      </c>
      <c r="E127" s="222">
        <f t="shared" si="76"/>
        <v>8.3143507972665116</v>
      </c>
      <c r="F127" s="222">
        <f t="shared" si="76"/>
        <v>6.4301552106430124</v>
      </c>
      <c r="G127" s="222">
        <f t="shared" si="76"/>
        <v>9.9201824401368341</v>
      </c>
      <c r="H127" s="222">
        <f t="shared" si="76"/>
        <v>7.2984749455337727</v>
      </c>
      <c r="I127" s="222">
        <f t="shared" si="76"/>
        <v>7.1507150715071504</v>
      </c>
      <c r="J127" s="222">
        <f t="shared" si="76"/>
        <v>5.1136363636363642</v>
      </c>
      <c r="K127" s="222">
        <f t="shared" si="76"/>
        <v>1.6835016835016834</v>
      </c>
      <c r="L127" s="222">
        <f t="shared" si="76"/>
        <v>9.4194961664841266</v>
      </c>
      <c r="M127" s="222">
        <f t="shared" si="76"/>
        <v>9.1517857142857171</v>
      </c>
      <c r="N127" s="222">
        <f t="shared" si="76"/>
        <v>5.4794520547945087</v>
      </c>
      <c r="O127" s="222">
        <f t="shared" si="76"/>
        <v>5.6842105263157956</v>
      </c>
      <c r="P127" s="222">
        <f t="shared" si="76"/>
        <v>5.4852320675105517</v>
      </c>
      <c r="Q127" s="222">
        <f t="shared" si="76"/>
        <v>7.2649572649572782</v>
      </c>
      <c r="R127" s="222">
        <f t="shared" si="76"/>
        <v>9.2190889370932751</v>
      </c>
      <c r="S127" s="222">
        <f t="shared" si="76"/>
        <v>7.3560767590618399</v>
      </c>
      <c r="T127" s="222">
        <f t="shared" si="76"/>
        <v>6.5747613997879135</v>
      </c>
      <c r="U127" s="222">
        <f t="shared" si="76"/>
        <v>11.001100110011</v>
      </c>
      <c r="V127" s="222">
        <f t="shared" si="76"/>
        <v>4.3933054393305468</v>
      </c>
      <c r="W127" s="222">
        <f t="shared" si="76"/>
        <v>3.2124352331606163</v>
      </c>
      <c r="X127" s="222">
        <f t="shared" si="76"/>
        <v>2.9989658738365992</v>
      </c>
      <c r="Y127" s="222">
        <f t="shared" si="76"/>
        <v>3.8501560874089522</v>
      </c>
      <c r="Z127" s="222">
        <f t="shared" si="76"/>
        <v>6.0962566844919817</v>
      </c>
      <c r="AA127" s="222">
        <f t="shared" si="76"/>
        <v>5.3191489361702127</v>
      </c>
      <c r="AB127" s="222">
        <f t="shared" si="76"/>
        <v>4.7669491525423728</v>
      </c>
      <c r="AC127" s="222">
        <f t="shared" si="76"/>
        <v>6.2365591397849434</v>
      </c>
      <c r="AD127" s="222">
        <f t="shared" si="76"/>
        <v>7.1811361200428765</v>
      </c>
      <c r="AE127" s="222">
        <f t="shared" si="76"/>
        <v>8.9617486338797843</v>
      </c>
      <c r="AF127" s="222">
        <f t="shared" si="76"/>
        <v>2.5773195876288657</v>
      </c>
      <c r="AG127" s="222">
        <f t="shared" si="76"/>
        <v>-1.8756169792694881</v>
      </c>
      <c r="AH127" s="222">
        <f t="shared" si="76"/>
        <v>5.8212058212058153</v>
      </c>
      <c r="AI127" s="222">
        <f t="shared" si="76"/>
        <v>4.5550847457627084</v>
      </c>
      <c r="AJ127" s="222">
        <f t="shared" si="76"/>
        <v>5.4910242872228112</v>
      </c>
      <c r="AK127" s="222">
        <f t="shared" si="76"/>
        <v>8.6150490730643305</v>
      </c>
      <c r="AL127" s="222">
        <f t="shared" si="76"/>
        <v>0.90543259557343203</v>
      </c>
      <c r="AM127" s="222">
        <f t="shared" si="76"/>
        <v>13.137032842582116</v>
      </c>
      <c r="AN127" s="222">
        <f t="shared" si="76"/>
        <v>17.688679245283019</v>
      </c>
      <c r="AO127" s="222">
        <f t="shared" si="76"/>
        <v>2.3469387755102011</v>
      </c>
      <c r="AP127" s="222">
        <f t="shared" si="76"/>
        <v>17.505995203836921</v>
      </c>
      <c r="AQ127" s="222">
        <f t="shared" si="76"/>
        <v>-0.49751243781094528</v>
      </c>
      <c r="AR127" s="222">
        <f t="shared" si="76"/>
        <v>0.20080321285140845</v>
      </c>
      <c r="AS127" s="222">
        <f t="shared" si="76"/>
        <v>-12.092624356775296</v>
      </c>
      <c r="AT127" s="222">
        <f t="shared" si="76"/>
        <v>1.6427104722792549</v>
      </c>
      <c r="AU127" s="222">
        <f t="shared" si="76"/>
        <v>-0.40000000000000563</v>
      </c>
      <c r="AV127" s="222">
        <f t="shared" si="76"/>
        <v>2.8806584362139889</v>
      </c>
      <c r="AW127" s="222">
        <f t="shared" si="76"/>
        <v>4.3383947939262475</v>
      </c>
      <c r="AX127" s="222" t="e">
        <f t="shared" si="76"/>
        <v>#DIV/0!</v>
      </c>
      <c r="AY127" s="222">
        <f t="shared" si="76"/>
        <v>9.0512540894220255</v>
      </c>
      <c r="AZ127" s="222">
        <f t="shared" si="76"/>
        <v>4.656084656084662</v>
      </c>
      <c r="BA127" s="222">
        <f t="shared" si="76"/>
        <v>4.8780487804878137</v>
      </c>
      <c r="BB127" s="222">
        <f t="shared" si="76"/>
        <v>4.4303797468354462</v>
      </c>
      <c r="BC127" s="222">
        <f t="shared" si="77"/>
        <v>4.8728813559321971</v>
      </c>
      <c r="BD127" s="222">
        <f t="shared" si="77"/>
        <v>2.3760330578512368</v>
      </c>
      <c r="BE127" s="222">
        <f t="shared" si="77"/>
        <v>6.9518716577540109</v>
      </c>
      <c r="BF127" s="222">
        <f t="shared" si="77"/>
        <v>7.1811361200428765</v>
      </c>
      <c r="BG127" s="222">
        <f t="shared" si="77"/>
        <v>1.8947368421052602</v>
      </c>
    </row>
    <row r="128" spans="1:59">
      <c r="A128" s="270">
        <v>41183</v>
      </c>
      <c r="B128" s="68">
        <f t="shared" si="58"/>
        <v>5.9701492537313525</v>
      </c>
      <c r="C128" s="222">
        <f t="shared" si="68"/>
        <v>6.9868995633187838</v>
      </c>
      <c r="D128" s="222">
        <f t="shared" ref="D128:R128" si="78">(D60-D48)/D48*100</f>
        <v>7.1038251366120218</v>
      </c>
      <c r="E128" s="222">
        <f t="shared" si="78"/>
        <v>10.60948081264109</v>
      </c>
      <c r="F128" s="222">
        <f t="shared" si="78"/>
        <v>4.7109207708779346</v>
      </c>
      <c r="G128" s="222">
        <f t="shared" si="78"/>
        <v>9.7365406643757169</v>
      </c>
      <c r="H128" s="222">
        <f t="shared" si="78"/>
        <v>9.3715545755237031</v>
      </c>
      <c r="I128" s="222">
        <f t="shared" si="78"/>
        <v>6.0606060606060534</v>
      </c>
      <c r="J128" s="222">
        <f t="shared" si="78"/>
        <v>5.8693244739756336</v>
      </c>
      <c r="K128" s="222">
        <f t="shared" si="78"/>
        <v>1.4767932489451538</v>
      </c>
      <c r="L128" s="222">
        <f t="shared" si="78"/>
        <v>8.9729729729729701</v>
      </c>
      <c r="M128" s="222">
        <f t="shared" si="78"/>
        <v>9.0308370044052904</v>
      </c>
      <c r="N128" s="222">
        <f t="shared" si="78"/>
        <v>5.5084745762711735</v>
      </c>
      <c r="O128" s="222">
        <f t="shared" si="78"/>
        <v>7.1734475374732209</v>
      </c>
      <c r="P128" s="222">
        <f t="shared" si="78"/>
        <v>4.963041182682157</v>
      </c>
      <c r="Q128" s="222">
        <f t="shared" si="78"/>
        <v>6.9444444444444446</v>
      </c>
      <c r="R128" s="222">
        <f t="shared" si="78"/>
        <v>8.5590465872156081</v>
      </c>
      <c r="S128" s="222">
        <f t="shared" si="76"/>
        <v>7.9144385026738027</v>
      </c>
      <c r="T128" s="222">
        <f t="shared" si="76"/>
        <v>6.8012752391073388</v>
      </c>
      <c r="U128" s="222">
        <f t="shared" si="76"/>
        <v>9.4194961664841266</v>
      </c>
      <c r="V128" s="222">
        <f t="shared" si="76"/>
        <v>4.602510460251052</v>
      </c>
      <c r="W128" s="222">
        <f t="shared" si="76"/>
        <v>3.2057911065149889</v>
      </c>
      <c r="X128" s="222">
        <f t="shared" si="76"/>
        <v>2.9896907216494908</v>
      </c>
      <c r="Y128" s="222">
        <f t="shared" si="76"/>
        <v>3.6420395421436007</v>
      </c>
      <c r="Z128" s="222">
        <f t="shared" si="76"/>
        <v>5.9829059829059918</v>
      </c>
      <c r="AA128" s="222">
        <f t="shared" si="76"/>
        <v>5.3191489361702127</v>
      </c>
      <c r="AB128" s="222">
        <f t="shared" si="76"/>
        <v>4.7669491525423728</v>
      </c>
      <c r="AC128" s="222">
        <f t="shared" si="76"/>
        <v>6.2231759656652326</v>
      </c>
      <c r="AD128" s="222">
        <f t="shared" si="76"/>
        <v>7.1811361200428765</v>
      </c>
      <c r="AE128" s="222">
        <f t="shared" si="76"/>
        <v>8.7336244541484724</v>
      </c>
      <c r="AF128" s="222">
        <f t="shared" si="76"/>
        <v>2.8806584362139889</v>
      </c>
      <c r="AG128" s="222">
        <f t="shared" si="76"/>
        <v>-1.1822660098522195</v>
      </c>
      <c r="AH128" s="222">
        <f t="shared" si="76"/>
        <v>4.3343653250773873</v>
      </c>
      <c r="AI128" s="222">
        <f t="shared" si="76"/>
        <v>5.0739957716702024</v>
      </c>
      <c r="AJ128" s="222">
        <f t="shared" si="76"/>
        <v>5.2687038988408847</v>
      </c>
      <c r="AK128" s="222">
        <f t="shared" si="76"/>
        <v>8.234019501625145</v>
      </c>
      <c r="AL128" s="222">
        <f t="shared" si="76"/>
        <v>0.90543259557343203</v>
      </c>
      <c r="AM128" s="222">
        <f t="shared" si="76"/>
        <v>12.195121951219512</v>
      </c>
      <c r="AN128" s="222">
        <f t="shared" si="76"/>
        <v>15.585893060295778</v>
      </c>
      <c r="AO128" s="222">
        <f t="shared" si="76"/>
        <v>3.0991735537190084</v>
      </c>
      <c r="AP128" s="222">
        <f t="shared" si="76"/>
        <v>17.505995203836921</v>
      </c>
      <c r="AQ128" s="222">
        <f t="shared" si="76"/>
        <v>-0.59701492537312872</v>
      </c>
      <c r="AR128" s="222">
        <f t="shared" si="76"/>
        <v>0.10030090270811867</v>
      </c>
      <c r="AS128" s="222">
        <f t="shared" si="76"/>
        <v>-14.175918018787357</v>
      </c>
      <c r="AT128" s="222">
        <f t="shared" si="76"/>
        <v>3.5160289555325659</v>
      </c>
      <c r="AU128" s="222">
        <f t="shared" si="76"/>
        <v>-0.79681274900399535</v>
      </c>
      <c r="AV128" s="222">
        <f t="shared" si="76"/>
        <v>2.8806584362139889</v>
      </c>
      <c r="AW128" s="222">
        <f t="shared" si="76"/>
        <v>14.496036240090598</v>
      </c>
      <c r="AX128" s="222" t="e">
        <f t="shared" si="76"/>
        <v>#DIV/0!</v>
      </c>
      <c r="AY128" s="222">
        <f t="shared" si="76"/>
        <v>9.0512540894220255</v>
      </c>
      <c r="AZ128" s="222">
        <f t="shared" si="76"/>
        <v>4.092339979013647</v>
      </c>
      <c r="BA128" s="222">
        <f t="shared" si="76"/>
        <v>3.2325338894681899</v>
      </c>
      <c r="BB128" s="222">
        <f t="shared" si="76"/>
        <v>5.0793650793650764</v>
      </c>
      <c r="BC128" s="222">
        <f t="shared" si="77"/>
        <v>4.6073298429319429</v>
      </c>
      <c r="BD128" s="222">
        <f t="shared" si="77"/>
        <v>1.5353121801432956</v>
      </c>
      <c r="BE128" s="222">
        <f t="shared" si="77"/>
        <v>5.8201058201058196</v>
      </c>
      <c r="BF128" s="222">
        <f t="shared" si="77"/>
        <v>7.1811361200428765</v>
      </c>
      <c r="BG128" s="222">
        <f t="shared" si="77"/>
        <v>3.3057851239669449</v>
      </c>
    </row>
    <row r="129" spans="1:59">
      <c r="A129" s="270">
        <v>41214</v>
      </c>
      <c r="B129" s="68">
        <f t="shared" si="58"/>
        <v>5.9511158342189256</v>
      </c>
      <c r="C129" s="222">
        <f t="shared" si="68"/>
        <v>7.5593952483801292</v>
      </c>
      <c r="D129" s="222">
        <f t="shared" ref="D129:R129" si="79">(D61-D49)/D49*100</f>
        <v>7.5593952483801292</v>
      </c>
      <c r="E129" s="222">
        <f t="shared" si="79"/>
        <v>9.3715545755237031</v>
      </c>
      <c r="F129" s="222">
        <f t="shared" si="79"/>
        <v>4.3112513144058981</v>
      </c>
      <c r="G129" s="222">
        <f t="shared" si="79"/>
        <v>13.876146788990818</v>
      </c>
      <c r="H129" s="222">
        <f t="shared" si="79"/>
        <v>8.205689277899344</v>
      </c>
      <c r="I129" s="222">
        <f t="shared" si="79"/>
        <v>5.2072263549415574</v>
      </c>
      <c r="J129" s="222">
        <f t="shared" si="79"/>
        <v>-0.51072522982635338</v>
      </c>
      <c r="K129" s="222">
        <f t="shared" si="79"/>
        <v>9.5698924731182853</v>
      </c>
      <c r="L129" s="222">
        <f t="shared" si="79"/>
        <v>9.4874591057797186</v>
      </c>
      <c r="M129" s="222">
        <f t="shared" si="79"/>
        <v>10.033076074972429</v>
      </c>
      <c r="N129" s="222">
        <f t="shared" si="79"/>
        <v>5.3797468354430471</v>
      </c>
      <c r="O129" s="222">
        <f t="shared" si="79"/>
        <v>3.4374999999999969</v>
      </c>
      <c r="P129" s="222">
        <f t="shared" si="79"/>
        <v>5.9322033898305024</v>
      </c>
      <c r="Q129" s="222">
        <f t="shared" si="79"/>
        <v>6.9444444444444446</v>
      </c>
      <c r="R129" s="222">
        <f t="shared" si="79"/>
        <v>8.3333333333333197</v>
      </c>
      <c r="S129" s="222">
        <f t="shared" si="76"/>
        <v>8.1545064377682337</v>
      </c>
      <c r="T129" s="222">
        <f t="shared" si="76"/>
        <v>7.3717948717948794</v>
      </c>
      <c r="U129" s="222">
        <f t="shared" si="76"/>
        <v>8.7241003271537618</v>
      </c>
      <c r="V129" s="222">
        <f t="shared" si="76"/>
        <v>4.7120418848167542</v>
      </c>
      <c r="W129" s="222">
        <f t="shared" si="76"/>
        <v>3.2024793388429842</v>
      </c>
      <c r="X129" s="222">
        <f t="shared" si="76"/>
        <v>2.9866117404737444</v>
      </c>
      <c r="Y129" s="222">
        <f t="shared" si="76"/>
        <v>3.7422037422037362</v>
      </c>
      <c r="Z129" s="222">
        <f t="shared" si="76"/>
        <v>6.089743589743593</v>
      </c>
      <c r="AA129" s="222">
        <f t="shared" si="76"/>
        <v>5.3191489361702127</v>
      </c>
      <c r="AB129" s="222">
        <f t="shared" si="76"/>
        <v>4.7669491525423728</v>
      </c>
      <c r="AC129" s="222">
        <f t="shared" si="76"/>
        <v>6.6098081023454185</v>
      </c>
      <c r="AD129" s="222">
        <f t="shared" si="76"/>
        <v>7.1811361200428765</v>
      </c>
      <c r="AE129" s="222">
        <f t="shared" si="76"/>
        <v>8.8427947598253365</v>
      </c>
      <c r="AF129" s="222">
        <f t="shared" si="76"/>
        <v>3.3023735810113397</v>
      </c>
      <c r="AG129" s="222">
        <f t="shared" si="76"/>
        <v>-0.19920318725099884</v>
      </c>
      <c r="AH129" s="222">
        <f t="shared" si="76"/>
        <v>5.4808686659772459</v>
      </c>
      <c r="AI129" s="222">
        <f t="shared" si="76"/>
        <v>5.0739957716702024</v>
      </c>
      <c r="AJ129" s="222">
        <f t="shared" si="76"/>
        <v>5.2631578947368416</v>
      </c>
      <c r="AK129" s="222">
        <f t="shared" si="76"/>
        <v>7.4353448275862126</v>
      </c>
      <c r="AL129" s="222">
        <f t="shared" si="76"/>
        <v>0.60301507537687871</v>
      </c>
      <c r="AM129" s="222">
        <f t="shared" si="76"/>
        <v>9.7161572052401812</v>
      </c>
      <c r="AN129" s="222">
        <f t="shared" si="76"/>
        <v>12.24944320712695</v>
      </c>
      <c r="AO129" s="222">
        <f t="shared" si="76"/>
        <v>3.2057911065149889</v>
      </c>
      <c r="AP129" s="222">
        <f t="shared" si="76"/>
        <v>17.505995203836921</v>
      </c>
      <c r="AQ129" s="222">
        <f t="shared" si="76"/>
        <v>-0.19960079840319644</v>
      </c>
      <c r="AR129" s="222">
        <f t="shared" si="76"/>
        <v>0.30090270812437026</v>
      </c>
      <c r="AS129" s="222">
        <f t="shared" si="76"/>
        <v>-8.6128739800543972</v>
      </c>
      <c r="AT129" s="222">
        <f t="shared" si="76"/>
        <v>2.4539877300613555</v>
      </c>
      <c r="AU129" s="222">
        <f t="shared" si="76"/>
        <v>-0.49900199600798401</v>
      </c>
      <c r="AV129" s="222">
        <f t="shared" si="76"/>
        <v>2.6694045174537928</v>
      </c>
      <c r="AW129" s="222">
        <f t="shared" si="76"/>
        <v>9.0322580645161352</v>
      </c>
      <c r="AX129" s="222" t="e">
        <f t="shared" si="76"/>
        <v>#DIV/0!</v>
      </c>
      <c r="AY129" s="222">
        <f t="shared" si="76"/>
        <v>9.0512540894220255</v>
      </c>
      <c r="AZ129" s="222">
        <f t="shared" si="76"/>
        <v>4.4071353620146931</v>
      </c>
      <c r="BA129" s="222">
        <f t="shared" si="76"/>
        <v>3.753910323253383</v>
      </c>
      <c r="BB129" s="222">
        <f t="shared" si="76"/>
        <v>5.0739957716702024</v>
      </c>
      <c r="BC129" s="222">
        <f t="shared" si="77"/>
        <v>4.5026178010471174</v>
      </c>
      <c r="BD129" s="222">
        <f t="shared" si="77"/>
        <v>0.81967213114755266</v>
      </c>
      <c r="BE129" s="222">
        <f t="shared" si="77"/>
        <v>5.8201058201058196</v>
      </c>
      <c r="BF129" s="222">
        <f t="shared" si="77"/>
        <v>7.1811361200428765</v>
      </c>
      <c r="BG129" s="222">
        <f t="shared" si="77"/>
        <v>3.3057851239669449</v>
      </c>
    </row>
    <row r="130" spans="1:59">
      <c r="A130" s="270">
        <v>41244</v>
      </c>
      <c r="B130" s="68">
        <f t="shared" si="58"/>
        <v>5.5966209081309364</v>
      </c>
      <c r="C130" s="222">
        <f t="shared" ref="C130:BB130" si="80">(C62-C50)/C50*100</f>
        <v>6.8376068376068435</v>
      </c>
      <c r="D130" s="222">
        <f t="shared" si="80"/>
        <v>6.9518716577540109</v>
      </c>
      <c r="E130" s="222">
        <f t="shared" si="80"/>
        <v>8.9324618736383474</v>
      </c>
      <c r="F130" s="222">
        <f t="shared" si="80"/>
        <v>3.7344398340248901</v>
      </c>
      <c r="G130" s="222">
        <f t="shared" si="80"/>
        <v>13.636363636363635</v>
      </c>
      <c r="H130" s="222">
        <f t="shared" si="80"/>
        <v>8.813928182807393</v>
      </c>
      <c r="I130" s="222">
        <f t="shared" si="80"/>
        <v>3.950103950103947</v>
      </c>
      <c r="J130" s="222">
        <f t="shared" si="80"/>
        <v>0.60362173038228795</v>
      </c>
      <c r="K130" s="222">
        <f t="shared" si="80"/>
        <v>6.8376068376068435</v>
      </c>
      <c r="L130" s="222">
        <f t="shared" si="80"/>
        <v>8.1081081081081088</v>
      </c>
      <c r="M130" s="222">
        <f t="shared" si="80"/>
        <v>10.74197120708749</v>
      </c>
      <c r="N130" s="222">
        <f t="shared" si="80"/>
        <v>5.1524710830704583</v>
      </c>
      <c r="O130" s="222">
        <f t="shared" si="80"/>
        <v>4.1666666666666661</v>
      </c>
      <c r="P130" s="222">
        <f t="shared" si="80"/>
        <v>5.3740779768176958</v>
      </c>
      <c r="Q130" s="222">
        <f t="shared" si="80"/>
        <v>6.9518716577540109</v>
      </c>
      <c r="R130" s="222">
        <f t="shared" si="80"/>
        <v>8.5776330076004417</v>
      </c>
      <c r="S130" s="222">
        <f t="shared" si="80"/>
        <v>7.6426264800861077</v>
      </c>
      <c r="T130" s="222">
        <f t="shared" si="80"/>
        <v>8.5776330076004417</v>
      </c>
      <c r="U130" s="222">
        <f t="shared" si="80"/>
        <v>9.1703056768559019</v>
      </c>
      <c r="V130" s="222">
        <f t="shared" si="80"/>
        <v>4.602510460251052</v>
      </c>
      <c r="W130" s="222">
        <f t="shared" si="80"/>
        <v>3.1991744066047412</v>
      </c>
      <c r="X130" s="222">
        <f t="shared" si="80"/>
        <v>2.7749229188078139</v>
      </c>
      <c r="Y130" s="222">
        <f t="shared" si="80"/>
        <v>3.842159916926275</v>
      </c>
      <c r="Z130" s="222">
        <f t="shared" si="80"/>
        <v>6.269925611052078</v>
      </c>
      <c r="AA130" s="222">
        <f t="shared" si="80"/>
        <v>5.3740779768176958</v>
      </c>
      <c r="AB130" s="222">
        <f t="shared" si="80"/>
        <v>4.9317943336831096</v>
      </c>
      <c r="AC130" s="222">
        <f t="shared" si="80"/>
        <v>6.8376068376068435</v>
      </c>
      <c r="AD130" s="222">
        <f t="shared" si="80"/>
        <v>7.1811361200428765</v>
      </c>
      <c r="AE130" s="222">
        <f t="shared" si="80"/>
        <v>9.1703056768559019</v>
      </c>
      <c r="AF130" s="222">
        <f t="shared" si="80"/>
        <v>3.0927835051546393</v>
      </c>
      <c r="AG130" s="222">
        <f t="shared" si="80"/>
        <v>0.4016064257028169</v>
      </c>
      <c r="AH130" s="222">
        <f t="shared" si="80"/>
        <v>2.5641025641025639</v>
      </c>
      <c r="AI130" s="222">
        <f t="shared" si="80"/>
        <v>4.9317943336831096</v>
      </c>
      <c r="AJ130" s="222">
        <f t="shared" si="80"/>
        <v>5.2631578947368416</v>
      </c>
      <c r="AK130" s="222">
        <f t="shared" si="80"/>
        <v>6.157112526539275</v>
      </c>
      <c r="AL130" s="222">
        <f t="shared" si="80"/>
        <v>0.4016064257028169</v>
      </c>
      <c r="AM130" s="222">
        <f t="shared" si="80"/>
        <v>9.8901098901098905</v>
      </c>
      <c r="AN130" s="222">
        <f t="shared" si="80"/>
        <v>12.485939257592795</v>
      </c>
      <c r="AO130" s="222">
        <f t="shared" si="80"/>
        <v>3.0927835051546393</v>
      </c>
      <c r="AP130" s="222">
        <f t="shared" si="80"/>
        <v>11.982082866741326</v>
      </c>
      <c r="AQ130" s="222">
        <f t="shared" si="80"/>
        <v>-0.19960079840319644</v>
      </c>
      <c r="AR130" s="222">
        <f t="shared" si="80"/>
        <v>0.30090270812437026</v>
      </c>
      <c r="AS130" s="222">
        <f t="shared" si="80"/>
        <v>-8.6757990867579906</v>
      </c>
      <c r="AT130" s="222">
        <f t="shared" si="80"/>
        <v>2.9866117404737444</v>
      </c>
      <c r="AU130" s="222">
        <f t="shared" si="80"/>
        <v>2.1450459652706786</v>
      </c>
      <c r="AV130" s="222">
        <f t="shared" si="80"/>
        <v>2.6694045174537928</v>
      </c>
      <c r="AW130" s="222">
        <f t="shared" si="80"/>
        <v>5.2631578947368416</v>
      </c>
      <c r="AX130" s="222" t="e">
        <f t="shared" si="80"/>
        <v>#DIV/0!</v>
      </c>
      <c r="AY130" s="222">
        <f t="shared" si="80"/>
        <v>9.0512540894220255</v>
      </c>
      <c r="AZ130" s="222">
        <f t="shared" si="80"/>
        <v>4.2752867570385762</v>
      </c>
      <c r="BA130" s="222">
        <f t="shared" si="80"/>
        <v>5.0420168067226854</v>
      </c>
      <c r="BB130" s="222">
        <f t="shared" si="80"/>
        <v>3.4126163391933786</v>
      </c>
      <c r="BC130" s="222">
        <f t="shared" si="77"/>
        <v>4.7120418848167542</v>
      </c>
      <c r="BD130" s="222">
        <f t="shared" si="77"/>
        <v>2.7749229188078139</v>
      </c>
      <c r="BE130" s="222">
        <f t="shared" si="77"/>
        <v>5.8201058201058196</v>
      </c>
      <c r="BF130" s="222">
        <f t="shared" si="77"/>
        <v>7.1811361200428765</v>
      </c>
      <c r="BG130" s="222">
        <f t="shared" si="77"/>
        <v>3.3057851239669449</v>
      </c>
    </row>
    <row r="131" spans="1:59">
      <c r="A131" s="270">
        <v>41275</v>
      </c>
      <c r="B131" s="68">
        <f t="shared" si="58"/>
        <v>5.3684210526315734</v>
      </c>
      <c r="C131" s="222">
        <f t="shared" ref="C131:Q132" si="81">(C63-C51)/C51*100</f>
        <v>6.5887353878852322</v>
      </c>
      <c r="D131" s="222">
        <f t="shared" si="81"/>
        <v>6.595744680851066</v>
      </c>
      <c r="E131" s="222">
        <f t="shared" si="81"/>
        <v>8.8235294117647154</v>
      </c>
      <c r="F131" s="222">
        <f t="shared" si="81"/>
        <v>2.1671826625386936</v>
      </c>
      <c r="G131" s="222">
        <f t="shared" si="81"/>
        <v>12.59842519685038</v>
      </c>
      <c r="H131" s="222">
        <f t="shared" si="81"/>
        <v>8.9227421109901943</v>
      </c>
      <c r="I131" s="222">
        <f t="shared" si="81"/>
        <v>3.0927835051546393</v>
      </c>
      <c r="J131" s="222">
        <f t="shared" si="81"/>
        <v>-0.29182879377431631</v>
      </c>
      <c r="K131" s="222">
        <f t="shared" si="81"/>
        <v>8.9567966280295028</v>
      </c>
      <c r="L131" s="222">
        <f t="shared" si="81"/>
        <v>8.1896551724138025</v>
      </c>
      <c r="M131" s="222">
        <f t="shared" si="81"/>
        <v>9.5756256800870485</v>
      </c>
      <c r="N131" s="222">
        <f t="shared" si="81"/>
        <v>5.6485355648535629</v>
      </c>
      <c r="O131" s="222">
        <f t="shared" si="81"/>
        <v>4.7471620227038125</v>
      </c>
      <c r="P131" s="222">
        <f t="shared" si="81"/>
        <v>5.6603773584905568</v>
      </c>
      <c r="Q131" s="222">
        <f t="shared" si="81"/>
        <v>7.1428571428571468</v>
      </c>
      <c r="R131" s="222">
        <f t="shared" ref="R131:BB131" si="82">(R63-R51)/R51*100</f>
        <v>8.7378640776698955</v>
      </c>
      <c r="S131" s="222">
        <f t="shared" si="82"/>
        <v>9.8606645230439476</v>
      </c>
      <c r="T131" s="222">
        <f t="shared" si="82"/>
        <v>4.7120418848167542</v>
      </c>
      <c r="U131" s="222">
        <f t="shared" si="82"/>
        <v>9.2491838955386285</v>
      </c>
      <c r="V131" s="222">
        <f t="shared" si="82"/>
        <v>4.7169811320754711</v>
      </c>
      <c r="W131" s="222">
        <f t="shared" si="82"/>
        <v>2.9774127310061513</v>
      </c>
      <c r="X131" s="222">
        <f t="shared" si="82"/>
        <v>2.6612077789150401</v>
      </c>
      <c r="Y131" s="222">
        <f t="shared" si="82"/>
        <v>3.6157024793388435</v>
      </c>
      <c r="Z131" s="222">
        <f t="shared" si="82"/>
        <v>6.269925611052078</v>
      </c>
      <c r="AA131" s="222">
        <f t="shared" si="82"/>
        <v>5.3740779768176958</v>
      </c>
      <c r="AB131" s="222">
        <f t="shared" si="82"/>
        <v>4.9317943336831096</v>
      </c>
      <c r="AC131" s="222">
        <f t="shared" si="82"/>
        <v>6.3626723223753983</v>
      </c>
      <c r="AD131" s="222">
        <f t="shared" si="82"/>
        <v>7.1811361200428765</v>
      </c>
      <c r="AE131" s="222">
        <f t="shared" si="82"/>
        <v>9.1703056768559019</v>
      </c>
      <c r="AF131" s="222">
        <f t="shared" si="82"/>
        <v>2.8688524590164053</v>
      </c>
      <c r="AG131" s="222">
        <f t="shared" si="82"/>
        <v>-0.99403578528827041</v>
      </c>
      <c r="AH131" s="222">
        <f t="shared" si="82"/>
        <v>3.3742331288343532</v>
      </c>
      <c r="AI131" s="222">
        <f t="shared" si="82"/>
        <v>5.2356020942408374</v>
      </c>
      <c r="AJ131" s="222">
        <f t="shared" si="82"/>
        <v>5.1470588235294024</v>
      </c>
      <c r="AK131" s="222">
        <f t="shared" si="82"/>
        <v>5.6084656084656057</v>
      </c>
      <c r="AL131" s="222">
        <f t="shared" si="82"/>
        <v>0</v>
      </c>
      <c r="AM131" s="222">
        <f t="shared" si="82"/>
        <v>8.9010989010988943</v>
      </c>
      <c r="AN131" s="222">
        <f t="shared" si="82"/>
        <v>11.638418079096043</v>
      </c>
      <c r="AO131" s="222">
        <f t="shared" si="82"/>
        <v>2.0408163265306123</v>
      </c>
      <c r="AP131" s="222">
        <f t="shared" si="82"/>
        <v>11.982082866741326</v>
      </c>
      <c r="AQ131" s="222">
        <f t="shared" si="82"/>
        <v>-9.9900099900094214E-2</v>
      </c>
      <c r="AR131" s="222">
        <f t="shared" si="82"/>
        <v>0.30090270812437026</v>
      </c>
      <c r="AS131" s="222">
        <f t="shared" si="82"/>
        <v>-7.792207792207785</v>
      </c>
      <c r="AT131" s="222">
        <f t="shared" si="82"/>
        <v>3.1991744066047412</v>
      </c>
      <c r="AU131" s="222">
        <f t="shared" si="82"/>
        <v>2.0366598778004072</v>
      </c>
      <c r="AV131" s="222">
        <f t="shared" si="82"/>
        <v>1.8329938900203637</v>
      </c>
      <c r="AW131" s="222">
        <f t="shared" si="82"/>
        <v>5.9652928416485898</v>
      </c>
      <c r="AX131" s="222" t="e">
        <f t="shared" si="82"/>
        <v>#DIV/0!</v>
      </c>
      <c r="AY131" s="222">
        <f t="shared" si="82"/>
        <v>9.0512540894220255</v>
      </c>
      <c r="AZ131" s="222">
        <f t="shared" si="82"/>
        <v>4.8218029350104761</v>
      </c>
      <c r="BA131" s="222">
        <f t="shared" si="82"/>
        <v>4.8167539267015647</v>
      </c>
      <c r="BB131" s="222">
        <f t="shared" si="82"/>
        <v>4.6218487394957899</v>
      </c>
      <c r="BC131" s="222">
        <f t="shared" si="77"/>
        <v>4.6826222684703431</v>
      </c>
      <c r="BD131" s="222">
        <f t="shared" si="77"/>
        <v>2.1472392638036899</v>
      </c>
      <c r="BE131" s="222">
        <f t="shared" si="77"/>
        <v>5.0420168067226854</v>
      </c>
      <c r="BF131" s="222">
        <f t="shared" si="77"/>
        <v>8.9676746611053115</v>
      </c>
      <c r="BG131" s="222">
        <f t="shared" si="77"/>
        <v>4.7520661157024886</v>
      </c>
    </row>
    <row r="132" spans="1:59">
      <c r="A132" s="270">
        <v>41306</v>
      </c>
      <c r="B132" s="68">
        <f t="shared" si="58"/>
        <v>5.863874345549732</v>
      </c>
      <c r="C132" s="222">
        <f t="shared" si="81"/>
        <v>6.269925611052078</v>
      </c>
      <c r="D132" s="222">
        <f t="shared" si="81"/>
        <v>6.3829787234042552</v>
      </c>
      <c r="E132" s="222">
        <f t="shared" si="81"/>
        <v>6.9892473118279561</v>
      </c>
      <c r="F132" s="222">
        <f t="shared" si="81"/>
        <v>3.3578174186778624</v>
      </c>
      <c r="G132" s="222">
        <f t="shared" si="81"/>
        <v>11.764705882352931</v>
      </c>
      <c r="H132" s="222">
        <f t="shared" si="81"/>
        <v>8.3509513742071952</v>
      </c>
      <c r="I132" s="222">
        <f t="shared" si="81"/>
        <v>3.1023784901758016</v>
      </c>
      <c r="J132" s="222">
        <f t="shared" si="81"/>
        <v>-1.7126546146527093</v>
      </c>
      <c r="K132" s="222">
        <f t="shared" si="81"/>
        <v>9.4725511302475738</v>
      </c>
      <c r="L132" s="222">
        <f t="shared" si="81"/>
        <v>9.6424702058504934</v>
      </c>
      <c r="M132" s="222">
        <f t="shared" si="81"/>
        <v>9.7613882863340571</v>
      </c>
      <c r="N132" s="222">
        <f t="shared" si="81"/>
        <v>4.6632124352331603</v>
      </c>
      <c r="O132" s="222">
        <f t="shared" si="81"/>
        <v>7.7244258872651423</v>
      </c>
      <c r="P132" s="222">
        <f t="shared" si="81"/>
        <v>3.7228541882109556</v>
      </c>
      <c r="Q132" s="222">
        <f t="shared" si="81"/>
        <v>7.8723404255319203</v>
      </c>
      <c r="R132" s="222">
        <f t="shared" ref="R132:AG132" si="83">(R64-R52)/R52*100</f>
        <v>9.5698924731182853</v>
      </c>
      <c r="S132" s="222">
        <f t="shared" si="83"/>
        <v>9.9465240641711201</v>
      </c>
      <c r="T132" s="222">
        <f t="shared" si="83"/>
        <v>5.3797468354430471</v>
      </c>
      <c r="U132" s="222">
        <f t="shared" si="83"/>
        <v>10.606060606060602</v>
      </c>
      <c r="V132" s="222">
        <f t="shared" si="83"/>
        <v>4.6073298429319429</v>
      </c>
      <c r="W132" s="222">
        <f t="shared" si="83"/>
        <v>2.4564994882292646</v>
      </c>
      <c r="X132" s="222">
        <f t="shared" si="83"/>
        <v>2.556237218813906</v>
      </c>
      <c r="Y132" s="222">
        <f t="shared" si="83"/>
        <v>1.8386108273748691</v>
      </c>
      <c r="Z132" s="222">
        <f t="shared" si="83"/>
        <v>6.157112526539275</v>
      </c>
      <c r="AA132" s="222">
        <f t="shared" si="83"/>
        <v>5.3740779768176958</v>
      </c>
      <c r="AB132" s="222">
        <f t="shared" si="83"/>
        <v>4.9317943336831096</v>
      </c>
      <c r="AC132" s="222">
        <f t="shared" si="83"/>
        <v>6.0317460317460343</v>
      </c>
      <c r="AD132" s="222">
        <f t="shared" si="83"/>
        <v>7.1811361200428765</v>
      </c>
      <c r="AE132" s="222">
        <f t="shared" si="83"/>
        <v>9.0512540894220255</v>
      </c>
      <c r="AF132" s="222">
        <f t="shared" si="83"/>
        <v>3.0864197530864197</v>
      </c>
      <c r="AG132" s="222">
        <f t="shared" si="83"/>
        <v>-0.40120361083250322</v>
      </c>
      <c r="AH132" s="222">
        <f t="shared" ref="AH132:AW132" si="84">(AH64-AH52)/AH52*100</f>
        <v>2.231237322515216</v>
      </c>
      <c r="AI132" s="222">
        <f t="shared" si="84"/>
        <v>5.5730809674027464</v>
      </c>
      <c r="AJ132" s="222">
        <f t="shared" si="84"/>
        <v>3.6290322580645102</v>
      </c>
      <c r="AK132" s="222">
        <f t="shared" si="84"/>
        <v>5.9811122770199399</v>
      </c>
      <c r="AL132" s="222">
        <f t="shared" si="84"/>
        <v>0</v>
      </c>
      <c r="AM132" s="222">
        <f t="shared" si="84"/>
        <v>9.3347639484978568</v>
      </c>
      <c r="AN132" s="222">
        <f t="shared" si="84"/>
        <v>11.925601750547035</v>
      </c>
      <c r="AO132" s="222">
        <f t="shared" si="84"/>
        <v>1.9328585961342886</v>
      </c>
      <c r="AP132" s="222">
        <f t="shared" si="84"/>
        <v>12.094064949608061</v>
      </c>
      <c r="AQ132" s="222">
        <f t="shared" si="84"/>
        <v>-0.20020020020020302</v>
      </c>
      <c r="AR132" s="222">
        <f t="shared" si="84"/>
        <v>0.60362173038228795</v>
      </c>
      <c r="AS132" s="222">
        <f t="shared" si="84"/>
        <v>-11.726685133887353</v>
      </c>
      <c r="AT132" s="222">
        <f t="shared" si="84"/>
        <v>3.2686414708886504</v>
      </c>
      <c r="AU132" s="222">
        <f t="shared" si="84"/>
        <v>1.0060362173038229</v>
      </c>
      <c r="AV132" s="222">
        <f t="shared" si="84"/>
        <v>3.2520325203251916</v>
      </c>
      <c r="AW132" s="222">
        <f t="shared" si="84"/>
        <v>6.1702127659574435</v>
      </c>
      <c r="AX132" s="222" t="e">
        <f t="shared" ref="AX132:BB133" si="85">(AX64-AX52)/AX52*100</f>
        <v>#DIV/0!</v>
      </c>
      <c r="AY132" s="222">
        <f t="shared" si="85"/>
        <v>9.0512540894220255</v>
      </c>
      <c r="AZ132" s="222">
        <f t="shared" si="85"/>
        <v>4.6923879040667362</v>
      </c>
      <c r="BA132" s="222">
        <f t="shared" si="85"/>
        <v>4.370447450572323</v>
      </c>
      <c r="BB132" s="222">
        <f t="shared" si="85"/>
        <v>5.0104384133611664</v>
      </c>
      <c r="BC132" s="222">
        <f t="shared" si="77"/>
        <v>7.5279755849440546</v>
      </c>
      <c r="BD132" s="222">
        <f t="shared" si="77"/>
        <v>1.2207527975584973</v>
      </c>
      <c r="BE132" s="222">
        <f t="shared" si="77"/>
        <v>8.4337349397590433</v>
      </c>
      <c r="BF132" s="222">
        <f t="shared" si="77"/>
        <v>8.9676746611053115</v>
      </c>
      <c r="BG132" s="222">
        <f t="shared" si="77"/>
        <v>4.7520661157024886</v>
      </c>
    </row>
    <row r="133" spans="1:59">
      <c r="A133" s="270">
        <v>41334</v>
      </c>
      <c r="B133" s="68">
        <f t="shared" si="58"/>
        <v>5.7911065149948229</v>
      </c>
      <c r="C133" s="222">
        <f t="shared" ref="C133:Q133" si="86">(C65-C53)/C53*100</f>
        <v>5.7955742887249739</v>
      </c>
      <c r="D133" s="222">
        <f t="shared" si="86"/>
        <v>5.9071729957805994</v>
      </c>
      <c r="E133" s="222">
        <f t="shared" si="86"/>
        <v>6.3169164882226889</v>
      </c>
      <c r="F133" s="222">
        <f t="shared" si="86"/>
        <v>4.0966386554621756</v>
      </c>
      <c r="G133" s="222">
        <f t="shared" si="86"/>
        <v>8.7606837606837651</v>
      </c>
      <c r="H133" s="222">
        <f t="shared" si="86"/>
        <v>6.7971163748712762</v>
      </c>
      <c r="I133" s="222">
        <f t="shared" si="86"/>
        <v>3.3472803347280369</v>
      </c>
      <c r="J133" s="222">
        <f t="shared" si="86"/>
        <v>-1.4326647564469912</v>
      </c>
      <c r="K133" s="222">
        <f t="shared" si="86"/>
        <v>10.10869565217391</v>
      </c>
      <c r="L133" s="222">
        <f t="shared" si="86"/>
        <v>9.183673469387756</v>
      </c>
      <c r="M133" s="222">
        <f t="shared" si="86"/>
        <v>6.3897763578274756</v>
      </c>
      <c r="N133" s="222">
        <f t="shared" si="86"/>
        <v>2.655771195097032</v>
      </c>
      <c r="O133" s="222">
        <f t="shared" si="86"/>
        <v>3.1281533804238233</v>
      </c>
      <c r="P133" s="222">
        <f t="shared" si="86"/>
        <v>2.2517911975435032</v>
      </c>
      <c r="Q133" s="222">
        <f t="shared" si="86"/>
        <v>4.5871559633027523</v>
      </c>
      <c r="R133" s="222">
        <f t="shared" ref="R133:AG138" si="87">(R65-R53)/R53*100</f>
        <v>4.2510121457489909</v>
      </c>
      <c r="S133" s="222">
        <f>(S65-S53)/S53*100</f>
        <v>6.8507157464212707</v>
      </c>
      <c r="T133" s="222">
        <f t="shared" ref="T133:AE133" si="88">(T65-T53)/T53*100</f>
        <v>3.3707865168539297</v>
      </c>
      <c r="U133" s="222">
        <f t="shared" si="88"/>
        <v>3.3132530120482042</v>
      </c>
      <c r="V133" s="222">
        <f t="shared" si="88"/>
        <v>4.2094455852155992</v>
      </c>
      <c r="W133" s="222">
        <f t="shared" si="88"/>
        <v>2.0366598778004072</v>
      </c>
      <c r="X133" s="222">
        <f t="shared" si="88"/>
        <v>2.2380467955239092</v>
      </c>
      <c r="Y133" s="222">
        <f t="shared" si="88"/>
        <v>1.7346938775510232</v>
      </c>
      <c r="Z133" s="222">
        <f t="shared" si="88"/>
        <v>5.6663168940188937</v>
      </c>
      <c r="AA133" s="222">
        <f t="shared" si="88"/>
        <v>4.4375644994840009</v>
      </c>
      <c r="AB133" s="222">
        <f t="shared" si="88"/>
        <v>3.9054470709146942</v>
      </c>
      <c r="AC133" s="222">
        <f t="shared" si="88"/>
        <v>5.8947368421052575</v>
      </c>
      <c r="AD133" s="222">
        <f t="shared" si="88"/>
        <v>7.1811361200428765</v>
      </c>
      <c r="AE133" s="222">
        <f t="shared" si="88"/>
        <v>8.9324618736383474</v>
      </c>
      <c r="AF133" s="222">
        <f t="shared" ref="AF133:AK133" si="89">(AF65-AF53)/AF53*100</f>
        <v>2.8659160696008157</v>
      </c>
      <c r="AG133" s="222">
        <f t="shared" si="89"/>
        <v>-0.90634441087612438</v>
      </c>
      <c r="AH133" s="222">
        <f t="shared" si="89"/>
        <v>1.911468812877255</v>
      </c>
      <c r="AI133" s="222">
        <f t="shared" si="89"/>
        <v>5.6250000000000053</v>
      </c>
      <c r="AJ133" s="222">
        <f t="shared" si="89"/>
        <v>3.4239677744209525</v>
      </c>
      <c r="AK133" s="222">
        <f t="shared" si="89"/>
        <v>8.2120582120582029</v>
      </c>
      <c r="AL133" s="222">
        <f t="shared" ref="AL133:AW133" si="90">(AL65-AL53)/AL53*100</f>
        <v>0.29821073558649241</v>
      </c>
      <c r="AM133" s="222">
        <f t="shared" si="90"/>
        <v>13.459516298633032</v>
      </c>
      <c r="AN133" s="222">
        <f t="shared" si="90"/>
        <v>16.417910447761201</v>
      </c>
      <c r="AO133" s="222">
        <f t="shared" si="90"/>
        <v>4.0444893832153692</v>
      </c>
      <c r="AP133" s="222">
        <f t="shared" si="90"/>
        <v>12.127894156560087</v>
      </c>
      <c r="AQ133" s="222">
        <f t="shared" si="90"/>
        <v>0.90180360721443464</v>
      </c>
      <c r="AR133" s="222">
        <f t="shared" si="90"/>
        <v>1.7102615694164873</v>
      </c>
      <c r="AS133" s="222">
        <f t="shared" si="90"/>
        <v>-10.541310541310537</v>
      </c>
      <c r="AT133" s="222">
        <f t="shared" si="90"/>
        <v>4.3121149897330477</v>
      </c>
      <c r="AU133" s="222">
        <f t="shared" si="90"/>
        <v>2.4316109422492316</v>
      </c>
      <c r="AV133" s="222">
        <f t="shared" si="90"/>
        <v>3.2520325203251916</v>
      </c>
      <c r="AW133" s="222">
        <f t="shared" si="90"/>
        <v>7.4786324786324787</v>
      </c>
      <c r="AX133" s="222" t="e">
        <f t="shared" si="85"/>
        <v>#DIV/0!</v>
      </c>
      <c r="AY133" s="222">
        <f t="shared" si="85"/>
        <v>9.2999999999999972</v>
      </c>
      <c r="AZ133" s="222">
        <f t="shared" si="85"/>
        <v>3.5860655737704925</v>
      </c>
      <c r="BA133" s="222">
        <f t="shared" si="85"/>
        <v>3.9134912461380145</v>
      </c>
      <c r="BB133" s="222">
        <f t="shared" si="85"/>
        <v>3.7678207739307563</v>
      </c>
      <c r="BC133" s="222">
        <f t="shared" si="77"/>
        <v>7.193515704153997</v>
      </c>
      <c r="BD133" s="222">
        <f t="shared" si="77"/>
        <v>0.1008064516128975</v>
      </c>
      <c r="BE133" s="222">
        <f t="shared" si="77"/>
        <v>8.6345381526104514</v>
      </c>
      <c r="BF133" s="222">
        <f t="shared" si="77"/>
        <v>5.6565656565656504</v>
      </c>
      <c r="BG133" s="222">
        <f t="shared" si="77"/>
        <v>4.7520661157024886</v>
      </c>
    </row>
    <row r="134" spans="1:59">
      <c r="A134" s="270">
        <v>41365</v>
      </c>
      <c r="B134" s="68">
        <f t="shared" si="58"/>
        <v>5.7731958762886535</v>
      </c>
      <c r="C134" s="222">
        <f t="shared" ref="C134:Q134" si="91">(C66-C54)/C54*100</f>
        <v>6.5539112050739989</v>
      </c>
      <c r="D134" s="222">
        <f t="shared" si="91"/>
        <v>6.6666666666666634</v>
      </c>
      <c r="E134" s="222">
        <f t="shared" si="91"/>
        <v>6.8595927116827511</v>
      </c>
      <c r="F134" s="222">
        <f t="shared" si="91"/>
        <v>5.4197662061636649</v>
      </c>
      <c r="G134" s="222">
        <f t="shared" si="91"/>
        <v>11.051502145922743</v>
      </c>
      <c r="H134" s="222">
        <f t="shared" si="91"/>
        <v>5.7142857142857082</v>
      </c>
      <c r="I134" s="222">
        <f t="shared" si="91"/>
        <v>3.0334728033472866</v>
      </c>
      <c r="J134" s="222">
        <f t="shared" si="91"/>
        <v>0.60790273556230423</v>
      </c>
      <c r="K134" s="222">
        <f t="shared" si="91"/>
        <v>11.267605633802823</v>
      </c>
      <c r="L134" s="222">
        <f t="shared" si="91"/>
        <v>9.716599190283409</v>
      </c>
      <c r="M134" s="222">
        <f t="shared" si="91"/>
        <v>8.0385852090032159</v>
      </c>
      <c r="N134" s="222">
        <f t="shared" si="91"/>
        <v>3.0612244897959182</v>
      </c>
      <c r="O134" s="222">
        <f t="shared" si="91"/>
        <v>4.4310171198388781</v>
      </c>
      <c r="P134" s="222">
        <f t="shared" si="91"/>
        <v>2.5614754098360657</v>
      </c>
      <c r="Q134" s="222">
        <f t="shared" si="91"/>
        <v>5.5331991951710258</v>
      </c>
      <c r="R134" s="222">
        <f t="shared" si="87"/>
        <v>5.184446660019943</v>
      </c>
      <c r="S134" s="222">
        <f t="shared" si="87"/>
        <v>6.8656716417910504</v>
      </c>
      <c r="T134" s="222">
        <f t="shared" si="87"/>
        <v>4.7082906857727682</v>
      </c>
      <c r="U134" s="222">
        <f t="shared" si="87"/>
        <v>4.9603174603174605</v>
      </c>
      <c r="V134" s="222">
        <f t="shared" si="87"/>
        <v>4.6843177189409309</v>
      </c>
      <c r="W134" s="222">
        <f t="shared" si="87"/>
        <v>2.136317395727374</v>
      </c>
      <c r="X134" s="222">
        <f t="shared" si="87"/>
        <v>2.3373983739837367</v>
      </c>
      <c r="Y134" s="222">
        <f t="shared" si="87"/>
        <v>1.4242115971515825</v>
      </c>
      <c r="Z134" s="222">
        <f t="shared" si="87"/>
        <v>5.4450261780104743</v>
      </c>
      <c r="AA134" s="222">
        <f t="shared" si="87"/>
        <v>4.4375644994840009</v>
      </c>
      <c r="AB134" s="222">
        <f t="shared" si="87"/>
        <v>3.9054470709146942</v>
      </c>
      <c r="AC134" s="222">
        <f t="shared" si="87"/>
        <v>5.7712486883525713</v>
      </c>
      <c r="AD134" s="222">
        <f t="shared" si="87"/>
        <v>7.1811361200428765</v>
      </c>
      <c r="AE134" s="222">
        <f t="shared" si="87"/>
        <v>8.3423618634886267</v>
      </c>
      <c r="AF134" s="222">
        <f t="shared" si="87"/>
        <v>2.4464831804281406</v>
      </c>
      <c r="AG134" s="222">
        <f t="shared" si="87"/>
        <v>-1.9019019019019077</v>
      </c>
      <c r="AH134" s="222">
        <f t="shared" ref="AH134:BG134" si="92">(AH66-AH54)/AH54*100</f>
        <v>1.5</v>
      </c>
      <c r="AI134" s="222">
        <f t="shared" si="92"/>
        <v>7.7881619937694708</v>
      </c>
      <c r="AJ134" s="222">
        <f t="shared" si="92"/>
        <v>5.1307847082494913</v>
      </c>
      <c r="AK134" s="222">
        <f t="shared" si="92"/>
        <v>3.3742331288343532</v>
      </c>
      <c r="AL134" s="222">
        <f t="shared" si="92"/>
        <v>7.9443892750744789</v>
      </c>
      <c r="AM134" s="222">
        <f t="shared" si="92"/>
        <v>10.320641282565129</v>
      </c>
      <c r="AN134" s="222">
        <f t="shared" si="92"/>
        <v>3.7111334002006044</v>
      </c>
      <c r="AO134" s="222">
        <f t="shared" si="92"/>
        <v>1.5999999999999945</v>
      </c>
      <c r="AP134" s="222">
        <f t="shared" si="92"/>
        <v>10.781078107810778</v>
      </c>
      <c r="AQ134" s="222">
        <f t="shared" si="92"/>
        <v>1.3013013013012984</v>
      </c>
      <c r="AR134" s="222">
        <f t="shared" si="92"/>
        <v>-6.4192577733199654</v>
      </c>
      <c r="AS134" s="222">
        <f t="shared" si="92"/>
        <v>-1.3552758954501369</v>
      </c>
      <c r="AT134" s="222">
        <f t="shared" si="92"/>
        <v>3.0706243602865912</v>
      </c>
      <c r="AU134" s="222">
        <f t="shared" si="92"/>
        <v>4.6012269938650308</v>
      </c>
      <c r="AV134" s="222">
        <f t="shared" si="92"/>
        <v>3.0364372469635628</v>
      </c>
      <c r="AW134" s="222">
        <f t="shared" si="92"/>
        <v>13.912133891213402</v>
      </c>
      <c r="AX134" s="222" t="e">
        <f t="shared" si="92"/>
        <v>#DIV/0!</v>
      </c>
      <c r="AY134" s="222">
        <f t="shared" si="92"/>
        <v>9.2999999999999972</v>
      </c>
      <c r="AZ134" s="222">
        <f t="shared" si="92"/>
        <v>5.4136874361593428</v>
      </c>
      <c r="BA134" s="222">
        <f t="shared" si="92"/>
        <v>5.7318321392016314</v>
      </c>
      <c r="BB134" s="222">
        <f t="shared" si="92"/>
        <v>4.989816700610989</v>
      </c>
      <c r="BC134" s="222">
        <f t="shared" si="92"/>
        <v>7.3811931243680444</v>
      </c>
      <c r="BD134" s="222">
        <f t="shared" si="92"/>
        <v>1.1022044088176439</v>
      </c>
      <c r="BE134" s="222">
        <f t="shared" si="92"/>
        <v>8.508508508508509</v>
      </c>
      <c r="BF134" s="222">
        <f t="shared" si="92"/>
        <v>5.5499495459132193</v>
      </c>
      <c r="BG134" s="222">
        <f t="shared" si="92"/>
        <v>4.7520661157024886</v>
      </c>
    </row>
    <row r="135" spans="1:59">
      <c r="A135" s="270">
        <v>41395</v>
      </c>
      <c r="B135" s="68">
        <f t="shared" si="58"/>
        <v>5.3553038105046378</v>
      </c>
      <c r="C135" s="222">
        <f t="shared" ref="C135:Q135" si="93">(C67-C55)/C55*100</f>
        <v>6.5608465608465645</v>
      </c>
      <c r="D135" s="222">
        <f t="shared" si="93"/>
        <v>6.7868504772004306</v>
      </c>
      <c r="E135" s="222">
        <f t="shared" si="93"/>
        <v>6.1767838125665566</v>
      </c>
      <c r="F135" s="222">
        <f t="shared" si="93"/>
        <v>5.5437100213219646</v>
      </c>
      <c r="G135" s="222">
        <f t="shared" si="93"/>
        <v>11.264612114771531</v>
      </c>
      <c r="H135" s="222">
        <f t="shared" si="93"/>
        <v>5.4989816700610907</v>
      </c>
      <c r="I135" s="222">
        <f t="shared" si="93"/>
        <v>3.5453597497393026</v>
      </c>
      <c r="J135" s="222">
        <f t="shared" si="93"/>
        <v>1.8769551616266915</v>
      </c>
      <c r="K135" s="222">
        <f t="shared" si="93"/>
        <v>13.621262458471758</v>
      </c>
      <c r="L135" s="222">
        <f t="shared" si="93"/>
        <v>9.8178137651821906</v>
      </c>
      <c r="M135" s="222">
        <f t="shared" si="93"/>
        <v>6.1899679829242231</v>
      </c>
      <c r="N135" s="222">
        <f t="shared" si="93"/>
        <v>1.9308943089430806</v>
      </c>
      <c r="O135" s="222">
        <f t="shared" si="93"/>
        <v>5.4325955734406346</v>
      </c>
      <c r="P135" s="222">
        <f t="shared" si="93"/>
        <v>0.81549439347605657</v>
      </c>
      <c r="Q135" s="222">
        <f t="shared" si="93"/>
        <v>5.6112224448897878</v>
      </c>
      <c r="R135" s="222">
        <f t="shared" si="87"/>
        <v>5.2527254707631288</v>
      </c>
      <c r="S135" s="222">
        <f t="shared" si="87"/>
        <v>6.8656716417910504</v>
      </c>
      <c r="T135" s="222">
        <f t="shared" si="87"/>
        <v>3.4552845528455194</v>
      </c>
      <c r="U135" s="222">
        <f t="shared" si="87"/>
        <v>5.3149606299212655</v>
      </c>
      <c r="V135" s="222">
        <f t="shared" si="87"/>
        <v>4.6843177189409309</v>
      </c>
      <c r="W135" s="222">
        <f t="shared" si="87"/>
        <v>2.134146341463409</v>
      </c>
      <c r="X135" s="222">
        <f t="shared" si="87"/>
        <v>2.3326572008113708</v>
      </c>
      <c r="Y135" s="222">
        <f t="shared" si="87"/>
        <v>1.3224821973550329</v>
      </c>
      <c r="Z135" s="222">
        <f t="shared" si="87"/>
        <v>5.2246603970741896</v>
      </c>
      <c r="AA135" s="222">
        <f t="shared" si="87"/>
        <v>4.4375644994840009</v>
      </c>
      <c r="AB135" s="222">
        <f t="shared" si="87"/>
        <v>3.9054470709146942</v>
      </c>
      <c r="AC135" s="222">
        <f t="shared" si="87"/>
        <v>3.5971223021582732</v>
      </c>
      <c r="AD135" s="222">
        <f t="shared" si="87"/>
        <v>7.1811361200428765</v>
      </c>
      <c r="AE135" s="222">
        <f t="shared" si="87"/>
        <v>7.8748651564185508</v>
      </c>
      <c r="AF135" s="222">
        <f t="shared" si="87"/>
        <v>2.1319796954314665</v>
      </c>
      <c r="AG135" s="222">
        <f t="shared" si="87"/>
        <v>-1.4042126379137467</v>
      </c>
      <c r="AH135" s="222">
        <f t="shared" ref="AH135:BG135" si="94">(AH67-AH55)/AH55*100</f>
        <v>0.19743336623889718</v>
      </c>
      <c r="AI135" s="222">
        <f t="shared" si="94"/>
        <v>7.7720207253886011</v>
      </c>
      <c r="AJ135" s="222">
        <f t="shared" si="94"/>
        <v>2.8056112224448873</v>
      </c>
      <c r="AK135" s="222">
        <f t="shared" si="94"/>
        <v>3.4623217922606835</v>
      </c>
      <c r="AL135" s="222">
        <f t="shared" si="94"/>
        <v>3.3864541832669239</v>
      </c>
      <c r="AM135" s="222">
        <f t="shared" si="94"/>
        <v>1.866404715127707</v>
      </c>
      <c r="AN135" s="222">
        <f t="shared" si="94"/>
        <v>1.9588638589618024</v>
      </c>
      <c r="AO135" s="222">
        <f t="shared" si="94"/>
        <v>0.89285714285714857</v>
      </c>
      <c r="AP135" s="222">
        <f t="shared" si="94"/>
        <v>10.781078107810778</v>
      </c>
      <c r="AQ135" s="222">
        <f t="shared" si="94"/>
        <v>1.4028056112224507</v>
      </c>
      <c r="AR135" s="222">
        <f t="shared" si="94"/>
        <v>-6.2248995983935638</v>
      </c>
      <c r="AS135" s="222">
        <f t="shared" si="94"/>
        <v>-1.8304431599229205</v>
      </c>
      <c r="AT135" s="222">
        <f t="shared" si="94"/>
        <v>2.862985685071572</v>
      </c>
      <c r="AU135" s="222">
        <f t="shared" si="94"/>
        <v>2.0958083832335275</v>
      </c>
      <c r="AV135" s="222">
        <f t="shared" si="94"/>
        <v>10.931174089068824</v>
      </c>
      <c r="AW135" s="222">
        <f t="shared" si="94"/>
        <v>20.439560439560434</v>
      </c>
      <c r="AX135" s="222" t="e">
        <f t="shared" si="94"/>
        <v>#DIV/0!</v>
      </c>
      <c r="AY135" s="222">
        <f t="shared" si="94"/>
        <v>9.2999999999999972</v>
      </c>
      <c r="AZ135" s="222">
        <f t="shared" si="94"/>
        <v>5.912334352701337</v>
      </c>
      <c r="BA135" s="222">
        <f t="shared" si="94"/>
        <v>6.2181447502548508</v>
      </c>
      <c r="BB135" s="222">
        <f t="shared" si="94"/>
        <v>4.7861507128309597</v>
      </c>
      <c r="BC135" s="222">
        <f t="shared" si="94"/>
        <v>7.598784194528875</v>
      </c>
      <c r="BD135" s="222">
        <f t="shared" si="94"/>
        <v>2.7522935779816544</v>
      </c>
      <c r="BE135" s="222">
        <f t="shared" si="94"/>
        <v>8.508508508508509</v>
      </c>
      <c r="BF135" s="222">
        <f t="shared" si="94"/>
        <v>5.5499495459132193</v>
      </c>
      <c r="BG135" s="222">
        <f t="shared" si="94"/>
        <v>4.7520661157024886</v>
      </c>
    </row>
    <row r="136" spans="1:59">
      <c r="A136" s="270">
        <v>41426</v>
      </c>
      <c r="B136" s="68">
        <f t="shared" si="58"/>
        <v>5.4526748971193379</v>
      </c>
      <c r="C136" s="222">
        <f t="shared" ref="C136:Q136" si="95">(C68-C56)/C56*100</f>
        <v>6.3559322033898304</v>
      </c>
      <c r="D136" s="222">
        <f t="shared" si="95"/>
        <v>6.6950053134962921</v>
      </c>
      <c r="E136" s="222">
        <f t="shared" si="95"/>
        <v>6.0638297872340461</v>
      </c>
      <c r="F136" s="222">
        <f t="shared" si="95"/>
        <v>4.5940170940171061</v>
      </c>
      <c r="G136" s="222">
        <f t="shared" si="95"/>
        <v>11.91489361702128</v>
      </c>
      <c r="H136" s="222">
        <f t="shared" si="95"/>
        <v>6.619144602851323</v>
      </c>
      <c r="I136" s="222">
        <f t="shared" si="95"/>
        <v>3.5015447991761128</v>
      </c>
      <c r="J136" s="222">
        <f t="shared" si="95"/>
        <v>7.5669383003492419</v>
      </c>
      <c r="K136" s="222">
        <f t="shared" si="95"/>
        <v>12.222222222222221</v>
      </c>
      <c r="L136" s="222">
        <f t="shared" si="95"/>
        <v>7.7386934673366863</v>
      </c>
      <c r="M136" s="222">
        <f t="shared" si="95"/>
        <v>7.6923076923076952</v>
      </c>
      <c r="N136" s="222">
        <f t="shared" si="95"/>
        <v>1.6064257028112534</v>
      </c>
      <c r="O136" s="222">
        <f t="shared" si="95"/>
        <v>4.0877367896311156</v>
      </c>
      <c r="P136" s="222">
        <f t="shared" si="95"/>
        <v>0.80482897384305552</v>
      </c>
      <c r="Q136" s="222">
        <f t="shared" si="95"/>
        <v>5.0949050949051031</v>
      </c>
      <c r="R136" s="222">
        <f t="shared" si="87"/>
        <v>4.6396841066140206</v>
      </c>
      <c r="S136" s="222">
        <f t="shared" si="87"/>
        <v>4.616895874263264</v>
      </c>
      <c r="T136" s="222">
        <f t="shared" si="87"/>
        <v>2.8282828282828252</v>
      </c>
      <c r="U136" s="222">
        <f t="shared" si="87"/>
        <v>5.3149606299212655</v>
      </c>
      <c r="V136" s="222">
        <f t="shared" si="87"/>
        <v>4.4715447154471457</v>
      </c>
      <c r="W136" s="222">
        <f t="shared" si="87"/>
        <v>2.028397565922921</v>
      </c>
      <c r="X136" s="222">
        <f t="shared" si="87"/>
        <v>2.5354969574036512</v>
      </c>
      <c r="Y136" s="222">
        <f t="shared" si="87"/>
        <v>0.81053698074974379</v>
      </c>
      <c r="Z136" s="222">
        <f t="shared" si="87"/>
        <v>5.7232049947970864</v>
      </c>
      <c r="AA136" s="222">
        <f t="shared" si="87"/>
        <v>5.0051072522982549</v>
      </c>
      <c r="AB136" s="222">
        <f t="shared" si="87"/>
        <v>4.698672114402445</v>
      </c>
      <c r="AC136" s="222">
        <f t="shared" si="87"/>
        <v>2.7466937945066152</v>
      </c>
      <c r="AD136" s="222">
        <f t="shared" si="87"/>
        <v>7.1811361200428765</v>
      </c>
      <c r="AE136" s="222">
        <f t="shared" si="87"/>
        <v>7.7586206896551753</v>
      </c>
      <c r="AF136" s="222">
        <f t="shared" si="87"/>
        <v>2.3232323232323204</v>
      </c>
      <c r="AG136" s="222">
        <f t="shared" si="87"/>
        <v>-0.70850202429150089</v>
      </c>
      <c r="AH136" s="222">
        <f t="shared" ref="AH136:BG136" si="96">(AH68-AH56)/AH56*100</f>
        <v>2.5768087215064361</v>
      </c>
      <c r="AI136" s="222">
        <f t="shared" si="96"/>
        <v>5.4878048780487712</v>
      </c>
      <c r="AJ136" s="222">
        <f t="shared" si="96"/>
        <v>2.6026026026025968</v>
      </c>
      <c r="AK136" s="222">
        <f t="shared" si="96"/>
        <v>3.4623217922606835</v>
      </c>
      <c r="AL136" s="222">
        <f t="shared" si="96"/>
        <v>2.8913260219342032</v>
      </c>
      <c r="AM136" s="222">
        <f t="shared" si="96"/>
        <v>4.7812817904374398</v>
      </c>
      <c r="AN136" s="222">
        <f t="shared" si="96"/>
        <v>6.5708418891170339</v>
      </c>
      <c r="AO136" s="222">
        <f t="shared" si="96"/>
        <v>1.6898608349900626</v>
      </c>
      <c r="AP136" s="222">
        <f t="shared" si="96"/>
        <v>6.9620253164557058</v>
      </c>
      <c r="AQ136" s="222">
        <f t="shared" si="96"/>
        <v>2.1042084168336759</v>
      </c>
      <c r="AR136" s="222">
        <f t="shared" si="96"/>
        <v>-6.3253012048192749</v>
      </c>
      <c r="AS136" s="222">
        <f t="shared" si="96"/>
        <v>-1.452081316553727</v>
      </c>
      <c r="AT136" s="222">
        <f t="shared" si="96"/>
        <v>1.7346938775510232</v>
      </c>
      <c r="AU136" s="222">
        <f t="shared" si="96"/>
        <v>3.1155778894472306</v>
      </c>
      <c r="AV136" s="222">
        <f t="shared" si="96"/>
        <v>8.2995951417004079</v>
      </c>
      <c r="AW136" s="222">
        <f t="shared" si="96"/>
        <v>13.951011714589983</v>
      </c>
      <c r="AX136" s="222" t="e">
        <f t="shared" si="96"/>
        <v>#DIV/0!</v>
      </c>
      <c r="AY136" s="222">
        <f t="shared" si="96"/>
        <v>9.2999999999999972</v>
      </c>
      <c r="AZ136" s="222">
        <f t="shared" si="96"/>
        <v>5.8044806517311631</v>
      </c>
      <c r="BA136" s="222">
        <f t="shared" si="96"/>
        <v>6.4220183486238644</v>
      </c>
      <c r="BB136" s="222">
        <f t="shared" si="96"/>
        <v>4.2726347914547329</v>
      </c>
      <c r="BC136" s="222">
        <f t="shared" si="96"/>
        <v>7.2800808897876514</v>
      </c>
      <c r="BD136" s="222">
        <f t="shared" si="96"/>
        <v>1.812688821752263</v>
      </c>
      <c r="BE136" s="222">
        <f t="shared" si="96"/>
        <v>8.4084084084084001</v>
      </c>
      <c r="BF136" s="222">
        <f t="shared" si="96"/>
        <v>5.4435483870967651</v>
      </c>
      <c r="BG136" s="222">
        <f t="shared" si="96"/>
        <v>4.7520661157024886</v>
      </c>
    </row>
    <row r="137" spans="1:59">
      <c r="A137" s="270">
        <v>41456</v>
      </c>
      <c r="B137" s="68">
        <f t="shared" si="58"/>
        <v>6.3589743589743621</v>
      </c>
      <c r="C137" s="222">
        <f t="shared" ref="C137:Q137" si="97">(C69-C57)/C57*100</f>
        <v>7.2110286320254486</v>
      </c>
      <c r="D137" s="222">
        <f t="shared" si="97"/>
        <v>7.553191489361696</v>
      </c>
      <c r="E137" s="222">
        <f t="shared" si="97"/>
        <v>7.5854700854700949</v>
      </c>
      <c r="F137" s="222">
        <f t="shared" si="97"/>
        <v>5.2462526766595197</v>
      </c>
      <c r="G137" s="222">
        <f t="shared" si="97"/>
        <v>11.494252873563218</v>
      </c>
      <c r="H137" s="222">
        <f t="shared" si="97"/>
        <v>8.044806517311601</v>
      </c>
      <c r="I137" s="222">
        <f t="shared" si="97"/>
        <v>2.6887280248190222</v>
      </c>
      <c r="J137" s="222">
        <f t="shared" si="97"/>
        <v>5.4545454545454515</v>
      </c>
      <c r="K137" s="222">
        <f t="shared" si="97"/>
        <v>14.253897550111356</v>
      </c>
      <c r="L137" s="222">
        <f t="shared" si="97"/>
        <v>8.2828282828282855</v>
      </c>
      <c r="M137" s="222">
        <f t="shared" si="97"/>
        <v>7.0899470899470938</v>
      </c>
      <c r="N137" s="222">
        <f t="shared" si="97"/>
        <v>2.4193548387096686</v>
      </c>
      <c r="O137" s="222">
        <f t="shared" si="97"/>
        <v>3.9682539682539679</v>
      </c>
      <c r="P137" s="222">
        <f t="shared" si="97"/>
        <v>8.0040526849037406</v>
      </c>
      <c r="Q137" s="222">
        <f t="shared" si="97"/>
        <v>6.1061061061061004</v>
      </c>
      <c r="R137" s="222">
        <f t="shared" si="87"/>
        <v>5.7596822244289942</v>
      </c>
      <c r="S137" s="222">
        <f t="shared" si="87"/>
        <v>5.928853754940711</v>
      </c>
      <c r="T137" s="222">
        <f t="shared" si="87"/>
        <v>6.1412487205731825</v>
      </c>
      <c r="U137" s="222">
        <f t="shared" si="87"/>
        <v>5.8358061325420438</v>
      </c>
      <c r="V137" s="222">
        <f t="shared" si="87"/>
        <v>5.9777102330293728</v>
      </c>
      <c r="W137" s="222">
        <f t="shared" si="87"/>
        <v>2.028397565922921</v>
      </c>
      <c r="X137" s="222">
        <f t="shared" si="87"/>
        <v>2.6369168356998056</v>
      </c>
      <c r="Y137" s="222">
        <f t="shared" si="87"/>
        <v>0.81053698074974379</v>
      </c>
      <c r="Z137" s="222">
        <f t="shared" si="87"/>
        <v>5.5780933062880331</v>
      </c>
      <c r="AA137" s="222">
        <f t="shared" si="87"/>
        <v>5.0051072522982549</v>
      </c>
      <c r="AB137" s="222">
        <f t="shared" si="87"/>
        <v>4.698672114402445</v>
      </c>
      <c r="AC137" s="222">
        <f t="shared" si="87"/>
        <v>3.3707865168539297</v>
      </c>
      <c r="AD137" s="222">
        <f t="shared" si="87"/>
        <v>7.7999999999999972</v>
      </c>
      <c r="AE137" s="222">
        <f t="shared" si="87"/>
        <v>7.0210631895687063</v>
      </c>
      <c r="AF137" s="222">
        <f t="shared" si="87"/>
        <v>7.1285140562249092</v>
      </c>
      <c r="AG137" s="222">
        <f t="shared" si="87"/>
        <v>1.3013013013012984</v>
      </c>
      <c r="AH137" s="222">
        <f t="shared" ref="AH137:BG137" si="98">(AH69-AH57)/AH57*100</f>
        <v>-1.3725490196078487</v>
      </c>
      <c r="AI137" s="222">
        <f t="shared" si="98"/>
        <v>4.9847405900305244</v>
      </c>
      <c r="AJ137" s="222">
        <f t="shared" si="98"/>
        <v>4.4221105527638249</v>
      </c>
      <c r="AK137" s="222">
        <f t="shared" si="98"/>
        <v>8.6866597724922343</v>
      </c>
      <c r="AL137" s="222">
        <f t="shared" si="98"/>
        <v>1.8943170488534455</v>
      </c>
      <c r="AM137" s="222">
        <f t="shared" si="98"/>
        <v>17.456896551724142</v>
      </c>
      <c r="AN137" s="222">
        <f t="shared" si="98"/>
        <v>15.666666666666659</v>
      </c>
      <c r="AO137" s="222">
        <f t="shared" si="98"/>
        <v>1.4880952380952381</v>
      </c>
      <c r="AP137" s="222">
        <f t="shared" si="98"/>
        <v>6.8277310924369745</v>
      </c>
      <c r="AQ137" s="222">
        <f t="shared" si="98"/>
        <v>2.4024024024023936</v>
      </c>
      <c r="AR137" s="222">
        <f t="shared" si="98"/>
        <v>-6.4192577733199654</v>
      </c>
      <c r="AS137" s="222">
        <f t="shared" si="98"/>
        <v>-1.5533980582524218</v>
      </c>
      <c r="AT137" s="222">
        <f t="shared" si="98"/>
        <v>0.80971659919028061</v>
      </c>
      <c r="AU137" s="222">
        <f t="shared" si="98"/>
        <v>2.0895522388059646</v>
      </c>
      <c r="AV137" s="222">
        <f t="shared" si="98"/>
        <v>6.7472306143001042</v>
      </c>
      <c r="AW137" s="222">
        <f t="shared" si="98"/>
        <v>12.169312169312169</v>
      </c>
      <c r="AX137" s="222" t="e">
        <f t="shared" si="98"/>
        <v>#DIV/0!</v>
      </c>
      <c r="AY137" s="222">
        <f t="shared" si="98"/>
        <v>9.2999999999999972</v>
      </c>
      <c r="AZ137" s="222">
        <f t="shared" si="98"/>
        <v>5.8103975535168235</v>
      </c>
      <c r="BA137" s="222">
        <f t="shared" si="98"/>
        <v>6.320081549439351</v>
      </c>
      <c r="BB137" s="222">
        <f t="shared" si="98"/>
        <v>4.0733197556008145</v>
      </c>
      <c r="BC137" s="222">
        <f t="shared" si="98"/>
        <v>7.3811931243680444</v>
      </c>
      <c r="BD137" s="222">
        <f t="shared" si="98"/>
        <v>1.1133603238866483</v>
      </c>
      <c r="BE137" s="222">
        <f t="shared" si="98"/>
        <v>8.2999999999999972</v>
      </c>
      <c r="BF137" s="222">
        <f t="shared" si="98"/>
        <v>5.2999999999999972</v>
      </c>
      <c r="BG137" s="222">
        <f t="shared" si="98"/>
        <v>5.8884297520661191</v>
      </c>
    </row>
    <row r="138" spans="1:59">
      <c r="A138" s="270">
        <v>41487</v>
      </c>
      <c r="B138" s="68">
        <f t="shared" si="58"/>
        <v>6.4483111566018394</v>
      </c>
      <c r="C138" s="222">
        <f t="shared" ref="C138:Q138" si="99">(C70-C58)/C58*100</f>
        <v>7.5211864406779601</v>
      </c>
      <c r="D138" s="222">
        <f t="shared" si="99"/>
        <v>7.7577045696068145</v>
      </c>
      <c r="E138" s="222">
        <f t="shared" si="99"/>
        <v>8.3155650319829402</v>
      </c>
      <c r="F138" s="222">
        <f t="shared" si="99"/>
        <v>6.1965811965812092</v>
      </c>
      <c r="G138" s="222">
        <f t="shared" si="99"/>
        <v>12.44769874476988</v>
      </c>
      <c r="H138" s="222">
        <f t="shared" si="99"/>
        <v>8.4953940634595675</v>
      </c>
      <c r="I138" s="222">
        <f t="shared" si="99"/>
        <v>2.7921406411582241</v>
      </c>
      <c r="J138" s="222">
        <f t="shared" si="99"/>
        <v>1.3559322033898338</v>
      </c>
      <c r="K138" s="222">
        <f t="shared" si="99"/>
        <v>12.388392857142867</v>
      </c>
      <c r="L138" s="222">
        <f t="shared" si="99"/>
        <v>10.703363914373089</v>
      </c>
      <c r="M138" s="222">
        <f t="shared" si="99"/>
        <v>7.0612668743509843</v>
      </c>
      <c r="N138" s="222">
        <f t="shared" si="99"/>
        <v>7.0999999999999934</v>
      </c>
      <c r="O138" s="222">
        <f t="shared" si="99"/>
        <v>2.1042084168336759</v>
      </c>
      <c r="P138" s="222">
        <f t="shared" si="99"/>
        <v>6.2999999999999972</v>
      </c>
      <c r="Q138" s="222">
        <f t="shared" si="99"/>
        <v>6.487025948103792</v>
      </c>
      <c r="R138" s="222">
        <f t="shared" si="87"/>
        <v>6.5541211519364388</v>
      </c>
      <c r="S138" s="222">
        <f t="shared" si="87"/>
        <v>2.8712871287128769</v>
      </c>
      <c r="T138" s="222">
        <f t="shared" si="87"/>
        <v>8.2828282828282855</v>
      </c>
      <c r="U138" s="222">
        <f t="shared" si="87"/>
        <v>6.2438057482656069</v>
      </c>
      <c r="V138" s="222">
        <f t="shared" si="87"/>
        <v>5.5220883534136549</v>
      </c>
      <c r="W138" s="222">
        <f t="shared" si="87"/>
        <v>2.2244691607684413</v>
      </c>
      <c r="X138" s="222">
        <f t="shared" si="87"/>
        <v>2.6262626262626205</v>
      </c>
      <c r="Y138" s="222">
        <f t="shared" si="87"/>
        <v>1.0101010101010102</v>
      </c>
      <c r="Z138" s="222">
        <f t="shared" si="87"/>
        <v>5.6795131845841871</v>
      </c>
      <c r="AA138" s="222">
        <f t="shared" si="87"/>
        <v>5.0051072522982549</v>
      </c>
      <c r="AB138" s="222">
        <f t="shared" si="87"/>
        <v>4.698672114402445</v>
      </c>
      <c r="AC138" s="222">
        <f t="shared" si="87"/>
        <v>5.289928789420145</v>
      </c>
      <c r="AD138" s="222">
        <f t="shared" si="87"/>
        <v>7.7999999999999972</v>
      </c>
      <c r="AE138" s="222">
        <f t="shared" si="87"/>
        <v>7.0210631895687063</v>
      </c>
      <c r="AF138" s="222">
        <f t="shared" si="87"/>
        <v>1.4056224899598453</v>
      </c>
      <c r="AG138" s="222">
        <f t="shared" si="87"/>
        <v>-1.91339375629405</v>
      </c>
      <c r="AH138" s="222">
        <f t="shared" ref="AH138:BG138" si="100">(AH70-AH58)/AH58*100</f>
        <v>0</v>
      </c>
      <c r="AI138" s="222">
        <f t="shared" si="100"/>
        <v>5.3861788617886148</v>
      </c>
      <c r="AJ138" s="222">
        <f t="shared" si="100"/>
        <v>6.4128256513026116</v>
      </c>
      <c r="AK138" s="222">
        <f t="shared" si="100"/>
        <v>5.5612770339855881</v>
      </c>
      <c r="AL138" s="222">
        <f t="shared" si="100"/>
        <v>10.657370517928275</v>
      </c>
      <c r="AM138" s="222">
        <f t="shared" si="100"/>
        <v>20.085015940488848</v>
      </c>
      <c r="AN138" s="222">
        <f t="shared" si="100"/>
        <v>13.057671381936887</v>
      </c>
      <c r="AO138" s="222">
        <f t="shared" si="100"/>
        <v>1.8905472636815979</v>
      </c>
      <c r="AP138" s="222">
        <f t="shared" si="100"/>
        <v>7.0378151260504227</v>
      </c>
      <c r="AQ138" s="222">
        <f t="shared" si="100"/>
        <v>2.5999999999999943</v>
      </c>
      <c r="AR138" s="222">
        <f t="shared" si="100"/>
        <v>-8.3166332665330636</v>
      </c>
      <c r="AS138" s="222">
        <f t="shared" si="100"/>
        <v>-1.0679611650485381</v>
      </c>
      <c r="AT138" s="222">
        <f t="shared" si="100"/>
        <v>1.0121457489878543</v>
      </c>
      <c r="AU138" s="222">
        <f t="shared" si="100"/>
        <v>2.3952095808383147</v>
      </c>
      <c r="AV138" s="222">
        <f t="shared" si="100"/>
        <v>9.7683786505538794</v>
      </c>
      <c r="AW138" s="222">
        <f t="shared" si="100"/>
        <v>14.255765199161418</v>
      </c>
      <c r="AX138" s="222" t="e">
        <f t="shared" si="100"/>
        <v>#DIV/0!</v>
      </c>
      <c r="AY138" s="222">
        <f t="shared" si="100"/>
        <v>9.2999999999999972</v>
      </c>
      <c r="AZ138" s="222">
        <f t="shared" si="100"/>
        <v>5.9063136456211778</v>
      </c>
      <c r="BA138" s="222">
        <f t="shared" si="100"/>
        <v>6.6394279877425939</v>
      </c>
      <c r="BB138" s="222">
        <f t="shared" si="100"/>
        <v>4.5685279187817258</v>
      </c>
      <c r="BC138" s="222">
        <f t="shared" si="100"/>
        <v>7.5834175935288171</v>
      </c>
      <c r="BD138" s="222">
        <f t="shared" si="100"/>
        <v>2.1255060728745026</v>
      </c>
      <c r="BE138" s="222">
        <f t="shared" si="100"/>
        <v>8.2999999999999972</v>
      </c>
      <c r="BF138" s="222">
        <f t="shared" si="100"/>
        <v>5.4000000000000057</v>
      </c>
      <c r="BG138" s="222">
        <f t="shared" si="100"/>
        <v>5.8884297520661191</v>
      </c>
    </row>
    <row r="139" spans="1:59">
      <c r="A139" s="270">
        <v>41518</v>
      </c>
      <c r="B139" s="68">
        <f t="shared" si="58"/>
        <v>5.775075987841948</v>
      </c>
      <c r="C139" s="222">
        <f t="shared" si="58"/>
        <v>6.6736183524504593</v>
      </c>
      <c r="D139" s="222">
        <f t="shared" si="58"/>
        <v>6.7920585161964473</v>
      </c>
      <c r="E139" s="222">
        <f t="shared" si="58"/>
        <v>7.8864353312302846</v>
      </c>
      <c r="F139" s="222">
        <f t="shared" si="58"/>
        <v>4.3750000000000036</v>
      </c>
      <c r="G139" s="222">
        <f t="shared" si="58"/>
        <v>12.551867219917007</v>
      </c>
      <c r="H139" s="222">
        <f t="shared" si="58"/>
        <v>7.5126903553299558</v>
      </c>
      <c r="I139" s="222">
        <f t="shared" si="58"/>
        <v>2.9774127310061513</v>
      </c>
      <c r="J139" s="222">
        <f t="shared" si="58"/>
        <v>-1.189189189189183</v>
      </c>
      <c r="K139" s="222">
        <f t="shared" si="58"/>
        <v>12.0309050772627</v>
      </c>
      <c r="L139" s="222">
        <f t="shared" si="58"/>
        <v>9.5095095095095097</v>
      </c>
      <c r="M139" s="222">
        <f t="shared" si="58"/>
        <v>2.862985685071572</v>
      </c>
      <c r="N139" s="222">
        <f t="shared" si="58"/>
        <v>4.0959040959041042</v>
      </c>
      <c r="O139" s="222">
        <f t="shared" si="58"/>
        <v>9.2629482071713127</v>
      </c>
      <c r="P139" s="222">
        <f t="shared" si="58"/>
        <v>2.5999999999999943</v>
      </c>
      <c r="Q139" s="222">
        <f t="shared" si="58"/>
        <v>5.7768924302788811</v>
      </c>
      <c r="R139" s="222">
        <f t="shared" ref="R139:BG139" si="101">(R71-R59)/R59*100</f>
        <v>5.7596822244289942</v>
      </c>
      <c r="S139" s="222">
        <f t="shared" si="101"/>
        <v>6.0575968222442844</v>
      </c>
      <c r="T139" s="222">
        <f t="shared" si="101"/>
        <v>3.3830845771144333</v>
      </c>
      <c r="U139" s="222">
        <f t="shared" si="101"/>
        <v>6.1446977205153495</v>
      </c>
      <c r="V139" s="222">
        <f t="shared" si="101"/>
        <v>5.3106212424849666</v>
      </c>
      <c r="W139" s="222">
        <f t="shared" si="101"/>
        <v>1.807228915662662</v>
      </c>
      <c r="X139" s="222">
        <f t="shared" si="101"/>
        <v>2.409638554216873</v>
      </c>
      <c r="Y139" s="222">
        <f t="shared" si="101"/>
        <v>0.30060120240480681</v>
      </c>
      <c r="Z139" s="222">
        <f t="shared" si="101"/>
        <v>5.544354838709677</v>
      </c>
      <c r="AA139" s="222">
        <f t="shared" si="101"/>
        <v>4.848484848484846</v>
      </c>
      <c r="AB139" s="222">
        <f t="shared" si="101"/>
        <v>4.3478260869565188</v>
      </c>
      <c r="AC139" s="222">
        <f t="shared" si="101"/>
        <v>4.8582995951416974</v>
      </c>
      <c r="AD139" s="222">
        <f t="shared" si="101"/>
        <v>7.7999999999999972</v>
      </c>
      <c r="AE139" s="222">
        <f t="shared" si="101"/>
        <v>7.0210631895687063</v>
      </c>
      <c r="AF139" s="222">
        <f t="shared" si="101"/>
        <v>2.11055276381909</v>
      </c>
      <c r="AG139" s="222">
        <f t="shared" si="101"/>
        <v>-2.9175050301810921</v>
      </c>
      <c r="AH139" s="222">
        <f t="shared" si="101"/>
        <v>1.4734774066797642</v>
      </c>
      <c r="AI139" s="222">
        <f t="shared" si="101"/>
        <v>5.471124620060781</v>
      </c>
      <c r="AJ139" s="222">
        <f t="shared" si="101"/>
        <v>4.2042042042041929</v>
      </c>
      <c r="AK139" s="222">
        <f t="shared" si="101"/>
        <v>6.8273092369478023</v>
      </c>
      <c r="AL139" s="222">
        <f t="shared" si="101"/>
        <v>2.9910269192422732</v>
      </c>
      <c r="AM139" s="222">
        <f t="shared" si="101"/>
        <v>11.011011011011011</v>
      </c>
      <c r="AN139" s="222">
        <f t="shared" si="101"/>
        <v>12.825651302605207</v>
      </c>
      <c r="AO139" s="222">
        <f t="shared" si="101"/>
        <v>4.1874376869391856</v>
      </c>
      <c r="AP139" s="222">
        <f t="shared" si="101"/>
        <v>5.0000000000000062</v>
      </c>
      <c r="AQ139" s="222">
        <f t="shared" si="101"/>
        <v>1.5999999999999945</v>
      </c>
      <c r="AR139" s="222">
        <f t="shared" si="101"/>
        <v>2.6052104208416917</v>
      </c>
      <c r="AS139" s="222">
        <f t="shared" si="101"/>
        <v>-11.902439024390246</v>
      </c>
      <c r="AT139" s="222">
        <f t="shared" si="101"/>
        <v>3.535353535353535</v>
      </c>
      <c r="AU139" s="222">
        <f t="shared" si="101"/>
        <v>0.30120481927711984</v>
      </c>
      <c r="AV139" s="222">
        <f t="shared" si="101"/>
        <v>2.7000000000000028</v>
      </c>
      <c r="AW139" s="222">
        <f t="shared" si="101"/>
        <v>8.9397089397089324</v>
      </c>
      <c r="AX139" s="222" t="e">
        <f t="shared" si="101"/>
        <v>#DIV/0!</v>
      </c>
      <c r="AY139" s="222">
        <f t="shared" si="101"/>
        <v>9.2999999999999972</v>
      </c>
      <c r="AZ139" s="222">
        <f t="shared" si="101"/>
        <v>5.3589484327603607</v>
      </c>
      <c r="BA139" s="222">
        <f t="shared" si="101"/>
        <v>5.8645096056622821</v>
      </c>
      <c r="BB139" s="222">
        <f t="shared" si="101"/>
        <v>3.8383838383838356</v>
      </c>
      <c r="BC139" s="222">
        <f t="shared" si="101"/>
        <v>7.4747474747474802</v>
      </c>
      <c r="BD139" s="222">
        <f t="shared" si="101"/>
        <v>2.4217961654894102</v>
      </c>
      <c r="BE139" s="222">
        <f t="shared" si="101"/>
        <v>8.2000000000000028</v>
      </c>
      <c r="BF139" s="222">
        <f t="shared" si="101"/>
        <v>5.4000000000000057</v>
      </c>
      <c r="BG139" s="222">
        <f t="shared" si="101"/>
        <v>5.8884297520661191</v>
      </c>
    </row>
    <row r="140" spans="1:59">
      <c r="A140" s="270">
        <v>41548</v>
      </c>
      <c r="B140" s="68">
        <f t="shared" si="58"/>
        <v>5.1307847082494913</v>
      </c>
      <c r="C140" s="222">
        <f t="shared" si="58"/>
        <v>4.3877551020408134</v>
      </c>
      <c r="D140" s="222">
        <f t="shared" si="58"/>
        <v>4.2857142857142883</v>
      </c>
      <c r="E140" s="222">
        <f t="shared" si="58"/>
        <v>5.4081632653061193</v>
      </c>
      <c r="F140" s="222">
        <f t="shared" si="58"/>
        <v>1.1247443762781273</v>
      </c>
      <c r="G140" s="222">
        <f t="shared" si="58"/>
        <v>11.377870563674328</v>
      </c>
      <c r="H140" s="222">
        <f t="shared" si="58"/>
        <v>5.9475806451612812</v>
      </c>
      <c r="I140" s="222">
        <f t="shared" si="58"/>
        <v>3.3673469387755075</v>
      </c>
      <c r="J140" s="222">
        <f t="shared" si="58"/>
        <v>-1.6736401673640111</v>
      </c>
      <c r="K140" s="222">
        <f t="shared" si="58"/>
        <v>6.3409563409563345</v>
      </c>
      <c r="L140" s="222">
        <f t="shared" si="58"/>
        <v>6.9444444444444446</v>
      </c>
      <c r="M140" s="222">
        <f t="shared" si="58"/>
        <v>3.2323232323232349</v>
      </c>
      <c r="N140" s="222">
        <f t="shared" si="58"/>
        <v>5.2208835341365489</v>
      </c>
      <c r="O140" s="222">
        <f t="shared" si="58"/>
        <v>9.5904095904095996</v>
      </c>
      <c r="P140" s="222">
        <f t="shared" si="58"/>
        <v>3.9235412474849003</v>
      </c>
      <c r="Q140" s="222">
        <f t="shared" si="58"/>
        <v>6.6933066933066971</v>
      </c>
      <c r="R140" s="222">
        <f t="shared" ref="R140:BG140" si="102">(R72-R60)/R60*100</f>
        <v>6.9860279441117763</v>
      </c>
      <c r="S140" s="222">
        <f t="shared" si="102"/>
        <v>4.9554013875123886</v>
      </c>
      <c r="T140" s="222">
        <f t="shared" si="102"/>
        <v>3.1840796019900521</v>
      </c>
      <c r="U140" s="222">
        <f t="shared" si="102"/>
        <v>8.7087087087086967</v>
      </c>
      <c r="V140" s="222">
        <f t="shared" si="102"/>
        <v>5.5999999999999943</v>
      </c>
      <c r="W140" s="222">
        <f t="shared" si="102"/>
        <v>1.8036072144288551</v>
      </c>
      <c r="X140" s="222">
        <f t="shared" si="102"/>
        <v>2.3023023023022993</v>
      </c>
      <c r="Y140" s="222">
        <f t="shared" si="102"/>
        <v>0.70281124497992264</v>
      </c>
      <c r="Z140" s="222">
        <f t="shared" si="102"/>
        <v>5.544354838709677</v>
      </c>
      <c r="AA140" s="222">
        <f t="shared" si="102"/>
        <v>4.848484848484846</v>
      </c>
      <c r="AB140" s="222">
        <f t="shared" si="102"/>
        <v>3.3367037411526765</v>
      </c>
      <c r="AC140" s="222">
        <f t="shared" si="102"/>
        <v>4.2424242424242458</v>
      </c>
      <c r="AD140" s="222">
        <f t="shared" si="102"/>
        <v>7.7999999999999972</v>
      </c>
      <c r="AE140" s="222">
        <f t="shared" si="102"/>
        <v>7.1285140562249092</v>
      </c>
      <c r="AF140" s="222">
        <f t="shared" si="102"/>
        <v>1.9000000000000059</v>
      </c>
      <c r="AG140" s="222">
        <f t="shared" si="102"/>
        <v>-3.5892323030907223</v>
      </c>
      <c r="AH140" s="222">
        <f t="shared" si="102"/>
        <v>1.5825914935707306</v>
      </c>
      <c r="AI140" s="222">
        <f t="shared" si="102"/>
        <v>5.4325955734406346</v>
      </c>
      <c r="AJ140" s="222">
        <f t="shared" si="102"/>
        <v>4.5045045045045047</v>
      </c>
      <c r="AK140" s="222">
        <f t="shared" si="102"/>
        <v>6.2062062062061951</v>
      </c>
      <c r="AL140" s="222">
        <f t="shared" si="102"/>
        <v>3.7886340977068764</v>
      </c>
      <c r="AM140" s="222">
        <f t="shared" si="102"/>
        <v>8.2015810276679808</v>
      </c>
      <c r="AN140" s="222">
        <f t="shared" si="102"/>
        <v>9.1535433070866254</v>
      </c>
      <c r="AO140" s="222">
        <f t="shared" si="102"/>
        <v>9.5190380761523041</v>
      </c>
      <c r="AP140" s="222">
        <f t="shared" si="102"/>
        <v>5.1020408163265305</v>
      </c>
      <c r="AQ140" s="222">
        <f t="shared" si="102"/>
        <v>2.2022022022021908</v>
      </c>
      <c r="AR140" s="222">
        <f t="shared" si="102"/>
        <v>3.2064128256513058</v>
      </c>
      <c r="AS140" s="222">
        <f t="shared" si="102"/>
        <v>-11.343283582089558</v>
      </c>
      <c r="AT140" s="222">
        <f t="shared" si="102"/>
        <v>2.4975024975024978</v>
      </c>
      <c r="AU140" s="222">
        <f t="shared" si="102"/>
        <v>0.50200803212851408</v>
      </c>
      <c r="AV140" s="222">
        <f t="shared" si="102"/>
        <v>2.7000000000000028</v>
      </c>
      <c r="AW140" s="222">
        <f t="shared" si="102"/>
        <v>3.2640949554896257</v>
      </c>
      <c r="AX140" s="222" t="e">
        <f t="shared" si="102"/>
        <v>#DIV/0!</v>
      </c>
      <c r="AY140" s="222">
        <f t="shared" si="102"/>
        <v>9.2999999999999972</v>
      </c>
      <c r="AZ140" s="222">
        <f t="shared" si="102"/>
        <v>5.2419354838709706</v>
      </c>
      <c r="BA140" s="222">
        <f t="shared" si="102"/>
        <v>5.8585858585858555</v>
      </c>
      <c r="BB140" s="222">
        <f t="shared" si="102"/>
        <v>3.8267875125881137</v>
      </c>
      <c r="BC140" s="222">
        <f t="shared" si="102"/>
        <v>6.7067067067066946</v>
      </c>
      <c r="BD140" s="222">
        <f t="shared" si="102"/>
        <v>4.032258064516129</v>
      </c>
      <c r="BE140" s="222">
        <f t="shared" si="102"/>
        <v>8.2000000000000028</v>
      </c>
      <c r="BF140" s="222">
        <f t="shared" si="102"/>
        <v>5.4000000000000057</v>
      </c>
      <c r="BG140" s="222">
        <f t="shared" si="102"/>
        <v>2.5</v>
      </c>
    </row>
    <row r="141" spans="1:59">
      <c r="A141" s="270">
        <v>41579</v>
      </c>
      <c r="B141" s="68">
        <f t="shared" si="58"/>
        <v>4.9147442326980855</v>
      </c>
      <c r="C141" s="222">
        <f t="shared" si="58"/>
        <v>3.7148594377510071</v>
      </c>
      <c r="D141" s="222">
        <f t="shared" si="58"/>
        <v>3.6144578313253102</v>
      </c>
      <c r="E141" s="222">
        <f t="shared" si="58"/>
        <v>4.3346774193548354</v>
      </c>
      <c r="F141" s="222">
        <f t="shared" si="58"/>
        <v>1.6129032258064457</v>
      </c>
      <c r="G141" s="222">
        <f t="shared" si="58"/>
        <v>6.9486404833836914</v>
      </c>
      <c r="H141" s="222">
        <f t="shared" si="58"/>
        <v>6.6734074823053531</v>
      </c>
      <c r="I141" s="222">
        <f t="shared" si="58"/>
        <v>0.80808080808080518</v>
      </c>
      <c r="J141" s="222">
        <f t="shared" si="58"/>
        <v>-2.2587268993839866</v>
      </c>
      <c r="K141" s="222">
        <f t="shared" si="58"/>
        <v>2.5515210991167754</v>
      </c>
      <c r="L141" s="222">
        <f t="shared" si="58"/>
        <v>6.6733067729083553</v>
      </c>
      <c r="M141" s="222">
        <f t="shared" si="58"/>
        <v>6.4128256513026116</v>
      </c>
      <c r="N141" s="222">
        <f t="shared" si="58"/>
        <v>5.5055055055055053</v>
      </c>
      <c r="O141" s="222">
        <f t="shared" si="58"/>
        <v>11.782477341389731</v>
      </c>
      <c r="P141" s="222">
        <f t="shared" si="58"/>
        <v>3.7000000000000024</v>
      </c>
      <c r="Q141" s="222">
        <f t="shared" si="58"/>
        <v>6.4935064935064943</v>
      </c>
      <c r="R141" s="222">
        <f t="shared" ref="R141:AG142" si="103">(R73-R61)/R61*100</f>
        <v>7.392607392607399</v>
      </c>
      <c r="S141" s="222">
        <f t="shared" si="103"/>
        <v>6.0515873015873103</v>
      </c>
      <c r="T141" s="222">
        <f t="shared" si="103"/>
        <v>1.7910447761194004</v>
      </c>
      <c r="U141" s="222">
        <f t="shared" si="103"/>
        <v>9.3279839518555629</v>
      </c>
      <c r="V141" s="222">
        <f t="shared" si="103"/>
        <v>3.9000000000000057</v>
      </c>
      <c r="W141" s="222">
        <f t="shared" si="103"/>
        <v>1.9019019019018935</v>
      </c>
      <c r="X141" s="222">
        <f t="shared" si="103"/>
        <v>2.4000000000000057</v>
      </c>
      <c r="Y141" s="222">
        <f t="shared" si="103"/>
        <v>0.60120240480962783</v>
      </c>
      <c r="Z141" s="222">
        <f t="shared" si="103"/>
        <v>5.4380664652568038</v>
      </c>
      <c r="AA141" s="222">
        <f t="shared" si="103"/>
        <v>4.848484848484846</v>
      </c>
      <c r="AB141" s="222">
        <f t="shared" si="103"/>
        <v>4.3478260869565188</v>
      </c>
      <c r="AC141" s="222">
        <f t="shared" si="103"/>
        <v>3.5999999999999943</v>
      </c>
      <c r="AD141" s="222">
        <f t="shared" si="103"/>
        <v>7.7999999999999972</v>
      </c>
      <c r="AE141" s="222">
        <f t="shared" si="103"/>
        <v>7.0210631895687063</v>
      </c>
      <c r="AF141" s="222">
        <f t="shared" si="103"/>
        <v>2.3976023976024035</v>
      </c>
      <c r="AG141" s="222">
        <f t="shared" si="103"/>
        <v>-3.0938123752495095</v>
      </c>
      <c r="AH141" s="222">
        <f t="shared" ref="AH141:BG142" si="104">(AH73-AH61)/AH61*100</f>
        <v>1.9607843137254901</v>
      </c>
      <c r="AI141" s="222">
        <f t="shared" si="104"/>
        <v>5.83501006036217</v>
      </c>
      <c r="AJ141" s="222">
        <f t="shared" si="104"/>
        <v>4.5999999999999943</v>
      </c>
      <c r="AK141" s="222">
        <f t="shared" si="104"/>
        <v>5.8174523570712111</v>
      </c>
      <c r="AL141" s="222">
        <f t="shared" si="104"/>
        <v>9.5904095904095996</v>
      </c>
      <c r="AM141" s="222">
        <f t="shared" si="104"/>
        <v>7.0646766169154178</v>
      </c>
      <c r="AN141" s="222">
        <f t="shared" si="104"/>
        <v>7.6388888888888919</v>
      </c>
      <c r="AO141" s="222">
        <f t="shared" si="104"/>
        <v>4.3086172344689349</v>
      </c>
      <c r="AP141" s="222">
        <f t="shared" si="104"/>
        <v>5.1020408163265305</v>
      </c>
      <c r="AQ141" s="222">
        <f t="shared" si="104"/>
        <v>1</v>
      </c>
      <c r="AR141" s="222">
        <f t="shared" si="104"/>
        <v>2</v>
      </c>
      <c r="AS141" s="222">
        <f t="shared" si="104"/>
        <v>-13.392857142857142</v>
      </c>
      <c r="AT141" s="222">
        <f t="shared" si="104"/>
        <v>2.7944111776447076</v>
      </c>
      <c r="AU141" s="222">
        <f t="shared" si="104"/>
        <v>1.4042126379137325</v>
      </c>
      <c r="AV141" s="222">
        <f t="shared" si="104"/>
        <v>2.7000000000000028</v>
      </c>
      <c r="AW141" s="222">
        <f t="shared" si="104"/>
        <v>3.1558185404339136</v>
      </c>
      <c r="AX141" s="222" t="e">
        <f t="shared" si="104"/>
        <v>#DIV/0!</v>
      </c>
      <c r="AY141" s="222">
        <f t="shared" si="104"/>
        <v>9.2999999999999972</v>
      </c>
      <c r="AZ141" s="222">
        <f t="shared" si="104"/>
        <v>5.6281407035175821</v>
      </c>
      <c r="BA141" s="222">
        <f t="shared" si="104"/>
        <v>6.6331658291457236</v>
      </c>
      <c r="BB141" s="222">
        <f t="shared" si="104"/>
        <v>3.0181086519114686</v>
      </c>
      <c r="BC141" s="222">
        <f t="shared" si="104"/>
        <v>7.0140280561122248</v>
      </c>
      <c r="BD141" s="222">
        <f t="shared" si="104"/>
        <v>6.4024390243902412</v>
      </c>
      <c r="BE141" s="222">
        <f t="shared" si="104"/>
        <v>8.2000000000000028</v>
      </c>
      <c r="BF141" s="222">
        <f t="shared" si="104"/>
        <v>5.4000000000000057</v>
      </c>
      <c r="BG141" s="222">
        <f t="shared" si="104"/>
        <v>2.5</v>
      </c>
    </row>
    <row r="142" spans="1:59">
      <c r="A142" s="270">
        <v>41609</v>
      </c>
      <c r="B142" s="68">
        <f t="shared" si="58"/>
        <v>5.2000000000000028</v>
      </c>
      <c r="C142" s="222">
        <f t="shared" si="58"/>
        <v>3.9000000000000057</v>
      </c>
      <c r="D142" s="222">
        <f t="shared" si="58"/>
        <v>3.9000000000000057</v>
      </c>
      <c r="E142" s="222">
        <f t="shared" si="58"/>
        <v>4.7999999999999972</v>
      </c>
      <c r="F142" s="222">
        <f t="shared" si="58"/>
        <v>1.2000000000000028</v>
      </c>
      <c r="G142" s="222">
        <f t="shared" si="58"/>
        <v>5</v>
      </c>
      <c r="H142" s="222">
        <f t="shared" si="58"/>
        <v>6.7000000000000028</v>
      </c>
      <c r="I142" s="222">
        <f t="shared" si="58"/>
        <v>2.4000000000000057</v>
      </c>
      <c r="J142" s="222">
        <f t="shared" si="58"/>
        <v>-2.5999999999999943</v>
      </c>
      <c r="K142" s="222">
        <f t="shared" si="58"/>
        <v>3.7000000000000024</v>
      </c>
      <c r="L142" s="222">
        <f t="shared" si="58"/>
        <v>8.2000000000000028</v>
      </c>
      <c r="M142" s="222">
        <f t="shared" si="58"/>
        <v>5.5999999999999943</v>
      </c>
      <c r="N142" s="222">
        <f t="shared" si="58"/>
        <v>4.5</v>
      </c>
      <c r="O142" s="222">
        <f t="shared" si="58"/>
        <v>9.7000000000000028</v>
      </c>
      <c r="P142" s="222">
        <f t="shared" si="58"/>
        <v>2.7999999999999972</v>
      </c>
      <c r="Q142" s="222">
        <f t="shared" si="58"/>
        <v>6.9000000000000057</v>
      </c>
      <c r="R142" s="222">
        <f t="shared" si="103"/>
        <v>5.9000000000000057</v>
      </c>
      <c r="S142" s="222">
        <f t="shared" si="103"/>
        <v>2.2999999999999972</v>
      </c>
      <c r="T142" s="222">
        <f t="shared" si="103"/>
        <v>3.0999999999999943</v>
      </c>
      <c r="U142" s="222">
        <f t="shared" si="103"/>
        <v>8.4000000000000057</v>
      </c>
      <c r="V142" s="222">
        <f t="shared" si="103"/>
        <v>4.7999999999999972</v>
      </c>
      <c r="W142" s="222">
        <f t="shared" si="103"/>
        <v>2.2999999999999972</v>
      </c>
      <c r="X142" s="222">
        <f t="shared" si="103"/>
        <v>3.0999999999999943</v>
      </c>
      <c r="Y142" s="222">
        <f t="shared" si="103"/>
        <v>0.70000000000000284</v>
      </c>
      <c r="Z142" s="222">
        <f t="shared" si="103"/>
        <v>5.4000000000000057</v>
      </c>
      <c r="AA142" s="222">
        <f t="shared" si="103"/>
        <v>4.4000000000000057</v>
      </c>
      <c r="AB142" s="222">
        <f t="shared" si="103"/>
        <v>3.7999999999999972</v>
      </c>
      <c r="AC142" s="222">
        <f t="shared" si="103"/>
        <v>7.7999999999999972</v>
      </c>
      <c r="AD142" s="222">
        <f t="shared" si="103"/>
        <v>6.7000000000000028</v>
      </c>
      <c r="AE142" s="222">
        <f t="shared" si="103"/>
        <v>6.7000000000000028</v>
      </c>
      <c r="AF142" s="222">
        <f t="shared" si="103"/>
        <v>2.5999999999999943</v>
      </c>
      <c r="AG142" s="222">
        <f t="shared" si="103"/>
        <v>-3</v>
      </c>
      <c r="AH142" s="222">
        <f t="shared" si="104"/>
        <v>4.2000000000000028</v>
      </c>
      <c r="AI142" s="222">
        <f t="shared" si="104"/>
        <v>5.2000000000000028</v>
      </c>
      <c r="AJ142" s="222">
        <f t="shared" si="104"/>
        <v>4.0999999999999943</v>
      </c>
      <c r="AK142" s="222">
        <f t="shared" si="104"/>
        <v>7.0000000000000009</v>
      </c>
      <c r="AL142" s="222">
        <f t="shared" si="104"/>
        <v>4</v>
      </c>
      <c r="AM142" s="222">
        <f t="shared" si="104"/>
        <v>8.7000000000000028</v>
      </c>
      <c r="AN142" s="222">
        <f t="shared" si="104"/>
        <v>9.9000000000000057</v>
      </c>
      <c r="AO142" s="222">
        <f t="shared" si="104"/>
        <v>3.7999999999999972</v>
      </c>
      <c r="AP142" s="222">
        <f t="shared" si="104"/>
        <v>7.0000000000000009</v>
      </c>
      <c r="AQ142" s="222">
        <f t="shared" si="104"/>
        <v>1</v>
      </c>
      <c r="AR142" s="222">
        <f t="shared" si="104"/>
        <v>2</v>
      </c>
      <c r="AS142" s="222">
        <f t="shared" si="104"/>
        <v>-13.5</v>
      </c>
      <c r="AT142" s="222">
        <f t="shared" si="104"/>
        <v>3.0999999999999943</v>
      </c>
      <c r="AU142" s="222">
        <f t="shared" si="104"/>
        <v>1.0999999999999943</v>
      </c>
      <c r="AV142" s="222">
        <f t="shared" si="104"/>
        <v>2.7000000000000028</v>
      </c>
      <c r="AW142" s="222">
        <f t="shared" si="104"/>
        <v>5.4000000000000057</v>
      </c>
      <c r="AX142" s="222">
        <f t="shared" si="104"/>
        <v>14.599999999999994</v>
      </c>
      <c r="AY142" s="222">
        <f t="shared" si="104"/>
        <v>9.2999999999999972</v>
      </c>
      <c r="AZ142" s="222">
        <f t="shared" si="104"/>
        <v>6.2999999999999972</v>
      </c>
      <c r="BA142" s="222">
        <f t="shared" si="104"/>
        <v>7.4000000000000048</v>
      </c>
      <c r="BB142" s="222">
        <f t="shared" si="104"/>
        <v>3.2000000000000028</v>
      </c>
      <c r="BC142" s="222">
        <f t="shared" si="104"/>
        <v>6.5999999999999943</v>
      </c>
      <c r="BD142" s="222">
        <f t="shared" si="104"/>
        <v>3.4000000000000057</v>
      </c>
      <c r="BE142" s="222">
        <f t="shared" si="104"/>
        <v>8.2000000000000028</v>
      </c>
      <c r="BF142" s="222">
        <f t="shared" si="104"/>
        <v>5.4000000000000057</v>
      </c>
      <c r="BG142" s="222">
        <f t="shared" si="104"/>
        <v>2.5</v>
      </c>
    </row>
    <row r="143" spans="1:59">
      <c r="A143" s="298">
        <v>41640</v>
      </c>
      <c r="B143" s="68">
        <f>(B75-B63)/B63*100</f>
        <v>5.8941058941059001</v>
      </c>
      <c r="C143" s="162">
        <f t="shared" ref="C143:BG143" si="105">(C75-C63)/C63*100</f>
        <v>5.184446660019943</v>
      </c>
      <c r="D143" s="162">
        <f t="shared" si="105"/>
        <v>5.2894211576846279</v>
      </c>
      <c r="E143" s="162">
        <f t="shared" si="105"/>
        <v>5.1051051051050989</v>
      </c>
      <c r="F143" s="162">
        <f t="shared" si="105"/>
        <v>4.9494949494949552</v>
      </c>
      <c r="G143" s="162">
        <f t="shared" si="105"/>
        <v>6.8931068931068999</v>
      </c>
      <c r="H143" s="162">
        <f t="shared" si="105"/>
        <v>7.7922077922078046</v>
      </c>
      <c r="I143" s="162">
        <f t="shared" si="105"/>
        <v>1.7000000000000028</v>
      </c>
      <c r="J143" s="162">
        <f t="shared" si="105"/>
        <v>-1.5609756097560921</v>
      </c>
      <c r="K143" s="162">
        <f t="shared" si="105"/>
        <v>4.1586073500967089</v>
      </c>
      <c r="L143" s="162">
        <f t="shared" si="105"/>
        <v>6.9721115537848597</v>
      </c>
      <c r="M143" s="162">
        <f t="shared" si="105"/>
        <v>7.6464746772591878</v>
      </c>
      <c r="N143" s="162">
        <f t="shared" si="105"/>
        <v>5.2475247524752442</v>
      </c>
      <c r="O143" s="162">
        <f t="shared" si="105"/>
        <v>8.8669950738916263</v>
      </c>
      <c r="P143" s="162">
        <f t="shared" si="105"/>
        <v>4.2658730158730132</v>
      </c>
      <c r="Q143" s="162">
        <f t="shared" si="105"/>
        <v>7.0646766169154178</v>
      </c>
      <c r="R143" s="162">
        <f t="shared" si="105"/>
        <v>7.4404761904761907</v>
      </c>
      <c r="S143" s="162">
        <f t="shared" si="105"/>
        <v>5.4634146341463357</v>
      </c>
      <c r="T143" s="162">
        <f t="shared" si="105"/>
        <v>3.5000000000000004</v>
      </c>
      <c r="U143" s="162">
        <f t="shared" si="105"/>
        <v>9.163346613545805</v>
      </c>
      <c r="V143" s="162">
        <f t="shared" si="105"/>
        <v>5.4054054054053964</v>
      </c>
      <c r="W143" s="162">
        <f t="shared" si="105"/>
        <v>2.691924227318049</v>
      </c>
      <c r="X143" s="162">
        <f t="shared" si="105"/>
        <v>3.1904287138584277</v>
      </c>
      <c r="Y143" s="162">
        <f t="shared" si="105"/>
        <v>1.7946161515453611</v>
      </c>
      <c r="Z143" s="162">
        <f t="shared" si="105"/>
        <v>5.5</v>
      </c>
      <c r="AA143" s="162">
        <f t="shared" si="105"/>
        <v>5.0999999999999943</v>
      </c>
      <c r="AB143" s="162">
        <f t="shared" si="105"/>
        <v>4.4000000000000057</v>
      </c>
      <c r="AC143" s="162">
        <f t="shared" si="105"/>
        <v>4.7856430707876347</v>
      </c>
      <c r="AD143" s="162">
        <f t="shared" si="105"/>
        <v>7.7999999999999972</v>
      </c>
      <c r="AE143" s="162">
        <f t="shared" si="105"/>
        <v>6.7000000000000028</v>
      </c>
      <c r="AF143" s="162">
        <f t="shared" si="105"/>
        <v>2.3904382470119434</v>
      </c>
      <c r="AG143" s="162">
        <f t="shared" si="105"/>
        <v>-2.8112449799196759</v>
      </c>
      <c r="AH143" s="162">
        <f t="shared" si="105"/>
        <v>3.165182987141447</v>
      </c>
      <c r="AI143" s="162">
        <f t="shared" si="105"/>
        <v>5.2736318407960168</v>
      </c>
      <c r="AJ143" s="162">
        <f t="shared" si="105"/>
        <v>4.1958041958041985</v>
      </c>
      <c r="AK143" s="162">
        <f t="shared" si="105"/>
        <v>8.7174348697394812</v>
      </c>
      <c r="AL143" s="162">
        <f t="shared" si="105"/>
        <v>4.7761194029850715</v>
      </c>
      <c r="AM143" s="162">
        <f t="shared" si="105"/>
        <v>12.714429868819382</v>
      </c>
      <c r="AN143" s="162">
        <f t="shared" si="105"/>
        <v>14.574898785425109</v>
      </c>
      <c r="AO143" s="162">
        <f t="shared" si="105"/>
        <v>5.4000000000000057</v>
      </c>
      <c r="AP143" s="162">
        <f t="shared" si="105"/>
        <v>7.0000000000000009</v>
      </c>
      <c r="AQ143" s="162">
        <f t="shared" si="105"/>
        <v>0.90000000000000568</v>
      </c>
      <c r="AR143" s="162">
        <f t="shared" si="105"/>
        <v>2</v>
      </c>
      <c r="AS143" s="162">
        <f t="shared" si="105"/>
        <v>-14.285714285714288</v>
      </c>
      <c r="AT143" s="162">
        <f t="shared" si="105"/>
        <v>3.9000000000000057</v>
      </c>
      <c r="AU143" s="162">
        <f t="shared" si="105"/>
        <v>1.1976047904191645</v>
      </c>
      <c r="AV143" s="162">
        <f t="shared" si="105"/>
        <v>2.7000000000000028</v>
      </c>
      <c r="AW143" s="162">
        <f t="shared" si="105"/>
        <v>12.282497441146365</v>
      </c>
      <c r="AX143" s="162">
        <f t="shared" si="105"/>
        <v>8.1784386617100484</v>
      </c>
      <c r="AY143" s="162">
        <f t="shared" si="105"/>
        <v>9.2999999999999972</v>
      </c>
      <c r="AZ143" s="162">
        <f t="shared" si="105"/>
        <v>7.0000000000000009</v>
      </c>
      <c r="BA143" s="162">
        <f t="shared" si="105"/>
        <v>7.392607392607399</v>
      </c>
      <c r="BB143" s="162">
        <f t="shared" si="105"/>
        <v>6.024096385542169</v>
      </c>
      <c r="BC143" s="162">
        <f t="shared" si="105"/>
        <v>6.5606361829025932</v>
      </c>
      <c r="BD143" s="162">
        <f t="shared" si="105"/>
        <v>5.005005005005005</v>
      </c>
      <c r="BE143" s="162">
        <f t="shared" si="105"/>
        <v>8.0999999999999943</v>
      </c>
      <c r="BF143" s="162">
        <f t="shared" si="105"/>
        <v>3.3492822966507179</v>
      </c>
      <c r="BG143" s="162">
        <f t="shared" si="105"/>
        <v>2.7613412228796816</v>
      </c>
    </row>
    <row r="144" spans="1:59">
      <c r="A144" s="298">
        <v>41671</v>
      </c>
      <c r="B144" s="68">
        <f t="shared" ref="B144:BG144" si="106">(B76-B64)/B64*100</f>
        <v>5.8358061325420438</v>
      </c>
      <c r="C144" s="162">
        <f t="shared" si="106"/>
        <v>5.9000000000000057</v>
      </c>
      <c r="D144" s="162">
        <f t="shared" si="106"/>
        <v>5.9000000000000057</v>
      </c>
      <c r="E144" s="162">
        <f t="shared" si="106"/>
        <v>7.6381909547738633</v>
      </c>
      <c r="F144" s="162">
        <f t="shared" si="106"/>
        <v>4.8730964467005045</v>
      </c>
      <c r="G144" s="162">
        <f t="shared" si="106"/>
        <v>8.5020242914979818</v>
      </c>
      <c r="H144" s="162">
        <f t="shared" si="106"/>
        <v>6.0487804878048808</v>
      </c>
      <c r="I144" s="162">
        <f t="shared" si="106"/>
        <v>2.0060180541624875</v>
      </c>
      <c r="J144" s="162">
        <f t="shared" si="106"/>
        <v>0.38722168441433275</v>
      </c>
      <c r="K144" s="162">
        <f t="shared" si="106"/>
        <v>5.7030481809242843</v>
      </c>
      <c r="L144" s="162">
        <f t="shared" si="106"/>
        <v>5.0395256916995992</v>
      </c>
      <c r="M144" s="162">
        <f t="shared" si="106"/>
        <v>5.4347826086956523</v>
      </c>
      <c r="N144" s="162">
        <f t="shared" si="106"/>
        <v>4.3564356435643621</v>
      </c>
      <c r="O144" s="162">
        <f t="shared" si="106"/>
        <v>6.3953488372092968</v>
      </c>
      <c r="P144" s="162">
        <f t="shared" si="106"/>
        <v>3.6889332003988065</v>
      </c>
      <c r="Q144" s="162">
        <f t="shared" si="106"/>
        <v>5.8185404339250413</v>
      </c>
      <c r="R144" s="162">
        <f t="shared" si="106"/>
        <v>6.1825318940137359</v>
      </c>
      <c r="S144" s="162">
        <f t="shared" si="106"/>
        <v>5.1556420233463012</v>
      </c>
      <c r="T144" s="162">
        <f t="shared" si="106"/>
        <v>3.2032032032031914</v>
      </c>
      <c r="U144" s="162">
        <f t="shared" si="106"/>
        <v>7.240704500978465</v>
      </c>
      <c r="V144" s="162">
        <f t="shared" si="106"/>
        <v>4.7047047047046933</v>
      </c>
      <c r="W144" s="162">
        <f t="shared" si="106"/>
        <v>3.796203796203808</v>
      </c>
      <c r="X144" s="162">
        <f t="shared" si="106"/>
        <v>3.988035892323031</v>
      </c>
      <c r="Y144" s="162">
        <f t="shared" si="106"/>
        <v>3.6108324974924715</v>
      </c>
      <c r="Z144" s="162">
        <f t="shared" si="106"/>
        <v>5.5999999999999943</v>
      </c>
      <c r="AA144" s="162">
        <f t="shared" si="106"/>
        <v>5.0999999999999943</v>
      </c>
      <c r="AB144" s="162">
        <f t="shared" si="106"/>
        <v>4.4000000000000057</v>
      </c>
      <c r="AC144" s="162">
        <f t="shared" si="106"/>
        <v>6.586826347305383</v>
      </c>
      <c r="AD144" s="162">
        <f t="shared" si="106"/>
        <v>7.7999999999999972</v>
      </c>
      <c r="AE144" s="162">
        <f t="shared" si="106"/>
        <v>6.7000000000000028</v>
      </c>
      <c r="AF144" s="162">
        <f t="shared" si="106"/>
        <v>2.894211576846299</v>
      </c>
      <c r="AG144" s="162">
        <f t="shared" si="106"/>
        <v>-2.0140986908358509</v>
      </c>
      <c r="AH144" s="162">
        <f t="shared" si="106"/>
        <v>3.8690476190476248</v>
      </c>
      <c r="AI144" s="162">
        <f t="shared" si="106"/>
        <v>5.47808764940239</v>
      </c>
      <c r="AJ144" s="162">
        <f t="shared" si="106"/>
        <v>4.5719844357976687</v>
      </c>
      <c r="AK144" s="162">
        <f t="shared" si="106"/>
        <v>8.8118811881188162</v>
      </c>
      <c r="AL144" s="162">
        <f t="shared" si="106"/>
        <v>5.1638530287984139</v>
      </c>
      <c r="AM144" s="162">
        <f t="shared" si="106"/>
        <v>12.266928361138369</v>
      </c>
      <c r="AN144" s="162">
        <f t="shared" si="106"/>
        <v>13.978494623655912</v>
      </c>
      <c r="AO144" s="162">
        <f t="shared" si="106"/>
        <v>5.389221556886219</v>
      </c>
      <c r="AP144" s="162">
        <f t="shared" si="106"/>
        <v>7.092907092907101</v>
      </c>
      <c r="AQ144" s="162">
        <f t="shared" si="106"/>
        <v>1.303911735205614</v>
      </c>
      <c r="AR144" s="162">
        <f t="shared" si="106"/>
        <v>2</v>
      </c>
      <c r="AS144" s="162">
        <f t="shared" si="106"/>
        <v>-10.460251046025105</v>
      </c>
      <c r="AT144" s="162">
        <f t="shared" si="106"/>
        <v>2.5717111770524319</v>
      </c>
      <c r="AU144" s="162">
        <f t="shared" si="106"/>
        <v>0.19920318725098468</v>
      </c>
      <c r="AV144" s="162">
        <f t="shared" si="106"/>
        <v>1.1811023622047274</v>
      </c>
      <c r="AW144" s="162">
        <f t="shared" si="106"/>
        <v>9.6192384769539157</v>
      </c>
      <c r="AX144" s="162">
        <f t="shared" si="106"/>
        <v>11.069063386944183</v>
      </c>
      <c r="AY144" s="162">
        <f t="shared" si="106"/>
        <v>9.2999999999999972</v>
      </c>
      <c r="AZ144" s="162">
        <f t="shared" si="106"/>
        <v>6.9721115537848597</v>
      </c>
      <c r="BA144" s="162">
        <f t="shared" si="106"/>
        <v>7.2781655034895278</v>
      </c>
      <c r="BB144" s="162">
        <f t="shared" si="106"/>
        <v>6.361829025844937</v>
      </c>
      <c r="BC144" s="162">
        <f t="shared" si="106"/>
        <v>5.7710501419110631</v>
      </c>
      <c r="BD144" s="162">
        <f t="shared" si="106"/>
        <v>3.7185929648241238</v>
      </c>
      <c r="BE144" s="162">
        <f t="shared" si="106"/>
        <v>7.0370370370370319</v>
      </c>
      <c r="BF144" s="162">
        <f t="shared" si="106"/>
        <v>3.3492822966507179</v>
      </c>
      <c r="BG144" s="162">
        <f t="shared" si="106"/>
        <v>2.7613412228796816</v>
      </c>
    </row>
    <row r="145" spans="1:59">
      <c r="A145" s="298">
        <v>41699</v>
      </c>
      <c r="B145" s="68">
        <f t="shared" ref="B145:BG145" si="107">(B77-B65)/B65*100</f>
        <v>6.2561094819159386</v>
      </c>
      <c r="C145" s="162">
        <f t="shared" si="107"/>
        <v>8.0677290836653324</v>
      </c>
      <c r="D145" s="162">
        <f t="shared" si="107"/>
        <v>8.1673306772908258</v>
      </c>
      <c r="E145" s="162">
        <f t="shared" si="107"/>
        <v>9.5669687814702922</v>
      </c>
      <c r="F145" s="162">
        <f t="shared" si="107"/>
        <v>6.6599394550958717</v>
      </c>
      <c r="G145" s="162">
        <f t="shared" si="107"/>
        <v>6.286836935166999</v>
      </c>
      <c r="H145" s="162">
        <f t="shared" si="107"/>
        <v>7.8109932497589147</v>
      </c>
      <c r="I145" s="162">
        <f t="shared" si="107"/>
        <v>4.4534412955465648</v>
      </c>
      <c r="J145" s="162">
        <f t="shared" si="107"/>
        <v>-9.6899224806209813E-2</v>
      </c>
      <c r="K145" s="162">
        <f t="shared" si="107"/>
        <v>12.931885488647591</v>
      </c>
      <c r="L145" s="162">
        <f t="shared" si="107"/>
        <v>3.1775700934579496</v>
      </c>
      <c r="M145" s="162">
        <f t="shared" si="107"/>
        <v>7.6076076076076014</v>
      </c>
      <c r="N145" s="162">
        <f t="shared" si="107"/>
        <v>5.3731343283582147</v>
      </c>
      <c r="O145" s="162">
        <f t="shared" si="107"/>
        <v>7.8277886497064575</v>
      </c>
      <c r="P145" s="162">
        <f t="shared" si="107"/>
        <v>4.7047047047046933</v>
      </c>
      <c r="Q145" s="162">
        <f t="shared" si="107"/>
        <v>7.6998050682261274</v>
      </c>
      <c r="R145" s="162">
        <f t="shared" si="107"/>
        <v>7.57281553398058</v>
      </c>
      <c r="S145" s="162">
        <f t="shared" si="107"/>
        <v>8.4210526315789451</v>
      </c>
      <c r="T145" s="162">
        <f t="shared" si="107"/>
        <v>7.7075098814229221</v>
      </c>
      <c r="U145" s="162">
        <f t="shared" si="107"/>
        <v>7.385811467444114</v>
      </c>
      <c r="V145" s="162">
        <f t="shared" si="107"/>
        <v>7.8817733990147785</v>
      </c>
      <c r="W145" s="162">
        <f t="shared" si="107"/>
        <v>4.2914171656686593</v>
      </c>
      <c r="X145" s="162">
        <f t="shared" si="107"/>
        <v>3.9800995024875623</v>
      </c>
      <c r="Y145" s="162">
        <f t="shared" si="107"/>
        <v>4.8144433299899667</v>
      </c>
      <c r="Z145" s="162">
        <f t="shared" si="107"/>
        <v>5.6603773584905692</v>
      </c>
      <c r="AA145" s="162">
        <f t="shared" si="107"/>
        <v>5.0395256916995992</v>
      </c>
      <c r="AB145" s="162">
        <f t="shared" si="107"/>
        <v>4.5499505440158341</v>
      </c>
      <c r="AC145" s="162">
        <f t="shared" si="107"/>
        <v>6.7594433399602503</v>
      </c>
      <c r="AD145" s="162">
        <f t="shared" si="107"/>
        <v>7.7999999999999972</v>
      </c>
      <c r="AE145" s="162">
        <f t="shared" si="107"/>
        <v>6.7000000000000028</v>
      </c>
      <c r="AF145" s="162">
        <f t="shared" si="107"/>
        <v>3.3830845771144333</v>
      </c>
      <c r="AG145" s="162">
        <f t="shared" si="107"/>
        <v>-1.3211382113821253</v>
      </c>
      <c r="AH145" s="162">
        <f t="shared" si="107"/>
        <v>4.7384007897334621</v>
      </c>
      <c r="AI145" s="162">
        <f t="shared" si="107"/>
        <v>5.6213017751479173</v>
      </c>
      <c r="AJ145" s="162">
        <f t="shared" si="107"/>
        <v>4.576436222005845</v>
      </c>
      <c r="AK145" s="162">
        <f t="shared" si="107"/>
        <v>7.6849183477425562</v>
      </c>
      <c r="AL145" s="162">
        <f t="shared" si="107"/>
        <v>5.550049554013869</v>
      </c>
      <c r="AM145" s="162">
        <f t="shared" si="107"/>
        <v>8.5264133456904432</v>
      </c>
      <c r="AN145" s="162">
        <f t="shared" si="107"/>
        <v>9.615384615384615</v>
      </c>
      <c r="AO145" s="162">
        <f t="shared" si="107"/>
        <v>3.7900874635568425</v>
      </c>
      <c r="AP145" s="162">
        <f t="shared" si="107"/>
        <v>8.3579154375614557</v>
      </c>
      <c r="AQ145" s="162">
        <f t="shared" si="107"/>
        <v>9.9304865938425343E-2</v>
      </c>
      <c r="AR145" s="162">
        <f t="shared" si="107"/>
        <v>0.79129574678537229</v>
      </c>
      <c r="AS145" s="162">
        <f t="shared" si="107"/>
        <v>-10.191082802547779</v>
      </c>
      <c r="AT145" s="162">
        <f t="shared" si="107"/>
        <v>2.7559055118110352</v>
      </c>
      <c r="AU145" s="162">
        <f t="shared" si="107"/>
        <v>-9.8911968348164514E-2</v>
      </c>
      <c r="AV145" s="162">
        <f t="shared" si="107"/>
        <v>1.1811023622047274</v>
      </c>
      <c r="AW145" s="162">
        <f t="shared" si="107"/>
        <v>12.127236580516902</v>
      </c>
      <c r="AX145" s="162">
        <f t="shared" si="107"/>
        <v>9.3173431734317287</v>
      </c>
      <c r="AY145" s="162">
        <f t="shared" si="107"/>
        <v>9.149130832570906</v>
      </c>
      <c r="AZ145" s="162">
        <f t="shared" si="107"/>
        <v>7.2205736894164305</v>
      </c>
      <c r="BA145" s="162">
        <f t="shared" si="107"/>
        <v>7.6313181367690666</v>
      </c>
      <c r="BB145" s="162">
        <f t="shared" si="107"/>
        <v>5.6918547595682014</v>
      </c>
      <c r="BC145" s="162">
        <f t="shared" si="107"/>
        <v>6.3327032136105883</v>
      </c>
      <c r="BD145" s="162">
        <f t="shared" si="107"/>
        <v>6.7472306143001042</v>
      </c>
      <c r="BE145" s="162">
        <f t="shared" si="107"/>
        <v>7.2088724584103483</v>
      </c>
      <c r="BF145" s="162">
        <f t="shared" si="107"/>
        <v>3.5372848948374789</v>
      </c>
      <c r="BG145" s="162">
        <f t="shared" si="107"/>
        <v>2.7613412228796816</v>
      </c>
    </row>
    <row r="146" spans="1:59">
      <c r="A146" s="298">
        <v>41730</v>
      </c>
      <c r="B146" s="68">
        <f t="shared" ref="B146:B151" si="108">(B78-B66)/B66*100</f>
        <v>6.7251461988304158</v>
      </c>
      <c r="C146" s="162">
        <f t="shared" ref="C146:BG146" si="109">(C78-C66)/C66*100</f>
        <v>9.7222222222222197</v>
      </c>
      <c r="D146" s="162">
        <f t="shared" si="109"/>
        <v>10.01984126984128</v>
      </c>
      <c r="E146" s="162">
        <f t="shared" si="109"/>
        <v>12.738214643931798</v>
      </c>
      <c r="F146" s="162">
        <f t="shared" si="109"/>
        <v>9.8790322580645125</v>
      </c>
      <c r="G146" s="162">
        <f t="shared" si="109"/>
        <v>7.536231884057969</v>
      </c>
      <c r="H146" s="162">
        <f t="shared" si="109"/>
        <v>7.8185328185328267</v>
      </c>
      <c r="I146" s="162">
        <f t="shared" si="109"/>
        <v>4.9746192893401071</v>
      </c>
      <c r="J146" s="162">
        <f t="shared" si="109"/>
        <v>3.1218529707955778</v>
      </c>
      <c r="K146" s="162">
        <f t="shared" si="109"/>
        <v>11.587147030184997</v>
      </c>
      <c r="L146" s="162">
        <f t="shared" si="109"/>
        <v>3.7822878228782235</v>
      </c>
      <c r="M146" s="162">
        <f t="shared" si="109"/>
        <v>6.8452380952381011</v>
      </c>
      <c r="N146" s="162">
        <f t="shared" si="109"/>
        <v>4.8514851485148576</v>
      </c>
      <c r="O146" s="162">
        <f t="shared" si="109"/>
        <v>5.6894889103182171</v>
      </c>
      <c r="P146" s="162">
        <f t="shared" si="109"/>
        <v>4.5954045954046041</v>
      </c>
      <c r="Q146" s="162">
        <f t="shared" si="109"/>
        <v>6.1010486177311645</v>
      </c>
      <c r="R146" s="162">
        <f t="shared" si="109"/>
        <v>5.9715639810426513</v>
      </c>
      <c r="S146" s="162">
        <f t="shared" si="109"/>
        <v>7.6350093109869537</v>
      </c>
      <c r="T146" s="162">
        <f t="shared" si="109"/>
        <v>6.5493646138807451</v>
      </c>
      <c r="U146" s="162">
        <f t="shared" si="109"/>
        <v>5.1984877126654068</v>
      </c>
      <c r="V146" s="162">
        <f t="shared" si="109"/>
        <v>6.8093385214007789</v>
      </c>
      <c r="W146" s="162">
        <f t="shared" si="109"/>
        <v>4.4820717131474099</v>
      </c>
      <c r="X146" s="162">
        <f t="shared" si="109"/>
        <v>4.0714995034756649</v>
      </c>
      <c r="Y146" s="162">
        <f t="shared" si="109"/>
        <v>5.3159478435305889</v>
      </c>
      <c r="Z146" s="162">
        <f t="shared" si="109"/>
        <v>5.6603773584905692</v>
      </c>
      <c r="AA146" s="162">
        <f t="shared" si="109"/>
        <v>5.0395256916995992</v>
      </c>
      <c r="AB146" s="162">
        <f t="shared" si="109"/>
        <v>4.5499505440158341</v>
      </c>
      <c r="AC146" s="162">
        <f t="shared" si="109"/>
        <v>7.8373015873015923</v>
      </c>
      <c r="AD146" s="162">
        <f t="shared" si="109"/>
        <v>7.7999999999999972</v>
      </c>
      <c r="AE146" s="162">
        <f t="shared" si="109"/>
        <v>6.7000000000000028</v>
      </c>
      <c r="AF146" s="162">
        <f t="shared" si="109"/>
        <v>3.3830845771144333</v>
      </c>
      <c r="AG146" s="162">
        <f t="shared" si="109"/>
        <v>-0.3061224489795889</v>
      </c>
      <c r="AH146" s="162">
        <f t="shared" si="109"/>
        <v>4.3349753694581334</v>
      </c>
      <c r="AI146" s="162">
        <f t="shared" si="109"/>
        <v>2.8901734104046244</v>
      </c>
      <c r="AJ146" s="162">
        <f t="shared" si="109"/>
        <v>3.8277511961722488</v>
      </c>
      <c r="AK146" s="162">
        <f t="shared" si="109"/>
        <v>11.177052423343238</v>
      </c>
      <c r="AL146" s="162">
        <f t="shared" si="109"/>
        <v>-1.4719411223551135</v>
      </c>
      <c r="AM146" s="162">
        <f t="shared" si="109"/>
        <v>6.7211625794732113</v>
      </c>
      <c r="AN146" s="162">
        <f t="shared" si="109"/>
        <v>15.957446808510637</v>
      </c>
      <c r="AO146" s="162">
        <f t="shared" si="109"/>
        <v>6.4960629921259931</v>
      </c>
      <c r="AP146" s="162">
        <f t="shared" si="109"/>
        <v>9.334657398212503</v>
      </c>
      <c r="AQ146" s="162">
        <f t="shared" si="109"/>
        <v>-0.88932806324111235</v>
      </c>
      <c r="AR146" s="162">
        <f t="shared" si="109"/>
        <v>8.681672025723481</v>
      </c>
      <c r="AS146" s="162">
        <f t="shared" si="109"/>
        <v>-17.664376840039253</v>
      </c>
      <c r="AT146" s="162">
        <f t="shared" si="109"/>
        <v>4.2701092353525292</v>
      </c>
      <c r="AU146" s="162">
        <f t="shared" si="109"/>
        <v>-1.2707722385141713</v>
      </c>
      <c r="AV146" s="162">
        <f t="shared" si="109"/>
        <v>2.1611001964636571</v>
      </c>
      <c r="AW146" s="162">
        <f t="shared" si="109"/>
        <v>4.9586776859504047</v>
      </c>
      <c r="AX146" s="162">
        <f t="shared" si="109"/>
        <v>5.0505050505050502</v>
      </c>
      <c r="AY146" s="162">
        <f t="shared" si="109"/>
        <v>9.149130832570906</v>
      </c>
      <c r="AZ146" s="162">
        <f t="shared" si="109"/>
        <v>7.84883720930232</v>
      </c>
      <c r="BA146" s="162">
        <f t="shared" si="109"/>
        <v>8.9060987415295294</v>
      </c>
      <c r="BB146" s="162">
        <f t="shared" si="109"/>
        <v>4.4616876818622782</v>
      </c>
      <c r="BC146" s="162">
        <f t="shared" si="109"/>
        <v>6.5913370998116756</v>
      </c>
      <c r="BD146" s="162">
        <f t="shared" si="109"/>
        <v>6.7393458870168459</v>
      </c>
      <c r="BE146" s="162">
        <f t="shared" si="109"/>
        <v>7.472324723247227</v>
      </c>
      <c r="BF146" s="162">
        <f t="shared" si="109"/>
        <v>3.5372848948374789</v>
      </c>
      <c r="BG146" s="162">
        <f t="shared" si="109"/>
        <v>4.1420118343195149</v>
      </c>
    </row>
    <row r="147" spans="1:59">
      <c r="A147" s="298">
        <v>41760</v>
      </c>
      <c r="B147" s="68">
        <f t="shared" si="108"/>
        <v>7.1358748778103598</v>
      </c>
      <c r="C147" s="162">
        <f t="shared" ref="C147:BG149" si="110">(C79-C67)/C67*100</f>
        <v>10.228401191658389</v>
      </c>
      <c r="D147" s="162">
        <f t="shared" si="110"/>
        <v>10.427010923535253</v>
      </c>
      <c r="E147" s="162">
        <f t="shared" si="110"/>
        <v>11.835506519558672</v>
      </c>
      <c r="F147" s="162">
        <f t="shared" si="110"/>
        <v>10.606060606060606</v>
      </c>
      <c r="G147" s="162">
        <f t="shared" si="110"/>
        <v>7.2588347659980847</v>
      </c>
      <c r="H147" s="162">
        <f t="shared" si="110"/>
        <v>10.135135135135135</v>
      </c>
      <c r="I147" s="162">
        <f t="shared" si="110"/>
        <v>0.70493454179255066</v>
      </c>
      <c r="J147" s="162">
        <f t="shared" si="110"/>
        <v>3.5823950870010237</v>
      </c>
      <c r="K147" s="162">
        <f t="shared" si="110"/>
        <v>14.619883040935674</v>
      </c>
      <c r="L147" s="162">
        <f t="shared" si="110"/>
        <v>4.2396313364055249</v>
      </c>
      <c r="M147" s="162">
        <f t="shared" si="110"/>
        <v>9.0452261306532673</v>
      </c>
      <c r="N147" s="162">
        <f t="shared" si="110"/>
        <v>6.7796610169491496</v>
      </c>
      <c r="O147" s="162">
        <f t="shared" si="110"/>
        <v>8.1106870229007626</v>
      </c>
      <c r="P147" s="162">
        <f t="shared" si="110"/>
        <v>6.3700707785642035</v>
      </c>
      <c r="Q147" s="162">
        <f t="shared" si="110"/>
        <v>5.5977229601517946</v>
      </c>
      <c r="R147" s="162">
        <f t="shared" si="110"/>
        <v>4.9905838041431236</v>
      </c>
      <c r="S147" s="162">
        <f t="shared" si="110"/>
        <v>8.3798882681564244</v>
      </c>
      <c r="T147" s="162">
        <f t="shared" si="110"/>
        <v>5.7956777996070779</v>
      </c>
      <c r="U147" s="162">
        <f t="shared" si="110"/>
        <v>3.7383177570093453</v>
      </c>
      <c r="V147" s="162">
        <f t="shared" si="110"/>
        <v>7.6848249027237419</v>
      </c>
      <c r="W147" s="162">
        <f t="shared" si="110"/>
        <v>4.6766169154228887</v>
      </c>
      <c r="X147" s="162">
        <f t="shared" si="110"/>
        <v>4.0634291377601528</v>
      </c>
      <c r="Y147" s="162">
        <f t="shared" si="110"/>
        <v>5.8232931726907751</v>
      </c>
      <c r="Z147" s="162">
        <f t="shared" si="110"/>
        <v>5.7596822244289942</v>
      </c>
      <c r="AA147" s="162">
        <f t="shared" si="110"/>
        <v>5.0395256916995992</v>
      </c>
      <c r="AB147" s="162">
        <f t="shared" si="110"/>
        <v>4.5499505440158341</v>
      </c>
      <c r="AC147" s="162">
        <f t="shared" si="110"/>
        <v>9.3253968253968313</v>
      </c>
      <c r="AD147" s="162">
        <f t="shared" si="110"/>
        <v>7.7999999999999972</v>
      </c>
      <c r="AE147" s="162">
        <f t="shared" si="110"/>
        <v>6.7000000000000028</v>
      </c>
      <c r="AF147" s="162">
        <f t="shared" si="110"/>
        <v>3.0815109343936471</v>
      </c>
      <c r="AG147" s="162">
        <f t="shared" si="110"/>
        <v>-0.81383519837232676</v>
      </c>
      <c r="AH147" s="162">
        <f t="shared" si="110"/>
        <v>4.1379310344827616</v>
      </c>
      <c r="AI147" s="162">
        <f t="shared" si="110"/>
        <v>2.5961538461538489</v>
      </c>
      <c r="AJ147" s="162">
        <f t="shared" si="110"/>
        <v>6.2378167641325595</v>
      </c>
      <c r="AK147" s="162">
        <f t="shared" si="110"/>
        <v>10.72834645669292</v>
      </c>
      <c r="AL147" s="162">
        <f t="shared" si="110"/>
        <v>4.3352601156069364</v>
      </c>
      <c r="AM147" s="162">
        <f t="shared" si="110"/>
        <v>12.632594021215038</v>
      </c>
      <c r="AN147" s="162">
        <f t="shared" si="110"/>
        <v>13.928914505283382</v>
      </c>
      <c r="AO147" s="162">
        <f t="shared" si="110"/>
        <v>7.7679449360865211</v>
      </c>
      <c r="AP147" s="162">
        <f t="shared" si="110"/>
        <v>9.4339622641509422</v>
      </c>
      <c r="AQ147" s="162">
        <f t="shared" si="110"/>
        <v>-1.0869565217391388</v>
      </c>
      <c r="AR147" s="162">
        <f t="shared" si="110"/>
        <v>8.4582441113490265</v>
      </c>
      <c r="AS147" s="162">
        <f t="shared" si="110"/>
        <v>-19.528949950932294</v>
      </c>
      <c r="AT147" s="162">
        <f t="shared" si="110"/>
        <v>5.069582504970187</v>
      </c>
      <c r="AU147" s="162">
        <f t="shared" si="110"/>
        <v>0.39100684261975138</v>
      </c>
      <c r="AV147" s="162">
        <f t="shared" si="110"/>
        <v>-4.562043795620438</v>
      </c>
      <c r="AW147" s="162">
        <f t="shared" si="110"/>
        <v>4.562043795620438</v>
      </c>
      <c r="AX147" s="162">
        <f t="shared" si="110"/>
        <v>1.4598540145985481</v>
      </c>
      <c r="AY147" s="162">
        <f t="shared" si="110"/>
        <v>9.149130832570906</v>
      </c>
      <c r="AZ147" s="162">
        <f t="shared" si="110"/>
        <v>7.7959576515880595</v>
      </c>
      <c r="BA147" s="162">
        <f t="shared" si="110"/>
        <v>8.8291746641074873</v>
      </c>
      <c r="BB147" s="162">
        <f t="shared" si="110"/>
        <v>4.4703595724003824</v>
      </c>
      <c r="BC147" s="162">
        <f t="shared" si="110"/>
        <v>6.4971751412429297</v>
      </c>
      <c r="BD147" s="162">
        <f t="shared" si="110"/>
        <v>6.1507936507936538</v>
      </c>
      <c r="BE147" s="162">
        <f t="shared" si="110"/>
        <v>7.472324723247227</v>
      </c>
      <c r="BF147" s="162">
        <f t="shared" si="110"/>
        <v>3.5372848948374789</v>
      </c>
      <c r="BG147" s="162">
        <f t="shared" si="110"/>
        <v>4.1420118343195149</v>
      </c>
    </row>
    <row r="148" spans="1:59">
      <c r="A148" s="298">
        <v>41791</v>
      </c>
      <c r="B148" s="68">
        <f t="shared" si="108"/>
        <v>7.2195121951219559</v>
      </c>
      <c r="C148" s="162">
        <f t="shared" si="110"/>
        <v>10.95617529880478</v>
      </c>
      <c r="D148" s="162">
        <f t="shared" si="110"/>
        <v>11.254980079681271</v>
      </c>
      <c r="E148" s="162">
        <f t="shared" si="110"/>
        <v>12.337011033099294</v>
      </c>
      <c r="F148" s="162">
        <f t="shared" si="110"/>
        <v>12.359550561797747</v>
      </c>
      <c r="G148" s="162">
        <f t="shared" si="110"/>
        <v>8.4600760456273676</v>
      </c>
      <c r="H148" s="162">
        <f t="shared" si="110"/>
        <v>11.6523400191022</v>
      </c>
      <c r="I148" s="162">
        <f t="shared" si="110"/>
        <v>0.99502487562189057</v>
      </c>
      <c r="J148" s="162">
        <f t="shared" si="110"/>
        <v>6.6017316017315943</v>
      </c>
      <c r="K148" s="162">
        <f t="shared" si="110"/>
        <v>14.455445544554449</v>
      </c>
      <c r="L148" s="162">
        <f t="shared" si="110"/>
        <v>5.7835820895522421</v>
      </c>
      <c r="M148" s="162">
        <f t="shared" si="110"/>
        <v>8.3333333333333393</v>
      </c>
      <c r="N148" s="162">
        <f t="shared" si="110"/>
        <v>6.126482213438738</v>
      </c>
      <c r="O148" s="162">
        <f t="shared" si="110"/>
        <v>9.961685823754781</v>
      </c>
      <c r="P148" s="162">
        <f t="shared" si="110"/>
        <v>4.8902195608782346</v>
      </c>
      <c r="Q148" s="162">
        <f t="shared" si="110"/>
        <v>5.9885931558935335</v>
      </c>
      <c r="R148" s="162">
        <f t="shared" si="110"/>
        <v>5.4716981132075446</v>
      </c>
      <c r="S148" s="162">
        <f t="shared" si="110"/>
        <v>9.0140845070422486</v>
      </c>
      <c r="T148" s="162">
        <f t="shared" si="110"/>
        <v>7.7603143418467635</v>
      </c>
      <c r="U148" s="162">
        <f t="shared" si="110"/>
        <v>3.7383177570093453</v>
      </c>
      <c r="V148" s="162">
        <f t="shared" si="110"/>
        <v>7.6848249027237419</v>
      </c>
      <c r="W148" s="162">
        <f t="shared" si="110"/>
        <v>4.6719681908548738</v>
      </c>
      <c r="X148" s="162">
        <f t="shared" si="110"/>
        <v>4.055390702274984</v>
      </c>
      <c r="Y148" s="162">
        <f t="shared" si="110"/>
        <v>6.0301507537688437</v>
      </c>
      <c r="Z148" s="162">
        <f t="shared" si="110"/>
        <v>5.807086614173234</v>
      </c>
      <c r="AA148" s="162">
        <f t="shared" si="110"/>
        <v>5.1556420233463012</v>
      </c>
      <c r="AB148" s="162">
        <f t="shared" si="110"/>
        <v>4.6829268292682897</v>
      </c>
      <c r="AC148" s="162">
        <f t="shared" si="110"/>
        <v>9.1089108910891117</v>
      </c>
      <c r="AD148" s="162">
        <f t="shared" si="110"/>
        <v>7.7999999999999972</v>
      </c>
      <c r="AE148" s="162">
        <f t="shared" si="110"/>
        <v>6.7000000000000028</v>
      </c>
      <c r="AF148" s="162">
        <f t="shared" si="110"/>
        <v>3.2576505429417542</v>
      </c>
      <c r="AG148" s="162">
        <f t="shared" si="110"/>
        <v>-0.509683995922528</v>
      </c>
      <c r="AH148" s="162">
        <f t="shared" si="110"/>
        <v>2.5120772946859846</v>
      </c>
      <c r="AI148" s="162">
        <f t="shared" si="110"/>
        <v>4.2389210019267871</v>
      </c>
      <c r="AJ148" s="162">
        <f t="shared" si="110"/>
        <v>6.4390243902438975</v>
      </c>
      <c r="AK148" s="162">
        <f t="shared" si="110"/>
        <v>10.433070866141742</v>
      </c>
      <c r="AL148" s="162">
        <f t="shared" si="110"/>
        <v>5.1356589147286797</v>
      </c>
      <c r="AM148" s="162">
        <f t="shared" si="110"/>
        <v>12.135922330097088</v>
      </c>
      <c r="AN148" s="162">
        <f t="shared" si="110"/>
        <v>12.427745664739891</v>
      </c>
      <c r="AO148" s="162">
        <f t="shared" si="110"/>
        <v>8.0156402737047916</v>
      </c>
      <c r="AP148" s="162">
        <f t="shared" si="110"/>
        <v>9.3688362919132135</v>
      </c>
      <c r="AQ148" s="162">
        <f t="shared" si="110"/>
        <v>-1.7664376840039364</v>
      </c>
      <c r="AR148" s="162">
        <f t="shared" si="110"/>
        <v>8.57449088960343</v>
      </c>
      <c r="AS148" s="162">
        <f t="shared" si="110"/>
        <v>-19.155206286836936</v>
      </c>
      <c r="AT148" s="162">
        <f t="shared" si="110"/>
        <v>6.1183550651955816</v>
      </c>
      <c r="AU148" s="162">
        <f t="shared" si="110"/>
        <v>0.19493177387914509</v>
      </c>
      <c r="AV148" s="162">
        <f t="shared" si="110"/>
        <v>-2.2429906542056131</v>
      </c>
      <c r="AW148" s="162">
        <f t="shared" si="110"/>
        <v>6.9158878504672945</v>
      </c>
      <c r="AX148" s="162">
        <f t="shared" si="110"/>
        <v>4.2056074766355138</v>
      </c>
      <c r="AY148" s="162">
        <f t="shared" si="110"/>
        <v>9.149130832570906</v>
      </c>
      <c r="AZ148" s="162">
        <f t="shared" si="110"/>
        <v>7.1222329162656317</v>
      </c>
      <c r="BA148" s="162">
        <f t="shared" si="110"/>
        <v>7.6628352490421454</v>
      </c>
      <c r="BB148" s="162">
        <f t="shared" si="110"/>
        <v>5.3658536585365857</v>
      </c>
      <c r="BC148" s="162">
        <f t="shared" si="110"/>
        <v>6.7860508953817176</v>
      </c>
      <c r="BD148" s="162">
        <f t="shared" si="110"/>
        <v>7.5173095944609383</v>
      </c>
      <c r="BE148" s="162">
        <f t="shared" si="110"/>
        <v>7.4792243767313096</v>
      </c>
      <c r="BF148" s="162">
        <f t="shared" si="110"/>
        <v>3.5372848948374789</v>
      </c>
      <c r="BG148" s="162">
        <f t="shared" si="110"/>
        <v>4.1420118343195149</v>
      </c>
    </row>
    <row r="149" spans="1:59">
      <c r="A149" s="298">
        <v>41821</v>
      </c>
      <c r="B149" s="68">
        <f t="shared" si="108"/>
        <v>6.750241080038573</v>
      </c>
      <c r="C149" s="162">
        <f t="shared" si="110"/>
        <v>9.1988130563798336</v>
      </c>
      <c r="D149" s="162">
        <f t="shared" si="110"/>
        <v>9.3966369930761626</v>
      </c>
      <c r="E149" s="162">
        <f t="shared" si="110"/>
        <v>8.8381330685203494</v>
      </c>
      <c r="F149" s="162">
        <f t="shared" si="110"/>
        <v>11.902339776195324</v>
      </c>
      <c r="G149" s="162">
        <f t="shared" si="110"/>
        <v>5.1546391752577314</v>
      </c>
      <c r="H149" s="162">
        <f t="shared" si="110"/>
        <v>12.158341187558912</v>
      </c>
      <c r="I149" s="162">
        <f t="shared" si="110"/>
        <v>-0.60422960725074959</v>
      </c>
      <c r="J149" s="162">
        <f t="shared" si="110"/>
        <v>6.6810344827586245</v>
      </c>
      <c r="K149" s="162">
        <f t="shared" si="110"/>
        <v>10.428849902534116</v>
      </c>
      <c r="L149" s="162">
        <f t="shared" si="110"/>
        <v>6.6231343283582031</v>
      </c>
      <c r="M149" s="162">
        <f t="shared" si="110"/>
        <v>7.1146245059288553</v>
      </c>
      <c r="N149" s="162">
        <f t="shared" si="110"/>
        <v>6.3976377952755907</v>
      </c>
      <c r="O149" s="162">
        <f t="shared" si="110"/>
        <v>10.782442748091601</v>
      </c>
      <c r="P149" s="162">
        <f t="shared" si="110"/>
        <v>-0.84427767354595828</v>
      </c>
      <c r="Q149" s="162">
        <f t="shared" si="110"/>
        <v>6.0377358490566095</v>
      </c>
      <c r="R149" s="162">
        <f t="shared" si="110"/>
        <v>4.9765258215962414</v>
      </c>
      <c r="S149" s="162">
        <f t="shared" si="110"/>
        <v>8.2089552238805936</v>
      </c>
      <c r="T149" s="162">
        <f t="shared" si="110"/>
        <v>5.7859209257473481</v>
      </c>
      <c r="U149" s="162">
        <f t="shared" si="110"/>
        <v>3.7383177570093453</v>
      </c>
      <c r="V149" s="162">
        <f t="shared" si="110"/>
        <v>9.4646271510516318</v>
      </c>
      <c r="W149" s="162">
        <f t="shared" si="110"/>
        <v>4.8707753479125309</v>
      </c>
      <c r="X149" s="162">
        <f t="shared" si="110"/>
        <v>4.0513833992094801</v>
      </c>
      <c r="Y149" s="162">
        <f t="shared" si="110"/>
        <v>6.3316582914572832</v>
      </c>
      <c r="Z149" s="162">
        <f t="shared" si="110"/>
        <v>5.9558117195004829</v>
      </c>
      <c r="AA149" s="162">
        <f t="shared" si="110"/>
        <v>5.1556420233463012</v>
      </c>
      <c r="AB149" s="162">
        <f t="shared" si="110"/>
        <v>4.6829268292682897</v>
      </c>
      <c r="AC149" s="162">
        <f t="shared" si="110"/>
        <v>8.7944664031620459</v>
      </c>
      <c r="AD149" s="162">
        <f t="shared" si="110"/>
        <v>9.3692022263450916</v>
      </c>
      <c r="AE149" s="162">
        <f t="shared" si="110"/>
        <v>6.6541705716963397</v>
      </c>
      <c r="AF149" s="162">
        <f t="shared" si="110"/>
        <v>-1.874414245548266</v>
      </c>
      <c r="AG149" s="162">
        <f t="shared" si="110"/>
        <v>-3.5573122529644357</v>
      </c>
      <c r="AH149" s="162">
        <f t="shared" si="110"/>
        <v>5.367793240556666</v>
      </c>
      <c r="AI149" s="162">
        <f t="shared" si="110"/>
        <v>5.0387596899224834</v>
      </c>
      <c r="AJ149" s="162">
        <f t="shared" si="110"/>
        <v>5.3897978825793977</v>
      </c>
      <c r="AK149" s="162">
        <f t="shared" si="110"/>
        <v>7.6117982873453851</v>
      </c>
      <c r="AL149" s="162">
        <f t="shared" si="110"/>
        <v>6.1643835616438327</v>
      </c>
      <c r="AM149" s="162">
        <f t="shared" si="110"/>
        <v>7.7981651376146797</v>
      </c>
      <c r="AN149" s="162">
        <f t="shared" si="110"/>
        <v>14.601344860710858</v>
      </c>
      <c r="AO149" s="162">
        <f t="shared" si="110"/>
        <v>8.1133919843597226</v>
      </c>
      <c r="AP149" s="162">
        <f t="shared" si="110"/>
        <v>9.0462143559488712</v>
      </c>
      <c r="AQ149" s="162">
        <f t="shared" si="110"/>
        <v>-2.1505376344086051</v>
      </c>
      <c r="AR149" s="162">
        <f t="shared" si="110"/>
        <v>8.57449088960343</v>
      </c>
      <c r="AS149" s="162">
        <f t="shared" si="110"/>
        <v>-20.118343195266277</v>
      </c>
      <c r="AT149" s="162">
        <f t="shared" si="110"/>
        <v>6.5261044176706831</v>
      </c>
      <c r="AU149" s="162">
        <f t="shared" si="110"/>
        <v>9.7465886939579471E-2</v>
      </c>
      <c r="AV149" s="162">
        <f t="shared" si="110"/>
        <v>-0.84905660377359027</v>
      </c>
      <c r="AW149" s="162">
        <f t="shared" si="110"/>
        <v>8.8679245283018915</v>
      </c>
      <c r="AX149" s="162">
        <f t="shared" si="110"/>
        <v>5.4716981132075446</v>
      </c>
      <c r="AY149" s="162">
        <f t="shared" si="110"/>
        <v>9.149130832570906</v>
      </c>
      <c r="AZ149" s="162">
        <f t="shared" si="110"/>
        <v>8.1888246628131025</v>
      </c>
      <c r="BA149" s="162">
        <f t="shared" si="110"/>
        <v>8.7248322147651081</v>
      </c>
      <c r="BB149" s="162">
        <f t="shared" si="110"/>
        <v>6.4579256360078219</v>
      </c>
      <c r="BC149" s="162">
        <f t="shared" si="110"/>
        <v>6.9679849340866209</v>
      </c>
      <c r="BD149" s="162">
        <f t="shared" si="110"/>
        <v>8.0080080080080087</v>
      </c>
      <c r="BE149" s="162">
        <f t="shared" si="110"/>
        <v>7.6638965835641715</v>
      </c>
      <c r="BF149" s="162">
        <f t="shared" si="110"/>
        <v>4.6533713200379925</v>
      </c>
      <c r="BG149" s="162">
        <f t="shared" si="110"/>
        <v>4.0975609756097588</v>
      </c>
    </row>
    <row r="150" spans="1:59">
      <c r="A150" s="298">
        <v>41852</v>
      </c>
      <c r="B150" s="68">
        <f t="shared" si="108"/>
        <v>6.7307692307692308</v>
      </c>
      <c r="C150" s="162">
        <f t="shared" ref="C150:AH150" si="111">(C82-C70)/C70*100</f>
        <v>9.3596059113300498</v>
      </c>
      <c r="D150" s="162">
        <f t="shared" si="111"/>
        <v>9.4674556213017702</v>
      </c>
      <c r="E150" s="162">
        <f t="shared" si="111"/>
        <v>8.3661417322834648</v>
      </c>
      <c r="F150" s="162">
        <f t="shared" si="111"/>
        <v>11.468812877263572</v>
      </c>
      <c r="G150" s="162">
        <f t="shared" si="111"/>
        <v>4.8372093023255838</v>
      </c>
      <c r="H150" s="162">
        <f t="shared" si="111"/>
        <v>13.962264150943394</v>
      </c>
      <c r="I150" s="162">
        <f t="shared" si="111"/>
        <v>-0.90543259557344624</v>
      </c>
      <c r="J150" s="162">
        <f t="shared" si="111"/>
        <v>7.5808249721293173</v>
      </c>
      <c r="K150" s="162">
        <f t="shared" si="111"/>
        <v>11.221449851042697</v>
      </c>
      <c r="L150" s="162">
        <f t="shared" si="111"/>
        <v>5.3406998158379482</v>
      </c>
      <c r="M150" s="162">
        <f t="shared" si="111"/>
        <v>7.4684772065955416</v>
      </c>
      <c r="N150" s="162">
        <f t="shared" si="111"/>
        <v>2.801120448179272</v>
      </c>
      <c r="O150" s="162">
        <f t="shared" si="111"/>
        <v>16.683022571148186</v>
      </c>
      <c r="P150" s="162">
        <f t="shared" si="111"/>
        <v>1.1288805268109152</v>
      </c>
      <c r="Q150" s="162">
        <f t="shared" si="111"/>
        <v>5.998125585754444</v>
      </c>
      <c r="R150" s="162">
        <f t="shared" si="111"/>
        <v>4.6598322460391426</v>
      </c>
      <c r="S150" s="162">
        <f t="shared" si="111"/>
        <v>11.742059672762259</v>
      </c>
      <c r="T150" s="162">
        <f t="shared" si="111"/>
        <v>2.9850746268656745</v>
      </c>
      <c r="U150" s="162">
        <f t="shared" si="111"/>
        <v>4.1044776119402906</v>
      </c>
      <c r="V150" s="162">
        <f t="shared" si="111"/>
        <v>9.8953377735490058</v>
      </c>
      <c r="W150" s="162">
        <f t="shared" si="111"/>
        <v>4.7477744807121773</v>
      </c>
      <c r="X150" s="162">
        <f t="shared" si="111"/>
        <v>4.1338582677165387</v>
      </c>
      <c r="Y150" s="162">
        <f t="shared" si="111"/>
        <v>5.9000000000000057</v>
      </c>
      <c r="Z150" s="162">
        <f t="shared" si="111"/>
        <v>6.0460652591170794</v>
      </c>
      <c r="AA150" s="162">
        <f t="shared" si="111"/>
        <v>5.1556420233463012</v>
      </c>
      <c r="AB150" s="162">
        <f t="shared" si="111"/>
        <v>4.6829268292682897</v>
      </c>
      <c r="AC150" s="162">
        <f t="shared" si="111"/>
        <v>6.0869565217391282</v>
      </c>
      <c r="AD150" s="162">
        <f t="shared" si="111"/>
        <v>9.3692022263450916</v>
      </c>
      <c r="AE150" s="162">
        <f t="shared" si="111"/>
        <v>7.3102155576382346</v>
      </c>
      <c r="AF150" s="162">
        <f t="shared" si="111"/>
        <v>3.6633663366336657</v>
      </c>
      <c r="AG150" s="162">
        <f t="shared" si="111"/>
        <v>-0.30800821355237301</v>
      </c>
      <c r="AH150" s="162">
        <f t="shared" si="111"/>
        <v>4.4703595724003824</v>
      </c>
      <c r="AI150" s="162">
        <f t="shared" ref="AI150:BG150" si="112">(AI82-AI70)/AI70*100</f>
        <v>4.339440694310511</v>
      </c>
      <c r="AJ150" s="162">
        <f t="shared" si="112"/>
        <v>3.0131826741996259</v>
      </c>
      <c r="AK150" s="162">
        <f t="shared" si="112"/>
        <v>10.731707317073171</v>
      </c>
      <c r="AL150" s="162">
        <f t="shared" si="112"/>
        <v>-1.1701170117011677</v>
      </c>
      <c r="AM150" s="162">
        <f t="shared" si="112"/>
        <v>4.0707964601769859</v>
      </c>
      <c r="AN150" s="162">
        <f t="shared" si="112"/>
        <v>14.82194417709335</v>
      </c>
      <c r="AO150" s="162">
        <f t="shared" si="112"/>
        <v>8.0078124999999893</v>
      </c>
      <c r="AP150" s="162">
        <f t="shared" si="112"/>
        <v>8.9303238469087276</v>
      </c>
      <c r="AQ150" s="162">
        <f t="shared" si="112"/>
        <v>-2.0467836257309888</v>
      </c>
      <c r="AR150" s="162">
        <f t="shared" si="112"/>
        <v>11.038251366120212</v>
      </c>
      <c r="AS150" s="162">
        <f t="shared" si="112"/>
        <v>-18.351324828263003</v>
      </c>
      <c r="AT150" s="162">
        <f t="shared" si="112"/>
        <v>6.2124248496994019</v>
      </c>
      <c r="AU150" s="162">
        <f t="shared" si="112"/>
        <v>-0.19493177387913124</v>
      </c>
      <c r="AV150" s="162">
        <f t="shared" si="112"/>
        <v>-3.577981651376152</v>
      </c>
      <c r="AW150" s="162">
        <f t="shared" si="112"/>
        <v>5.3211009174311901</v>
      </c>
      <c r="AX150" s="162">
        <f t="shared" si="112"/>
        <v>3.9449541284403642</v>
      </c>
      <c r="AY150" s="162">
        <f t="shared" si="112"/>
        <v>9.149130832570906</v>
      </c>
      <c r="AZ150" s="162">
        <f t="shared" si="112"/>
        <v>9.1346153846153832</v>
      </c>
      <c r="BA150" s="162">
        <f t="shared" si="112"/>
        <v>9.386973180076625</v>
      </c>
      <c r="BB150" s="162">
        <f t="shared" si="112"/>
        <v>8.0582524271844633</v>
      </c>
      <c r="BC150" s="162">
        <f t="shared" si="112"/>
        <v>6.954887218045104</v>
      </c>
      <c r="BD150" s="162">
        <f t="shared" si="112"/>
        <v>7.8295341922695645</v>
      </c>
      <c r="BE150" s="162">
        <f t="shared" si="112"/>
        <v>7.6638965835641715</v>
      </c>
      <c r="BF150" s="162">
        <f t="shared" si="112"/>
        <v>4.5540796963946839</v>
      </c>
      <c r="BG150" s="162">
        <f t="shared" si="112"/>
        <v>4.0975609756097588</v>
      </c>
    </row>
    <row r="151" spans="1:59">
      <c r="A151" s="298">
        <v>41883</v>
      </c>
      <c r="B151" s="68">
        <f t="shared" si="108"/>
        <v>6.226053639846743</v>
      </c>
      <c r="C151" s="162">
        <f>(C83-C71)/C71*100</f>
        <v>8.4066471163245442</v>
      </c>
      <c r="D151" s="162">
        <f t="shared" ref="D151:BF151" si="113">(D83-D71)/D71*100</f>
        <v>8.6105675146771006</v>
      </c>
      <c r="E151" s="162">
        <f t="shared" si="113"/>
        <v>7.1150097465887061</v>
      </c>
      <c r="F151" s="162">
        <f t="shared" si="113"/>
        <v>10.279441117764469</v>
      </c>
      <c r="G151" s="162">
        <f t="shared" si="113"/>
        <v>3.7788018433179671</v>
      </c>
      <c r="H151" s="162">
        <f t="shared" si="113"/>
        <v>14.730878186968832</v>
      </c>
      <c r="I151" s="162">
        <f t="shared" si="113"/>
        <v>-1.5952143569292068</v>
      </c>
      <c r="J151" s="162">
        <f t="shared" si="113"/>
        <v>8.4245076586433125</v>
      </c>
      <c r="K151" s="162">
        <f t="shared" si="113"/>
        <v>9.950738916256153</v>
      </c>
      <c r="L151" s="162">
        <f t="shared" si="113"/>
        <v>4.9360146252285109</v>
      </c>
      <c r="M151" s="162">
        <f t="shared" si="113"/>
        <v>10.337972166998018</v>
      </c>
      <c r="N151" s="162">
        <f t="shared" si="113"/>
        <v>5.7581573896353166</v>
      </c>
      <c r="O151" s="162">
        <f t="shared" si="113"/>
        <v>8.20419325432999</v>
      </c>
      <c r="P151" s="162">
        <f t="shared" si="113"/>
        <v>4.9707602339181376</v>
      </c>
      <c r="Q151" s="162">
        <f t="shared" si="113"/>
        <v>6.3088512241054637</v>
      </c>
      <c r="R151" s="162">
        <f t="shared" si="113"/>
        <v>5.4460093896713584</v>
      </c>
      <c r="S151" s="162">
        <f t="shared" si="113"/>
        <v>8.988764044943828</v>
      </c>
      <c r="T151" s="162">
        <f t="shared" si="113"/>
        <v>6.2560153994225214</v>
      </c>
      <c r="U151" s="162">
        <f t="shared" si="113"/>
        <v>4.1083099906629377</v>
      </c>
      <c r="V151" s="162">
        <f t="shared" si="113"/>
        <v>9.3244529019981073</v>
      </c>
      <c r="W151" s="162">
        <f t="shared" si="113"/>
        <v>5.2268244575936853</v>
      </c>
      <c r="X151" s="162">
        <f t="shared" si="113"/>
        <v>4.4117647058823533</v>
      </c>
      <c r="Y151" s="162">
        <f t="shared" si="113"/>
        <v>7.1928071928071962</v>
      </c>
      <c r="Z151" s="162">
        <f t="shared" si="113"/>
        <v>6.0171919770773608</v>
      </c>
      <c r="AA151" s="162">
        <f t="shared" si="113"/>
        <v>5.1059730250481667</v>
      </c>
      <c r="AB151" s="162">
        <f t="shared" si="113"/>
        <v>4.8449612403100772</v>
      </c>
      <c r="AC151" s="162">
        <f t="shared" si="113"/>
        <v>6.2741312741312738</v>
      </c>
      <c r="AD151" s="162">
        <f t="shared" si="113"/>
        <v>9.3692022263450916</v>
      </c>
      <c r="AE151" s="162">
        <f t="shared" si="113"/>
        <v>7.3102155576382346</v>
      </c>
      <c r="AF151" s="162">
        <f t="shared" si="113"/>
        <v>3.3464566929133919</v>
      </c>
      <c r="AG151" s="162">
        <f t="shared" si="113"/>
        <v>-1.3471502590673545</v>
      </c>
      <c r="AH151" s="162">
        <f t="shared" si="113"/>
        <v>5.5179090029041662</v>
      </c>
      <c r="AI151" s="162">
        <f t="shared" si="113"/>
        <v>5.0912584053794543</v>
      </c>
      <c r="AJ151" s="162">
        <f t="shared" si="113"/>
        <v>5.3794428434197972</v>
      </c>
      <c r="AK151" s="162">
        <f t="shared" si="113"/>
        <v>5.0751879699248033</v>
      </c>
      <c r="AL151" s="162">
        <f t="shared" si="113"/>
        <v>6.292352371732818</v>
      </c>
      <c r="AM151" s="162">
        <f t="shared" si="113"/>
        <v>1.8034265103697025</v>
      </c>
      <c r="AN151" s="162">
        <f t="shared" si="113"/>
        <v>0.88809946714031984</v>
      </c>
      <c r="AO151" s="162">
        <f t="shared" si="113"/>
        <v>5.5502392344497578</v>
      </c>
      <c r="AP151" s="162">
        <f t="shared" si="113"/>
        <v>8.9407191448007648</v>
      </c>
      <c r="AQ151" s="162">
        <f t="shared" si="113"/>
        <v>-1.0826771653543252</v>
      </c>
      <c r="AR151" s="162">
        <f t="shared" si="113"/>
        <v>-0.7812500000000111</v>
      </c>
      <c r="AS151" s="162">
        <f t="shared" si="113"/>
        <v>-7.6411960132890266</v>
      </c>
      <c r="AT151" s="162">
        <f t="shared" si="113"/>
        <v>3.7073170731707288</v>
      </c>
      <c r="AU151" s="162">
        <f t="shared" si="113"/>
        <v>2.9029029029028939</v>
      </c>
      <c r="AV151" s="162">
        <f t="shared" si="113"/>
        <v>2.336903602726379</v>
      </c>
      <c r="AW151" s="162">
        <f t="shared" si="113"/>
        <v>10.20992366412214</v>
      </c>
      <c r="AX151" s="162">
        <f t="shared" si="113"/>
        <v>2.3090586145648389</v>
      </c>
      <c r="AY151" s="162">
        <f t="shared" si="113"/>
        <v>9.149130832570906</v>
      </c>
      <c r="AZ151" s="162">
        <f t="shared" si="113"/>
        <v>9.0211132437619881</v>
      </c>
      <c r="BA151" s="162">
        <f t="shared" si="113"/>
        <v>9.3600764087870072</v>
      </c>
      <c r="BB151" s="162">
        <f t="shared" si="113"/>
        <v>7.9766536964980581</v>
      </c>
      <c r="BC151" s="162">
        <f t="shared" si="113"/>
        <v>6.766917293233071</v>
      </c>
      <c r="BD151" s="162">
        <f>(BD83-BD71)/BD71*100</f>
        <v>6.403940886699508</v>
      </c>
      <c r="BE151" s="162">
        <f t="shared" si="113"/>
        <v>7.763401109057293</v>
      </c>
      <c r="BF151" s="162">
        <f t="shared" si="113"/>
        <v>4.5540796963946839</v>
      </c>
      <c r="BG151" s="162">
        <f>(BG83-BG71)/BG71*100</f>
        <v>4.0975609756097588</v>
      </c>
    </row>
    <row r="152" spans="1:59" s="23" customFormat="1">
      <c r="A152" s="275"/>
      <c r="B152" s="276"/>
      <c r="C152" s="277"/>
      <c r="D152" s="277"/>
      <c r="E152" s="277"/>
      <c r="F152" s="277"/>
      <c r="G152" s="277"/>
      <c r="H152" s="277"/>
      <c r="I152" s="277"/>
      <c r="J152" s="277"/>
      <c r="K152" s="277"/>
      <c r="L152" s="277"/>
      <c r="M152" s="277"/>
      <c r="N152" s="277"/>
      <c r="O152" s="277"/>
      <c r="P152" s="277"/>
      <c r="Q152" s="277"/>
      <c r="R152" s="277"/>
      <c r="S152" s="277"/>
      <c r="T152" s="277"/>
      <c r="U152" s="277"/>
      <c r="V152" s="277"/>
      <c r="W152" s="277"/>
      <c r="X152" s="277"/>
      <c r="Y152" s="277"/>
      <c r="Z152" s="277"/>
      <c r="AA152" s="277"/>
      <c r="AB152" s="277"/>
      <c r="AC152" s="277"/>
      <c r="AD152" s="277"/>
      <c r="AE152" s="277"/>
      <c r="AF152" s="277"/>
      <c r="AG152" s="277"/>
      <c r="AH152" s="277"/>
      <c r="AI152" s="277"/>
      <c r="AJ152" s="277"/>
      <c r="AK152" s="277"/>
      <c r="AL152" s="277"/>
      <c r="AM152" s="277"/>
      <c r="AN152" s="277"/>
      <c r="AO152" s="277"/>
      <c r="AP152" s="277"/>
      <c r="AQ152" s="277"/>
      <c r="AR152" s="277"/>
      <c r="AS152" s="277"/>
      <c r="AT152" s="277"/>
      <c r="AU152" s="277"/>
      <c r="AV152" s="277"/>
      <c r="AW152" s="277"/>
      <c r="AX152" s="277"/>
      <c r="AY152" s="277"/>
      <c r="AZ152" s="277"/>
      <c r="BA152" s="277"/>
      <c r="BB152" s="277"/>
    </row>
    <row r="153" spans="1:59">
      <c r="O153" s="299"/>
      <c r="P153" s="299"/>
      <c r="Q153" s="299"/>
      <c r="R153" s="299"/>
      <c r="S153" s="299"/>
      <c r="T153" s="299"/>
      <c r="U153" s="338"/>
    </row>
    <row r="154" spans="1:59" ht="12.75" customHeight="1">
      <c r="O154" s="331"/>
      <c r="P154" s="331"/>
      <c r="Q154" s="341" t="s">
        <v>520</v>
      </c>
      <c r="R154" s="337"/>
      <c r="S154" s="337"/>
      <c r="T154" s="320">
        <v>16.683022571148186</v>
      </c>
      <c r="U154" s="274">
        <f t="shared" ref="U154:U185" si="114">U153+1</f>
        <v>1</v>
      </c>
    </row>
    <row r="155" spans="1:59" ht="12.75" customHeight="1">
      <c r="O155" s="331"/>
      <c r="P155" s="331"/>
      <c r="Q155" s="341" t="s">
        <v>183</v>
      </c>
      <c r="R155" s="331"/>
      <c r="S155" s="274"/>
      <c r="T155" s="320">
        <v>14.82194417709335</v>
      </c>
      <c r="U155" s="274">
        <f t="shared" si="114"/>
        <v>2</v>
      </c>
      <c r="V155" s="23"/>
    </row>
    <row r="156" spans="1:59" ht="12.75" customHeight="1">
      <c r="O156" s="331"/>
      <c r="P156" s="331"/>
      <c r="Q156" s="341" t="s">
        <v>156</v>
      </c>
      <c r="R156" s="331"/>
      <c r="S156" s="274"/>
      <c r="T156" s="320">
        <v>13.962264150943394</v>
      </c>
      <c r="U156" s="274">
        <f t="shared" si="114"/>
        <v>3</v>
      </c>
    </row>
    <row r="157" spans="1:59" ht="12.75" customHeight="1">
      <c r="O157" s="331"/>
      <c r="P157" s="331"/>
      <c r="Q157" s="341" t="s">
        <v>164</v>
      </c>
      <c r="R157" s="331"/>
      <c r="S157" s="274"/>
      <c r="T157" s="320">
        <v>11.742059672762259</v>
      </c>
      <c r="U157" s="274">
        <f t="shared" si="114"/>
        <v>4</v>
      </c>
    </row>
    <row r="158" spans="1:59" ht="12.75" customHeight="1">
      <c r="O158" s="331"/>
      <c r="P158" s="331"/>
      <c r="Q158" s="341" t="s">
        <v>154</v>
      </c>
      <c r="R158" s="331"/>
      <c r="S158" s="274"/>
      <c r="T158" s="320">
        <v>11.468812877263572</v>
      </c>
      <c r="U158" s="274">
        <f t="shared" si="114"/>
        <v>5</v>
      </c>
    </row>
    <row r="159" spans="1:59" ht="12.75" customHeight="1">
      <c r="O159" s="331"/>
      <c r="P159" s="331"/>
      <c r="Q159" s="341" t="s">
        <v>159</v>
      </c>
      <c r="R159" s="337"/>
      <c r="S159" s="337"/>
      <c r="T159" s="320">
        <v>11.221449851042697</v>
      </c>
      <c r="U159" s="274">
        <f t="shared" si="114"/>
        <v>6</v>
      </c>
    </row>
    <row r="160" spans="1:59" ht="12.75" customHeight="1">
      <c r="O160" s="331"/>
      <c r="P160" s="331"/>
      <c r="Q160" s="341" t="s">
        <v>187</v>
      </c>
      <c r="R160" s="331"/>
      <c r="S160" s="274"/>
      <c r="T160" s="320">
        <v>11.038251366120212</v>
      </c>
      <c r="U160" s="274">
        <f t="shared" si="114"/>
        <v>7</v>
      </c>
    </row>
    <row r="161" spans="15:21" ht="12.75" customHeight="1">
      <c r="O161" s="332"/>
      <c r="P161" s="332"/>
      <c r="Q161" s="341" t="s">
        <v>56</v>
      </c>
      <c r="R161" s="331"/>
      <c r="S161" s="274"/>
      <c r="T161" s="320">
        <v>10.731707317073171</v>
      </c>
      <c r="U161" s="274">
        <f t="shared" si="114"/>
        <v>8</v>
      </c>
    </row>
    <row r="162" spans="15:21" ht="12.75" customHeight="1">
      <c r="O162" s="331"/>
      <c r="P162" s="331"/>
      <c r="Q162" s="341" t="s">
        <v>522</v>
      </c>
      <c r="R162" s="331"/>
      <c r="S162" s="274"/>
      <c r="T162" s="320">
        <v>9.8953377735490058</v>
      </c>
      <c r="U162" s="274">
        <f t="shared" si="114"/>
        <v>9</v>
      </c>
    </row>
    <row r="163" spans="15:21" ht="12.75" customHeight="1">
      <c r="O163" s="331"/>
      <c r="P163" s="331"/>
      <c r="Q163" s="341" t="s">
        <v>152</v>
      </c>
      <c r="R163" s="337"/>
      <c r="S163" s="337"/>
      <c r="T163" s="320">
        <v>9.4674556213017702</v>
      </c>
      <c r="U163" s="274">
        <f t="shared" si="114"/>
        <v>10</v>
      </c>
    </row>
    <row r="164" spans="15:21" ht="12.75" customHeight="1">
      <c r="O164" s="331"/>
      <c r="P164" s="331"/>
      <c r="Q164" s="341" t="s">
        <v>195</v>
      </c>
      <c r="R164" s="337"/>
      <c r="S164" s="337"/>
      <c r="T164" s="320">
        <v>9.386973180076625</v>
      </c>
      <c r="U164" s="274">
        <f t="shared" si="114"/>
        <v>11</v>
      </c>
    </row>
    <row r="165" spans="15:21" ht="12.75" customHeight="1">
      <c r="O165" s="331"/>
      <c r="P165" s="331"/>
      <c r="Q165" s="341" t="s">
        <v>174</v>
      </c>
      <c r="R165" s="331"/>
      <c r="S165" s="274"/>
      <c r="T165" s="320">
        <v>9.3692022263450916</v>
      </c>
      <c r="U165" s="274">
        <f t="shared" si="114"/>
        <v>12</v>
      </c>
    </row>
    <row r="166" spans="15:21" ht="12.75" customHeight="1">
      <c r="O166" s="331"/>
      <c r="P166" s="331"/>
      <c r="Q166" s="341" t="s">
        <v>151</v>
      </c>
      <c r="R166" s="331"/>
      <c r="S166" s="274"/>
      <c r="T166" s="320">
        <v>9.3596059113300498</v>
      </c>
      <c r="U166" s="274">
        <f t="shared" si="114"/>
        <v>13</v>
      </c>
    </row>
    <row r="167" spans="15:21" ht="12.75" customHeight="1">
      <c r="O167" s="331"/>
      <c r="P167" s="331"/>
      <c r="Q167" s="341" t="s">
        <v>193</v>
      </c>
      <c r="R167" s="331"/>
      <c r="S167" s="274"/>
      <c r="T167" s="320">
        <v>9.149130832570906</v>
      </c>
      <c r="U167" s="274">
        <f t="shared" si="114"/>
        <v>14</v>
      </c>
    </row>
    <row r="168" spans="15:21" ht="12.75" customHeight="1">
      <c r="O168" s="331"/>
      <c r="P168" s="331"/>
      <c r="Q168" s="341" t="s">
        <v>194</v>
      </c>
      <c r="R168" s="331"/>
      <c r="S168" s="274"/>
      <c r="T168" s="320">
        <v>9.1346153846153832</v>
      </c>
      <c r="U168" s="274">
        <f t="shared" si="114"/>
        <v>15</v>
      </c>
    </row>
    <row r="169" spans="15:21" ht="12.75" customHeight="1">
      <c r="O169" s="331"/>
      <c r="P169" s="331"/>
      <c r="Q169" s="341" t="s">
        <v>185</v>
      </c>
      <c r="R169" s="331"/>
      <c r="S169" s="274"/>
      <c r="T169" s="320">
        <v>8.9303238469087276</v>
      </c>
      <c r="U169" s="274">
        <f t="shared" si="114"/>
        <v>16</v>
      </c>
    </row>
    <row r="170" spans="15:21" ht="12.75" customHeight="1">
      <c r="O170" s="331"/>
      <c r="P170" s="331"/>
      <c r="Q170" s="341" t="s">
        <v>153</v>
      </c>
      <c r="R170" s="337"/>
      <c r="S170" s="337"/>
      <c r="T170" s="320">
        <v>8.3661417322834648</v>
      </c>
      <c r="U170" s="274">
        <f t="shared" si="114"/>
        <v>17</v>
      </c>
    </row>
    <row r="171" spans="15:21" ht="12.75" customHeight="1">
      <c r="O171" s="331"/>
      <c r="P171" s="331"/>
      <c r="Q171" s="341" t="s">
        <v>196</v>
      </c>
      <c r="R171" s="331"/>
      <c r="S171" s="274"/>
      <c r="T171" s="320">
        <v>8.0582524271844633</v>
      </c>
      <c r="U171" s="274">
        <f t="shared" si="114"/>
        <v>18</v>
      </c>
    </row>
    <row r="172" spans="15:21" ht="12.75" customHeight="1">
      <c r="O172" s="331"/>
      <c r="P172" s="331"/>
      <c r="Q172" s="341" t="s">
        <v>184</v>
      </c>
      <c r="R172" s="331"/>
      <c r="S172" s="274"/>
      <c r="T172" s="320">
        <v>8.0078124999999893</v>
      </c>
      <c r="U172" s="274">
        <f t="shared" si="114"/>
        <v>19</v>
      </c>
    </row>
    <row r="173" spans="15:21" ht="12.75" customHeight="1">
      <c r="O173" s="331"/>
      <c r="P173" s="331"/>
      <c r="Q173" s="341" t="s">
        <v>198</v>
      </c>
      <c r="R173" s="331"/>
      <c r="S173" s="274"/>
      <c r="T173" s="320">
        <v>7.8295341922695645</v>
      </c>
      <c r="U173" s="274">
        <f t="shared" si="114"/>
        <v>20</v>
      </c>
    </row>
    <row r="174" spans="15:21" ht="12.75" customHeight="1">
      <c r="O174" s="331"/>
      <c r="P174" s="331"/>
      <c r="Q174" s="341" t="s">
        <v>199</v>
      </c>
      <c r="R174" s="331"/>
      <c r="S174" s="274"/>
      <c r="T174" s="320">
        <v>7.6638965835641715</v>
      </c>
      <c r="U174" s="274">
        <f t="shared" si="114"/>
        <v>21</v>
      </c>
    </row>
    <row r="175" spans="15:21" ht="12.75" customHeight="1">
      <c r="O175" s="331"/>
      <c r="P175" s="331"/>
      <c r="Q175" s="341" t="s">
        <v>158</v>
      </c>
      <c r="R175" s="331"/>
      <c r="S175" s="274"/>
      <c r="T175" s="320">
        <v>7.5808249721293173</v>
      </c>
      <c r="U175" s="274">
        <f t="shared" si="114"/>
        <v>22</v>
      </c>
    </row>
    <row r="176" spans="15:21" ht="12.75" customHeight="1">
      <c r="O176" s="331"/>
      <c r="P176" s="331"/>
      <c r="Q176" s="341" t="s">
        <v>161</v>
      </c>
      <c r="R176" s="331"/>
      <c r="S176" s="274"/>
      <c r="T176" s="320">
        <v>7.4684772065955416</v>
      </c>
      <c r="U176" s="274">
        <f t="shared" si="114"/>
        <v>23</v>
      </c>
    </row>
    <row r="177" spans="4:21" ht="12.75" customHeight="1">
      <c r="O177" s="331"/>
      <c r="P177" s="331"/>
      <c r="Q177" s="341" t="s">
        <v>175</v>
      </c>
      <c r="R177" s="331"/>
      <c r="S177" s="274"/>
      <c r="T177" s="320">
        <v>7.3102155576382346</v>
      </c>
      <c r="U177" s="274">
        <f t="shared" si="114"/>
        <v>24</v>
      </c>
    </row>
    <row r="178" spans="4:21" ht="12.75" customHeight="1">
      <c r="O178" s="331"/>
      <c r="P178" s="331"/>
      <c r="Q178" s="341" t="s">
        <v>197</v>
      </c>
      <c r="R178" s="331"/>
      <c r="S178" s="274"/>
      <c r="T178" s="339">
        <v>6.954887218045104</v>
      </c>
      <c r="U178" s="274">
        <f t="shared" si="114"/>
        <v>25</v>
      </c>
    </row>
    <row r="179" spans="4:21" ht="12.75" customHeight="1">
      <c r="O179" s="331"/>
      <c r="P179" s="331"/>
      <c r="Q179" s="341" t="s">
        <v>189</v>
      </c>
      <c r="R179" s="331"/>
      <c r="S179" s="274"/>
      <c r="T179" s="320">
        <v>6.2124248496994019</v>
      </c>
      <c r="U179" s="274">
        <f t="shared" si="114"/>
        <v>26</v>
      </c>
    </row>
    <row r="180" spans="4:21" ht="12.75" customHeight="1">
      <c r="O180" s="331"/>
      <c r="P180" s="331"/>
      <c r="Q180" s="341" t="s">
        <v>173</v>
      </c>
      <c r="R180" s="337"/>
      <c r="S180" s="337"/>
      <c r="T180" s="320">
        <v>6.0869565217391282</v>
      </c>
      <c r="U180" s="274">
        <f t="shared" si="114"/>
        <v>27</v>
      </c>
    </row>
    <row r="181" spans="4:21" ht="12.75" customHeight="1">
      <c r="O181" s="331"/>
      <c r="P181" s="331"/>
      <c r="Q181" s="341" t="s">
        <v>170</v>
      </c>
      <c r="R181" s="331"/>
      <c r="S181" s="274"/>
      <c r="T181" s="320">
        <v>6.0460652591170794</v>
      </c>
      <c r="U181" s="274">
        <f t="shared" si="114"/>
        <v>28</v>
      </c>
    </row>
    <row r="182" spans="4:21" ht="12.75" customHeight="1">
      <c r="O182" s="331"/>
      <c r="P182" s="331"/>
      <c r="Q182" s="341" t="s">
        <v>162</v>
      </c>
      <c r="R182" s="331"/>
      <c r="S182" s="274"/>
      <c r="T182" s="320">
        <v>5.998125585754444</v>
      </c>
      <c r="U182" s="274">
        <f t="shared" si="114"/>
        <v>29</v>
      </c>
    </row>
    <row r="183" spans="4:21" ht="12.75" customHeight="1">
      <c r="O183" s="331"/>
      <c r="P183" s="331"/>
      <c r="Q183" s="341" t="s">
        <v>169</v>
      </c>
      <c r="R183" s="332"/>
      <c r="S183" s="274"/>
      <c r="T183" s="320">
        <v>5.9000000000000057</v>
      </c>
      <c r="U183" s="274">
        <f t="shared" si="114"/>
        <v>30</v>
      </c>
    </row>
    <row r="184" spans="4:21" ht="12.75" customHeight="1">
      <c r="O184" s="331"/>
      <c r="P184" s="331"/>
      <c r="Q184" s="341" t="s">
        <v>160</v>
      </c>
      <c r="R184" s="331"/>
      <c r="S184" s="274"/>
      <c r="T184" s="320">
        <v>5.3406998158379482</v>
      </c>
      <c r="U184" s="274">
        <f t="shared" si="114"/>
        <v>31</v>
      </c>
    </row>
    <row r="185" spans="4:21" ht="12.75" customHeight="1">
      <c r="O185" s="331"/>
      <c r="P185" s="331"/>
      <c r="Q185" s="341" t="s">
        <v>192</v>
      </c>
      <c r="R185" s="331"/>
      <c r="S185" s="274"/>
      <c r="T185" s="320">
        <v>5.3211009174311901</v>
      </c>
      <c r="U185" s="274">
        <f t="shared" si="114"/>
        <v>32</v>
      </c>
    </row>
    <row r="186" spans="4:21" ht="12.75" customHeight="1">
      <c r="O186" s="331"/>
      <c r="P186" s="331"/>
      <c r="Q186" s="341" t="s">
        <v>171</v>
      </c>
      <c r="R186" s="331"/>
      <c r="S186" s="274"/>
      <c r="T186" s="320">
        <v>5.1556420233463012</v>
      </c>
      <c r="U186" s="274">
        <f t="shared" ref="U186:U210" si="115">U185+1</f>
        <v>33</v>
      </c>
    </row>
    <row r="187" spans="4:21" ht="12.75" customHeight="1">
      <c r="O187" s="331"/>
      <c r="P187" s="331"/>
      <c r="Q187" s="341" t="s">
        <v>155</v>
      </c>
      <c r="R187" s="331"/>
      <c r="S187" s="274"/>
      <c r="T187" s="320">
        <v>4.8372093023255838</v>
      </c>
      <c r="U187" s="274">
        <f t="shared" si="115"/>
        <v>34</v>
      </c>
    </row>
    <row r="188" spans="4:21" ht="12.75" customHeight="1">
      <c r="O188" s="331"/>
      <c r="P188" s="331"/>
      <c r="Q188" s="341" t="s">
        <v>167</v>
      </c>
      <c r="R188" s="331"/>
      <c r="S188" s="274"/>
      <c r="T188" s="320">
        <v>4.7477744807121773</v>
      </c>
      <c r="U188" s="274">
        <f t="shared" si="115"/>
        <v>35</v>
      </c>
    </row>
    <row r="189" spans="4:21" ht="12.75" customHeight="1">
      <c r="O189" s="331"/>
      <c r="P189" s="331"/>
      <c r="Q189" s="341" t="s">
        <v>172</v>
      </c>
      <c r="R189" s="337"/>
      <c r="S189" s="337"/>
      <c r="T189" s="320">
        <v>4.6829268292682897</v>
      </c>
      <c r="U189" s="274">
        <f t="shared" si="115"/>
        <v>36</v>
      </c>
    </row>
    <row r="190" spans="4:21" ht="12.75" customHeight="1">
      <c r="D190" s="7"/>
      <c r="O190" s="331"/>
      <c r="P190" s="331"/>
      <c r="Q190" s="341" t="s">
        <v>163</v>
      </c>
      <c r="R190" s="331"/>
      <c r="S190" s="274"/>
      <c r="T190" s="320">
        <v>4.6598322460391426</v>
      </c>
      <c r="U190" s="274">
        <f t="shared" si="115"/>
        <v>37</v>
      </c>
    </row>
    <row r="191" spans="4:21" ht="12.75" customHeight="1">
      <c r="O191" s="331"/>
      <c r="P191" s="331"/>
      <c r="Q191" s="341" t="s">
        <v>200</v>
      </c>
      <c r="R191" s="331"/>
      <c r="S191" s="274"/>
      <c r="T191" s="320">
        <v>4.5540796963946839</v>
      </c>
      <c r="U191" s="274">
        <f t="shared" si="115"/>
        <v>38</v>
      </c>
    </row>
    <row r="192" spans="4:21" ht="12.75" customHeight="1">
      <c r="O192" s="331"/>
      <c r="P192" s="331"/>
      <c r="Q192" s="341" t="s">
        <v>178</v>
      </c>
      <c r="R192" s="331"/>
      <c r="S192" s="274"/>
      <c r="T192" s="320">
        <v>4.4703595724003824</v>
      </c>
      <c r="U192" s="274">
        <f t="shared" si="115"/>
        <v>39</v>
      </c>
    </row>
    <row r="193" spans="4:21" ht="12.75" customHeight="1">
      <c r="D193" s="196"/>
      <c r="O193" s="331"/>
      <c r="P193" s="331"/>
      <c r="Q193" s="341" t="s">
        <v>179</v>
      </c>
      <c r="R193" s="331"/>
      <c r="S193" s="274"/>
      <c r="T193" s="320">
        <v>4.339440694310511</v>
      </c>
      <c r="U193" s="274">
        <f t="shared" si="115"/>
        <v>40</v>
      </c>
    </row>
    <row r="194" spans="4:21" ht="12.75" customHeight="1">
      <c r="O194" s="331"/>
      <c r="P194" s="331"/>
      <c r="Q194" s="341" t="s">
        <v>168</v>
      </c>
      <c r="R194" s="331"/>
      <c r="S194" s="274"/>
      <c r="T194" s="320">
        <v>4.1338582677165387</v>
      </c>
      <c r="U194" s="274">
        <f t="shared" si="115"/>
        <v>41</v>
      </c>
    </row>
    <row r="195" spans="4:21" ht="12.75" customHeight="1">
      <c r="O195" s="331"/>
      <c r="P195" s="331"/>
      <c r="Q195" s="341" t="s">
        <v>166</v>
      </c>
      <c r="R195" s="331"/>
      <c r="S195" s="274"/>
      <c r="T195" s="320">
        <v>4.1044776119402906</v>
      </c>
      <c r="U195" s="274">
        <f t="shared" si="115"/>
        <v>42</v>
      </c>
    </row>
    <row r="196" spans="4:21" ht="12.75" customHeight="1">
      <c r="O196" s="331"/>
      <c r="P196" s="331"/>
      <c r="Q196" s="341" t="s">
        <v>201</v>
      </c>
      <c r="R196" s="331"/>
      <c r="S196" s="274"/>
      <c r="T196" s="320">
        <v>4.0975609756097588</v>
      </c>
      <c r="U196" s="274">
        <f t="shared" si="115"/>
        <v>43</v>
      </c>
    </row>
    <row r="197" spans="4:21" ht="12.75" customHeight="1">
      <c r="O197" s="331"/>
      <c r="P197" s="331"/>
      <c r="Q197" s="341" t="s">
        <v>182</v>
      </c>
      <c r="R197" s="331"/>
      <c r="S197" s="274"/>
      <c r="T197" s="320">
        <v>4.0707964601769859</v>
      </c>
      <c r="U197" s="274">
        <f t="shared" si="115"/>
        <v>44</v>
      </c>
    </row>
    <row r="198" spans="4:21" ht="12.75" customHeight="1">
      <c r="O198" s="331"/>
      <c r="P198" s="331"/>
      <c r="Q198" s="341" t="s">
        <v>523</v>
      </c>
      <c r="R198" s="331"/>
      <c r="S198" s="274"/>
      <c r="T198" s="320">
        <v>3.9449541284403642</v>
      </c>
      <c r="U198" s="274">
        <f t="shared" si="115"/>
        <v>45</v>
      </c>
    </row>
    <row r="199" spans="4:21" ht="12.75" customHeight="1">
      <c r="O199" s="331"/>
      <c r="P199" s="331"/>
      <c r="Q199" s="341" t="s">
        <v>176</v>
      </c>
      <c r="R199" s="337"/>
      <c r="S199" s="337"/>
      <c r="T199" s="320">
        <v>3.6633663366336657</v>
      </c>
      <c r="U199" s="274">
        <f t="shared" si="115"/>
        <v>46</v>
      </c>
    </row>
    <row r="200" spans="4:21" ht="12.75" customHeight="1">
      <c r="O200" s="331"/>
      <c r="P200" s="331"/>
      <c r="Q200" s="341" t="s">
        <v>180</v>
      </c>
      <c r="R200" s="331"/>
      <c r="S200" s="274"/>
      <c r="T200" s="320">
        <v>3.0131826741996259</v>
      </c>
      <c r="U200" s="274">
        <f t="shared" si="115"/>
        <v>47</v>
      </c>
    </row>
    <row r="201" spans="4:21" ht="12.75" customHeight="1">
      <c r="O201" s="331"/>
      <c r="P201" s="331"/>
      <c r="Q201" s="341" t="s">
        <v>165</v>
      </c>
      <c r="R201" s="331"/>
      <c r="S201" s="274"/>
      <c r="T201" s="320">
        <v>2.9850746268656745</v>
      </c>
      <c r="U201" s="274">
        <f t="shared" si="115"/>
        <v>48</v>
      </c>
    </row>
    <row r="202" spans="4:21" ht="12.75" customHeight="1">
      <c r="O202" s="331"/>
      <c r="P202" s="331"/>
      <c r="Q202" s="341" t="s">
        <v>519</v>
      </c>
      <c r="R202" s="331"/>
      <c r="S202" s="274"/>
      <c r="T202" s="320">
        <v>2.801120448179272</v>
      </c>
      <c r="U202" s="274">
        <f t="shared" si="115"/>
        <v>49</v>
      </c>
    </row>
    <row r="203" spans="4:21" ht="12.75" customHeight="1">
      <c r="O203" s="331"/>
      <c r="P203" s="331"/>
      <c r="Q203" s="341" t="s">
        <v>521</v>
      </c>
      <c r="R203" s="331"/>
      <c r="S203" s="274"/>
      <c r="T203" s="320">
        <v>1.1288805268109152</v>
      </c>
      <c r="U203" s="274">
        <f t="shared" si="115"/>
        <v>50</v>
      </c>
    </row>
    <row r="204" spans="4:21" ht="12.75" customHeight="1">
      <c r="O204" s="331"/>
      <c r="P204" s="331"/>
      <c r="Q204" s="341" t="s">
        <v>190</v>
      </c>
      <c r="R204" s="331"/>
      <c r="S204" s="274"/>
      <c r="T204" s="320">
        <v>-0.19493177387913124</v>
      </c>
      <c r="U204" s="274">
        <f t="shared" si="115"/>
        <v>51</v>
      </c>
    </row>
    <row r="205" spans="4:21" ht="12.75" customHeight="1">
      <c r="O205" s="331"/>
      <c r="P205" s="331"/>
      <c r="Q205" s="342" t="s">
        <v>177</v>
      </c>
      <c r="R205" s="331"/>
      <c r="S205" s="274"/>
      <c r="T205" s="320">
        <v>-0.30800821355237301</v>
      </c>
      <c r="U205" s="274">
        <f t="shared" si="115"/>
        <v>52</v>
      </c>
    </row>
    <row r="206" spans="4:21" ht="12.75" customHeight="1">
      <c r="O206" s="331"/>
      <c r="P206" s="331"/>
      <c r="Q206" s="341" t="s">
        <v>157</v>
      </c>
      <c r="R206" s="331"/>
      <c r="S206" s="274"/>
      <c r="T206" s="320">
        <v>-0.90543259557344624</v>
      </c>
      <c r="U206" s="274">
        <f t="shared" si="115"/>
        <v>53</v>
      </c>
    </row>
    <row r="207" spans="4:21" ht="12.75" customHeight="1">
      <c r="O207" s="331"/>
      <c r="P207" s="331"/>
      <c r="Q207" s="341" t="s">
        <v>181</v>
      </c>
      <c r="R207" s="331"/>
      <c r="S207" s="274"/>
      <c r="T207" s="320">
        <v>-1.1701170117011677</v>
      </c>
      <c r="U207" s="274">
        <f t="shared" si="115"/>
        <v>54</v>
      </c>
    </row>
    <row r="208" spans="4:21" ht="12.75" customHeight="1">
      <c r="O208" s="331"/>
      <c r="P208" s="331"/>
      <c r="Q208" s="341" t="s">
        <v>186</v>
      </c>
      <c r="R208" s="331"/>
      <c r="S208" s="274"/>
      <c r="T208" s="320">
        <v>-2.0467836257309888</v>
      </c>
      <c r="U208" s="274">
        <f t="shared" si="115"/>
        <v>55</v>
      </c>
    </row>
    <row r="209" spans="15:22" ht="12.75" customHeight="1">
      <c r="O209" s="331"/>
      <c r="P209" s="331"/>
      <c r="Q209" s="341" t="s">
        <v>191</v>
      </c>
      <c r="R209" s="331"/>
      <c r="S209" s="274"/>
      <c r="T209" s="320">
        <v>-3.577981651376152</v>
      </c>
      <c r="U209" s="274">
        <f t="shared" si="115"/>
        <v>56</v>
      </c>
    </row>
    <row r="210" spans="15:22" ht="12.75" customHeight="1">
      <c r="O210" s="331"/>
      <c r="P210" s="331"/>
      <c r="Q210" s="341" t="s">
        <v>188</v>
      </c>
      <c r="R210" s="337"/>
      <c r="S210" s="337"/>
      <c r="T210" s="320">
        <v>-18.351324828263003</v>
      </c>
      <c r="U210" s="274">
        <f t="shared" si="115"/>
        <v>57</v>
      </c>
    </row>
    <row r="211" spans="15:22">
      <c r="V211" s="7"/>
    </row>
    <row r="212" spans="15:22">
      <c r="V212" s="7"/>
    </row>
    <row r="213" spans="15:22">
      <c r="V213" s="7"/>
    </row>
    <row r="214" spans="15:22">
      <c r="V214" s="7"/>
    </row>
    <row r="215" spans="15:22">
      <c r="V215" s="7"/>
    </row>
    <row r="216" spans="15:22">
      <c r="V216" s="7"/>
    </row>
    <row r="217" spans="15:22">
      <c r="V217" s="7"/>
    </row>
    <row r="218" spans="15:22">
      <c r="V218" s="7"/>
    </row>
    <row r="219" spans="15:22">
      <c r="V219" s="7"/>
    </row>
    <row r="220" spans="15:22">
      <c r="V220" s="7"/>
    </row>
    <row r="221" spans="15:22">
      <c r="V221" s="7"/>
    </row>
    <row r="222" spans="15:22">
      <c r="V222" s="7"/>
    </row>
    <row r="223" spans="15:22">
      <c r="V223" s="7"/>
    </row>
    <row r="224" spans="15:22">
      <c r="V224" s="7"/>
    </row>
    <row r="225" spans="22:22">
      <c r="V225" s="7"/>
    </row>
    <row r="226" spans="22:22">
      <c r="V226" s="7"/>
    </row>
    <row r="227" spans="22:22">
      <c r="V227" s="7"/>
    </row>
    <row r="228" spans="22:22">
      <c r="V228" s="7"/>
    </row>
    <row r="229" spans="22:22">
      <c r="V229" s="7"/>
    </row>
    <row r="230" spans="22:22">
      <c r="V230" s="7"/>
    </row>
    <row r="231" spans="22:22">
      <c r="V231" s="7"/>
    </row>
    <row r="232" spans="22:22">
      <c r="V232" s="7"/>
    </row>
    <row r="233" spans="22:22">
      <c r="V233" s="7"/>
    </row>
    <row r="234" spans="22:22">
      <c r="V234" s="7"/>
    </row>
    <row r="235" spans="22:22">
      <c r="V235" s="7"/>
    </row>
    <row r="236" spans="22:22">
      <c r="V236" s="7"/>
    </row>
    <row r="237" spans="22:22">
      <c r="V237" s="7"/>
    </row>
    <row r="238" spans="22:22">
      <c r="V238" s="7"/>
    </row>
    <row r="239" spans="22:22">
      <c r="V239" s="7"/>
    </row>
    <row r="240" spans="22:22">
      <c r="V240" s="7"/>
    </row>
    <row r="241" spans="8:22">
      <c r="V241" s="7"/>
    </row>
    <row r="242" spans="8:22">
      <c r="V242" s="7"/>
    </row>
    <row r="243" spans="8:22">
      <c r="V243" s="7"/>
    </row>
    <row r="244" spans="8:22">
      <c r="V244" s="7"/>
    </row>
    <row r="245" spans="8:22">
      <c r="V245" s="7"/>
    </row>
    <row r="246" spans="8:22">
      <c r="N246" s="159"/>
      <c r="O246" s="159"/>
      <c r="V246" s="7"/>
    </row>
    <row r="247" spans="8:22">
      <c r="H247" s="163"/>
      <c r="I247" s="163"/>
      <c r="N247" s="163"/>
      <c r="O247" s="163"/>
      <c r="V247" s="7"/>
    </row>
    <row r="248" spans="8:22">
      <c r="H248" s="164"/>
      <c r="I248" s="165"/>
      <c r="N248" s="166"/>
      <c r="O248" s="165"/>
    </row>
    <row r="249" spans="8:22">
      <c r="H249" s="167"/>
      <c r="I249" s="168"/>
      <c r="N249" s="169"/>
      <c r="O249" s="165"/>
    </row>
    <row r="250" spans="8:22">
      <c r="H250" s="167"/>
      <c r="I250" s="168"/>
      <c r="N250" s="169"/>
      <c r="O250" s="165"/>
    </row>
    <row r="251" spans="8:22">
      <c r="H251" s="167"/>
      <c r="I251" s="168"/>
      <c r="N251" s="169"/>
      <c r="O251" s="165"/>
    </row>
    <row r="252" spans="8:22">
      <c r="H252" s="2"/>
      <c r="I252" s="2"/>
      <c r="N252" s="169"/>
      <c r="O252" s="165"/>
    </row>
    <row r="253" spans="8:22">
      <c r="H253" s="2"/>
      <c r="I253" s="2"/>
      <c r="N253" s="169"/>
      <c r="O253" s="165"/>
    </row>
    <row r="254" spans="8:22">
      <c r="H254" s="2"/>
      <c r="I254" s="2"/>
      <c r="N254" s="169"/>
      <c r="O254" s="165"/>
    </row>
    <row r="255" spans="8:22">
      <c r="H255" s="2"/>
      <c r="I255" s="2"/>
      <c r="N255" s="169"/>
      <c r="O255" s="165"/>
    </row>
    <row r="256" spans="8:22">
      <c r="H256" s="2"/>
      <c r="I256" s="2"/>
      <c r="N256" s="169"/>
      <c r="O256" s="165"/>
    </row>
    <row r="257" spans="8:15">
      <c r="H257" s="2"/>
      <c r="I257" s="2"/>
      <c r="N257" s="169"/>
      <c r="O257" s="165"/>
    </row>
    <row r="258" spans="8:15">
      <c r="H258" s="2"/>
      <c r="I258" s="2"/>
      <c r="N258" s="169"/>
      <c r="O258" s="165"/>
    </row>
    <row r="259" spans="8:15">
      <c r="H259" s="2"/>
      <c r="I259" s="2"/>
      <c r="N259" s="169"/>
      <c r="O259" s="165"/>
    </row>
    <row r="260" spans="8:15">
      <c r="H260" s="2"/>
      <c r="I260" s="2"/>
      <c r="N260" s="169"/>
      <c r="O260" s="165"/>
    </row>
    <row r="261" spans="8:15">
      <c r="H261" s="2"/>
      <c r="I261" s="2"/>
      <c r="N261" s="169"/>
      <c r="O261" s="165"/>
    </row>
    <row r="262" spans="8:15">
      <c r="H262" s="2"/>
      <c r="I262" s="2"/>
      <c r="N262" s="169"/>
      <c r="O262" s="165"/>
    </row>
    <row r="263" spans="8:15">
      <c r="H263" s="2"/>
      <c r="I263" s="2"/>
      <c r="N263" s="169"/>
      <c r="O263" s="165"/>
    </row>
    <row r="264" spans="8:15">
      <c r="H264" s="2"/>
      <c r="I264" s="2"/>
      <c r="N264" s="169"/>
      <c r="O264" s="165"/>
    </row>
    <row r="265" spans="8:15">
      <c r="H265" s="2"/>
      <c r="I265" s="2"/>
      <c r="N265" s="169"/>
      <c r="O265" s="165"/>
    </row>
    <row r="266" spans="8:15">
      <c r="H266" s="2"/>
      <c r="I266" s="2"/>
      <c r="N266" s="169"/>
      <c r="O266" s="165"/>
    </row>
    <row r="267" spans="8:15">
      <c r="H267" s="2"/>
      <c r="I267" s="2"/>
      <c r="N267" s="169"/>
      <c r="O267" s="165"/>
    </row>
    <row r="268" spans="8:15">
      <c r="H268" s="2"/>
      <c r="I268" s="2"/>
      <c r="N268" s="169"/>
      <c r="O268" s="165"/>
    </row>
    <row r="269" spans="8:15">
      <c r="H269" s="2"/>
      <c r="I269" s="2"/>
      <c r="N269" s="169"/>
      <c r="O269" s="165"/>
    </row>
    <row r="270" spans="8:15">
      <c r="H270" s="2"/>
      <c r="I270" s="2"/>
      <c r="N270" s="169"/>
      <c r="O270" s="165"/>
    </row>
    <row r="271" spans="8:15">
      <c r="H271" s="2"/>
      <c r="I271" s="2"/>
      <c r="N271" s="169"/>
      <c r="O271" s="165"/>
    </row>
    <row r="272" spans="8:15">
      <c r="H272" s="2"/>
      <c r="I272" s="2"/>
      <c r="N272" s="169"/>
      <c r="O272" s="165"/>
    </row>
    <row r="273" spans="8:15">
      <c r="H273" s="2"/>
      <c r="I273" s="2"/>
      <c r="N273" s="169"/>
      <c r="O273" s="165"/>
    </row>
    <row r="274" spans="8:15">
      <c r="H274" s="2"/>
      <c r="I274" s="2"/>
      <c r="N274" s="169"/>
      <c r="O274" s="165"/>
    </row>
    <row r="275" spans="8:15">
      <c r="H275" s="2"/>
      <c r="I275" s="2"/>
      <c r="N275" s="169"/>
      <c r="O275" s="165"/>
    </row>
    <row r="276" spans="8:15">
      <c r="H276" s="2"/>
      <c r="I276" s="2"/>
      <c r="N276" s="169"/>
      <c r="O276" s="165"/>
    </row>
    <row r="277" spans="8:15">
      <c r="H277" s="2"/>
      <c r="I277" s="2"/>
      <c r="N277" s="169"/>
      <c r="O277" s="165"/>
    </row>
    <row r="278" spans="8:15">
      <c r="H278" s="2"/>
      <c r="I278" s="2"/>
      <c r="N278" s="169"/>
      <c r="O278" s="165"/>
    </row>
    <row r="279" spans="8:15">
      <c r="H279" s="2"/>
      <c r="I279" s="2"/>
      <c r="N279" s="169"/>
      <c r="O279" s="165"/>
    </row>
    <row r="280" spans="8:15">
      <c r="H280" s="2"/>
      <c r="I280" s="2"/>
      <c r="N280" s="169"/>
      <c r="O280" s="165"/>
    </row>
    <row r="281" spans="8:15">
      <c r="H281" s="2"/>
      <c r="I281" s="2"/>
      <c r="N281" s="169"/>
      <c r="O281" s="165"/>
    </row>
    <row r="282" spans="8:15">
      <c r="H282" s="2"/>
      <c r="I282" s="2"/>
      <c r="N282" s="169"/>
      <c r="O282" s="165"/>
    </row>
    <row r="283" spans="8:15">
      <c r="H283" s="2"/>
      <c r="I283" s="2"/>
      <c r="N283" s="169"/>
      <c r="O283" s="165"/>
    </row>
    <row r="284" spans="8:15">
      <c r="H284" s="2"/>
      <c r="I284" s="2"/>
      <c r="N284" s="169"/>
      <c r="O284" s="165"/>
    </row>
    <row r="285" spans="8:15">
      <c r="H285" s="2"/>
      <c r="I285" s="2"/>
      <c r="N285" s="169"/>
      <c r="O285" s="165"/>
    </row>
    <row r="286" spans="8:15">
      <c r="H286" s="2"/>
      <c r="I286" s="2"/>
      <c r="N286" s="169"/>
      <c r="O286" s="165"/>
    </row>
    <row r="287" spans="8:15">
      <c r="H287" s="2"/>
      <c r="I287" s="2"/>
      <c r="N287" s="169"/>
      <c r="O287" s="165"/>
    </row>
    <row r="288" spans="8:15">
      <c r="H288" s="2"/>
      <c r="I288" s="2"/>
      <c r="N288" s="169"/>
      <c r="O288" s="165"/>
    </row>
    <row r="289" spans="8:15">
      <c r="H289" s="2"/>
      <c r="I289" s="2"/>
      <c r="N289" s="169"/>
      <c r="O289" s="165"/>
    </row>
    <row r="290" spans="8:15">
      <c r="H290" s="2"/>
      <c r="I290" s="2"/>
      <c r="N290" s="169"/>
      <c r="O290" s="165"/>
    </row>
    <row r="291" spans="8:15">
      <c r="H291" s="167"/>
      <c r="I291" s="168"/>
      <c r="N291" s="169"/>
      <c r="O291" s="165"/>
    </row>
    <row r="292" spans="8:15">
      <c r="H292" s="2"/>
      <c r="I292" s="2"/>
      <c r="N292" s="169"/>
      <c r="O292" s="165"/>
    </row>
    <row r="293" spans="8:15">
      <c r="H293" s="2"/>
      <c r="I293" s="2"/>
      <c r="N293" s="169"/>
      <c r="O293" s="165"/>
    </row>
    <row r="294" spans="8:15">
      <c r="H294" s="2"/>
      <c r="I294" s="2"/>
      <c r="N294" s="169"/>
      <c r="O294" s="165"/>
    </row>
    <row r="295" spans="8:15">
      <c r="H295" s="2"/>
      <c r="I295" s="2"/>
      <c r="N295" s="169"/>
      <c r="O295" s="165"/>
    </row>
    <row r="296" spans="8:15">
      <c r="H296" s="2"/>
      <c r="I296" s="2"/>
      <c r="N296" s="169"/>
      <c r="O296" s="165"/>
    </row>
    <row r="297" spans="8:15">
      <c r="H297" s="2"/>
      <c r="I297" s="2"/>
      <c r="N297" s="169"/>
      <c r="O297" s="165"/>
    </row>
    <row r="298" spans="8:15">
      <c r="H298" s="2"/>
      <c r="I298" s="2"/>
      <c r="N298" s="169"/>
      <c r="O298" s="165"/>
    </row>
    <row r="299" spans="8:15">
      <c r="H299" s="2"/>
      <c r="I299" s="2"/>
      <c r="N299" s="169"/>
      <c r="O299" s="165"/>
    </row>
    <row r="300" spans="8:15">
      <c r="H300" s="2"/>
      <c r="I300" s="2"/>
      <c r="J300" s="2"/>
      <c r="K300" s="2"/>
      <c r="L300" s="165"/>
      <c r="M300" s="23"/>
      <c r="N300" s="169"/>
      <c r="O300" s="165"/>
    </row>
    <row r="301" spans="8:15">
      <c r="H301" s="2"/>
      <c r="I301" s="2"/>
      <c r="J301" s="2"/>
      <c r="K301" s="2"/>
      <c r="L301" s="165"/>
      <c r="M301" s="23"/>
      <c r="N301" s="169"/>
      <c r="O301" s="165"/>
    </row>
    <row r="302" spans="8:15">
      <c r="H302" s="2"/>
      <c r="I302" s="2"/>
      <c r="J302" s="2"/>
      <c r="K302" s="2"/>
      <c r="L302" s="165"/>
      <c r="M302" s="23"/>
      <c r="N302" s="169"/>
      <c r="O302" s="165"/>
    </row>
    <row r="303" spans="8:15">
      <c r="H303" s="2"/>
      <c r="I303" s="2"/>
      <c r="J303" s="2"/>
      <c r="K303" s="2"/>
      <c r="L303" s="165"/>
      <c r="M303" s="23"/>
      <c r="N303" s="169"/>
      <c r="O303" s="165"/>
    </row>
    <row r="304" spans="8:15">
      <c r="H304" s="23"/>
      <c r="I304" s="23"/>
      <c r="J304" s="23"/>
      <c r="K304" s="23"/>
      <c r="L304" s="23"/>
      <c r="M304" s="23"/>
    </row>
    <row r="305" spans="8:13">
      <c r="H305" s="23"/>
      <c r="I305" s="23"/>
      <c r="J305" s="23"/>
      <c r="K305" s="23"/>
      <c r="L305" s="23"/>
      <c r="M305" s="23"/>
    </row>
    <row r="306" spans="8:13">
      <c r="H306" s="23"/>
      <c r="I306" s="23"/>
      <c r="J306" s="23"/>
      <c r="K306" s="23"/>
      <c r="L306" s="23"/>
      <c r="M306" s="23"/>
    </row>
    <row r="307" spans="8:13">
      <c r="H307" s="23"/>
      <c r="I307" s="23"/>
      <c r="J307" s="23"/>
      <c r="K307" s="23"/>
      <c r="L307" s="23"/>
      <c r="M307" s="23"/>
    </row>
    <row r="308" spans="8:13">
      <c r="H308" s="23"/>
      <c r="I308" s="23"/>
      <c r="J308" s="23"/>
      <c r="K308" s="23"/>
      <c r="L308" s="23"/>
      <c r="M308" s="23"/>
    </row>
    <row r="309" spans="8:13">
      <c r="H309" s="23"/>
      <c r="I309" s="23"/>
      <c r="J309" s="23"/>
      <c r="K309" s="23"/>
      <c r="L309" s="23"/>
      <c r="M309" s="23"/>
    </row>
    <row r="310" spans="8:13">
      <c r="H310" s="23"/>
      <c r="I310" s="23"/>
      <c r="J310" s="23"/>
      <c r="K310" s="23"/>
      <c r="L310" s="23"/>
      <c r="M310" s="23"/>
    </row>
    <row r="311" spans="8:13">
      <c r="H311" s="23"/>
      <c r="I311" s="23"/>
      <c r="J311" s="23"/>
      <c r="K311" s="23"/>
      <c r="L311" s="23"/>
      <c r="M311" s="23"/>
    </row>
    <row r="312" spans="8:13">
      <c r="H312" s="23"/>
      <c r="I312" s="23"/>
      <c r="J312" s="23"/>
      <c r="K312" s="23"/>
      <c r="L312" s="23"/>
      <c r="M312" s="23"/>
    </row>
    <row r="313" spans="8:13">
      <c r="H313" s="23"/>
      <c r="I313" s="23"/>
      <c r="J313" s="23"/>
      <c r="K313" s="23"/>
      <c r="L313" s="23"/>
      <c r="M313" s="23"/>
    </row>
    <row r="314" spans="8:13">
      <c r="H314" s="23"/>
      <c r="I314" s="23"/>
      <c r="J314" s="23"/>
      <c r="K314" s="23"/>
      <c r="L314" s="23"/>
      <c r="M314" s="23"/>
    </row>
    <row r="315" spans="8:13">
      <c r="H315" s="23"/>
      <c r="I315" s="23"/>
      <c r="J315" s="23"/>
      <c r="K315" s="23"/>
      <c r="L315" s="23"/>
      <c r="M315" s="23"/>
    </row>
    <row r="316" spans="8:13">
      <c r="H316" s="23"/>
      <c r="I316" s="23"/>
      <c r="J316" s="23"/>
      <c r="K316" s="23"/>
      <c r="L316" s="23"/>
      <c r="M316" s="23"/>
    </row>
    <row r="317" spans="8:13">
      <c r="H317" s="23"/>
      <c r="I317" s="23"/>
      <c r="J317" s="23"/>
      <c r="K317" s="23"/>
      <c r="L317" s="23"/>
      <c r="M317" s="23"/>
    </row>
    <row r="318" spans="8:13">
      <c r="H318" s="23"/>
      <c r="I318" s="23"/>
      <c r="J318" s="23"/>
      <c r="K318" s="23"/>
      <c r="L318" s="23"/>
      <c r="M318" s="23"/>
    </row>
    <row r="319" spans="8:13">
      <c r="H319" s="23"/>
      <c r="I319" s="23"/>
      <c r="J319" s="23"/>
      <c r="K319" s="23"/>
      <c r="L319" s="23"/>
      <c r="M319" s="23"/>
    </row>
    <row r="320" spans="8:13">
      <c r="H320" s="23"/>
      <c r="I320" s="23"/>
      <c r="J320" s="23"/>
      <c r="K320" s="23"/>
      <c r="L320" s="23"/>
      <c r="M320" s="23"/>
    </row>
    <row r="321" spans="8:13">
      <c r="H321" s="23"/>
      <c r="I321" s="23"/>
      <c r="J321" s="23"/>
      <c r="K321" s="23"/>
      <c r="L321" s="23"/>
      <c r="M321" s="23"/>
    </row>
    <row r="322" spans="8:13">
      <c r="H322" s="23"/>
      <c r="I322" s="23"/>
      <c r="J322" s="23"/>
      <c r="K322" s="23"/>
      <c r="L322" s="23"/>
      <c r="M322" s="23"/>
    </row>
    <row r="323" spans="8:13">
      <c r="H323" s="23"/>
      <c r="I323" s="23"/>
      <c r="J323" s="23"/>
      <c r="K323" s="23"/>
      <c r="L323" s="23"/>
      <c r="M323" s="23"/>
    </row>
    <row r="324" spans="8:13">
      <c r="H324" s="23"/>
      <c r="I324" s="23"/>
      <c r="J324" s="23"/>
      <c r="K324" s="23"/>
      <c r="L324" s="23"/>
      <c r="M324" s="23"/>
    </row>
    <row r="325" spans="8:13">
      <c r="H325" s="23"/>
      <c r="I325" s="23"/>
      <c r="J325" s="23"/>
      <c r="K325" s="23"/>
      <c r="L325" s="23"/>
      <c r="M325" s="23"/>
    </row>
    <row r="326" spans="8:13">
      <c r="H326" s="23"/>
      <c r="I326" s="23"/>
      <c r="J326" s="23"/>
      <c r="K326" s="23"/>
      <c r="L326" s="23"/>
      <c r="M326" s="23"/>
    </row>
    <row r="327" spans="8:13">
      <c r="H327" s="23"/>
      <c r="I327" s="23"/>
      <c r="J327" s="23"/>
      <c r="K327" s="23"/>
      <c r="L327" s="23"/>
      <c r="M327" s="23"/>
    </row>
    <row r="328" spans="8:13">
      <c r="H328" s="23"/>
      <c r="I328" s="23"/>
      <c r="J328" s="23"/>
      <c r="K328" s="23"/>
      <c r="L328" s="23"/>
      <c r="M328" s="23"/>
    </row>
    <row r="329" spans="8:13">
      <c r="H329" s="23"/>
      <c r="I329" s="23"/>
      <c r="J329" s="23"/>
      <c r="K329" s="23"/>
      <c r="L329" s="23"/>
      <c r="M329" s="23"/>
    </row>
    <row r="330" spans="8:13">
      <c r="H330" s="23"/>
      <c r="I330" s="23"/>
      <c r="J330" s="23"/>
      <c r="K330" s="23"/>
      <c r="L330" s="23"/>
      <c r="M330" s="23"/>
    </row>
    <row r="331" spans="8:13">
      <c r="H331" s="23"/>
      <c r="I331" s="23"/>
      <c r="J331" s="23"/>
      <c r="K331" s="23"/>
      <c r="L331" s="23"/>
      <c r="M331" s="23"/>
    </row>
    <row r="332" spans="8:13">
      <c r="H332" s="23"/>
      <c r="I332" s="23"/>
      <c r="J332" s="23"/>
      <c r="K332" s="23"/>
      <c r="L332" s="23"/>
      <c r="M332" s="23"/>
    </row>
    <row r="333" spans="8:13">
      <c r="H333" s="23"/>
      <c r="I333" s="23"/>
      <c r="J333" s="23"/>
      <c r="K333" s="23"/>
      <c r="L333" s="23"/>
      <c r="M333" s="23"/>
    </row>
    <row r="334" spans="8:13">
      <c r="H334" s="23"/>
      <c r="I334" s="23"/>
      <c r="J334" s="23"/>
      <c r="K334" s="23"/>
      <c r="L334" s="23"/>
      <c r="M334" s="23"/>
    </row>
    <row r="335" spans="8:13">
      <c r="H335" s="23"/>
      <c r="I335" s="23"/>
      <c r="J335" s="23"/>
      <c r="K335" s="23"/>
      <c r="L335" s="23"/>
      <c r="M335" s="23"/>
    </row>
    <row r="336" spans="8:13">
      <c r="H336" s="23"/>
      <c r="I336" s="23"/>
      <c r="J336" s="23"/>
      <c r="K336" s="23"/>
      <c r="L336" s="23"/>
      <c r="M336" s="23"/>
    </row>
    <row r="337" spans="8:13">
      <c r="H337" s="23"/>
      <c r="I337" s="23"/>
      <c r="J337" s="23"/>
      <c r="K337" s="23"/>
      <c r="L337" s="23"/>
      <c r="M337" s="23"/>
    </row>
    <row r="338" spans="8:13">
      <c r="H338" s="23"/>
      <c r="I338" s="23"/>
      <c r="J338" s="23"/>
      <c r="K338" s="23"/>
      <c r="L338" s="23"/>
      <c r="M338" s="23"/>
    </row>
    <row r="339" spans="8:13">
      <c r="H339" s="23"/>
      <c r="I339" s="23"/>
      <c r="J339" s="23"/>
      <c r="K339" s="23"/>
      <c r="L339" s="23"/>
      <c r="M339" s="23"/>
    </row>
    <row r="340" spans="8:13">
      <c r="H340" s="23"/>
      <c r="I340" s="23"/>
      <c r="J340" s="23"/>
      <c r="K340" s="23"/>
      <c r="L340" s="23"/>
      <c r="M340" s="23"/>
    </row>
    <row r="341" spans="8:13">
      <c r="H341" s="23"/>
      <c r="I341" s="23"/>
      <c r="J341" s="2"/>
      <c r="K341" s="2"/>
      <c r="L341" s="2"/>
      <c r="M341" s="2"/>
    </row>
    <row r="342" spans="8:13">
      <c r="H342" s="23"/>
      <c r="I342" s="23"/>
      <c r="J342" s="457"/>
      <c r="K342" s="457"/>
      <c r="L342" s="457"/>
      <c r="M342" s="171"/>
    </row>
    <row r="343" spans="8:13">
      <c r="H343" s="23"/>
      <c r="I343" s="23"/>
      <c r="J343" s="2"/>
      <c r="K343" s="2"/>
      <c r="L343" s="2"/>
      <c r="M343" s="2"/>
    </row>
    <row r="344" spans="8:13">
      <c r="H344" s="23"/>
      <c r="I344" s="23"/>
      <c r="J344" s="2"/>
      <c r="K344" s="2"/>
      <c r="L344" s="2"/>
      <c r="M344" s="2"/>
    </row>
    <row r="345" spans="8:13">
      <c r="H345" s="23"/>
      <c r="I345" s="23"/>
      <c r="J345" s="2"/>
      <c r="K345" s="2"/>
      <c r="L345" s="2"/>
      <c r="M345" s="2"/>
    </row>
    <row r="346" spans="8:13">
      <c r="H346" s="23"/>
      <c r="I346" s="23"/>
      <c r="J346" s="2"/>
      <c r="K346" s="2"/>
      <c r="L346" s="2"/>
      <c r="M346" s="2"/>
    </row>
    <row r="347" spans="8:13">
      <c r="H347" s="23"/>
      <c r="I347" s="23"/>
      <c r="J347" s="2"/>
      <c r="K347" s="2"/>
      <c r="L347" s="2"/>
      <c r="M347" s="2"/>
    </row>
    <row r="348" spans="8:13">
      <c r="H348" s="23"/>
      <c r="I348" s="23"/>
      <c r="J348" s="2"/>
      <c r="K348" s="2"/>
      <c r="L348" s="2"/>
      <c r="M348" s="2"/>
    </row>
    <row r="349" spans="8:13">
      <c r="H349" s="23"/>
      <c r="I349" s="23"/>
      <c r="J349" s="2"/>
      <c r="K349" s="2"/>
      <c r="L349" s="2"/>
      <c r="M349" s="2"/>
    </row>
    <row r="350" spans="8:13">
      <c r="H350" s="23"/>
      <c r="I350" s="23"/>
      <c r="J350" s="2"/>
      <c r="K350" s="2"/>
      <c r="L350" s="2"/>
      <c r="M350" s="2"/>
    </row>
    <row r="351" spans="8:13">
      <c r="H351" s="23"/>
      <c r="I351" s="23"/>
      <c r="J351" s="2"/>
      <c r="K351" s="2"/>
      <c r="L351" s="2"/>
      <c r="M351" s="2"/>
    </row>
    <row r="352" spans="8:13">
      <c r="H352" s="23"/>
      <c r="I352" s="23"/>
      <c r="J352" s="2"/>
      <c r="K352" s="2"/>
      <c r="L352" s="2"/>
      <c r="M352" s="2"/>
    </row>
    <row r="353" spans="8:13">
      <c r="H353" s="23"/>
      <c r="I353" s="23"/>
      <c r="J353" s="2"/>
      <c r="K353" s="2"/>
      <c r="L353" s="2"/>
      <c r="M353" s="2"/>
    </row>
    <row r="354" spans="8:13">
      <c r="H354" s="23"/>
      <c r="I354" s="23"/>
      <c r="J354" s="2"/>
      <c r="K354" s="2"/>
      <c r="L354" s="2"/>
      <c r="M354" s="2"/>
    </row>
    <row r="355" spans="8:13">
      <c r="H355" s="23"/>
      <c r="I355" s="23"/>
      <c r="J355" s="2"/>
      <c r="K355" s="2"/>
      <c r="L355" s="2"/>
      <c r="M355" s="2"/>
    </row>
    <row r="356" spans="8:13">
      <c r="H356" s="23"/>
      <c r="I356" s="23"/>
      <c r="J356" s="2"/>
      <c r="K356" s="2"/>
      <c r="L356" s="2"/>
      <c r="M356" s="2"/>
    </row>
    <row r="357" spans="8:13">
      <c r="H357" s="23"/>
      <c r="I357" s="23"/>
      <c r="J357" s="2"/>
      <c r="K357" s="2"/>
      <c r="L357" s="2"/>
      <c r="M357" s="2"/>
    </row>
    <row r="358" spans="8:13">
      <c r="H358" s="23"/>
      <c r="I358" s="23"/>
      <c r="J358" s="2"/>
      <c r="K358" s="2"/>
      <c r="L358" s="2"/>
      <c r="M358" s="2"/>
    </row>
    <row r="359" spans="8:13">
      <c r="H359" s="23"/>
      <c r="I359" s="23"/>
      <c r="J359" s="2"/>
      <c r="K359" s="2"/>
      <c r="L359" s="2"/>
      <c r="M359" s="2"/>
    </row>
    <row r="360" spans="8:13">
      <c r="H360" s="23"/>
      <c r="I360" s="23"/>
      <c r="J360" s="2"/>
      <c r="K360" s="2"/>
      <c r="L360" s="2"/>
      <c r="M360" s="2"/>
    </row>
    <row r="361" spans="8:13">
      <c r="H361" s="23"/>
      <c r="I361" s="23"/>
      <c r="J361" s="2"/>
      <c r="K361" s="2"/>
      <c r="L361" s="2"/>
      <c r="M361" s="2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2"/>
      <c r="K363" s="2"/>
      <c r="L363" s="2"/>
      <c r="M363" s="2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H438" s="23"/>
      <c r="I438" s="23"/>
      <c r="J438" s="2"/>
      <c r="K438" s="2"/>
      <c r="L438" s="2"/>
      <c r="M438" s="2"/>
    </row>
    <row r="439" spans="8:13">
      <c r="H439" s="23"/>
      <c r="I439" s="23"/>
      <c r="J439" s="2"/>
      <c r="K439" s="2"/>
      <c r="L439" s="2"/>
      <c r="M439" s="2"/>
    </row>
    <row r="440" spans="8:13">
      <c r="H440" s="23"/>
      <c r="I440" s="23"/>
      <c r="J440" s="2"/>
      <c r="K440" s="2"/>
      <c r="L440" s="2"/>
      <c r="M440" s="2"/>
    </row>
    <row r="441" spans="8:13">
      <c r="H441" s="23"/>
      <c r="I441" s="23"/>
      <c r="J441" s="2"/>
      <c r="K441" s="2"/>
      <c r="L441" s="2"/>
      <c r="M441" s="2"/>
    </row>
    <row r="442" spans="8:13">
      <c r="H442" s="23"/>
      <c r="I442" s="23"/>
      <c r="J442" s="2"/>
      <c r="K442" s="2"/>
      <c r="L442" s="2"/>
      <c r="M442" s="2"/>
    </row>
    <row r="443" spans="8:13">
      <c r="H443" s="23"/>
      <c r="I443" s="23"/>
      <c r="J443" s="2"/>
      <c r="K443" s="2"/>
      <c r="L443" s="2"/>
      <c r="M443" s="2"/>
    </row>
    <row r="444" spans="8:13">
      <c r="H444" s="23"/>
      <c r="I444" s="23"/>
      <c r="J444" s="2"/>
      <c r="K444" s="2"/>
      <c r="L444" s="2"/>
      <c r="M444" s="2"/>
    </row>
    <row r="445" spans="8:13">
      <c r="H445" s="23"/>
      <c r="I445" s="23"/>
      <c r="J445" s="2"/>
      <c r="K445" s="2"/>
      <c r="L445" s="2"/>
      <c r="M445" s="2"/>
    </row>
    <row r="446" spans="8:13">
      <c r="H446" s="23"/>
      <c r="I446" s="23"/>
      <c r="J446" s="2"/>
      <c r="K446" s="2"/>
      <c r="L446" s="2"/>
      <c r="M446" s="2"/>
    </row>
    <row r="447" spans="8:13">
      <c r="H447" s="23"/>
      <c r="I447" s="23"/>
      <c r="J447" s="2"/>
      <c r="K447" s="2"/>
      <c r="L447" s="2"/>
      <c r="M447" s="2"/>
    </row>
    <row r="448" spans="8:13">
      <c r="H448" s="23"/>
      <c r="I448" s="23"/>
      <c r="J448" s="2"/>
      <c r="K448" s="2"/>
      <c r="L448" s="2"/>
      <c r="M448" s="2"/>
    </row>
    <row r="449" spans="8:13">
      <c r="H449" s="23"/>
      <c r="I449" s="23"/>
      <c r="J449" s="2"/>
      <c r="K449" s="2"/>
      <c r="L449" s="2"/>
      <c r="M449" s="2"/>
    </row>
    <row r="450" spans="8:13">
      <c r="H450" s="23"/>
      <c r="I450" s="23"/>
      <c r="J450" s="2"/>
      <c r="K450" s="2"/>
      <c r="L450" s="2"/>
      <c r="M450" s="2"/>
    </row>
    <row r="451" spans="8:13">
      <c r="H451" s="23"/>
      <c r="I451" s="23"/>
      <c r="J451" s="2"/>
      <c r="K451" s="2"/>
      <c r="L451" s="2"/>
      <c r="M451" s="2"/>
    </row>
    <row r="452" spans="8:13">
      <c r="H452" s="23"/>
      <c r="I452" s="23"/>
      <c r="J452" s="2"/>
      <c r="K452" s="2"/>
      <c r="L452" s="2"/>
      <c r="M452" s="2"/>
    </row>
    <row r="453" spans="8:13">
      <c r="H453" s="23"/>
      <c r="I453" s="23"/>
      <c r="J453" s="2"/>
      <c r="K453" s="2"/>
      <c r="L453" s="2"/>
      <c r="M453" s="2"/>
    </row>
    <row r="454" spans="8:13">
      <c r="H454" s="23"/>
      <c r="I454" s="23"/>
      <c r="J454" s="2"/>
      <c r="K454" s="2"/>
      <c r="L454" s="2"/>
      <c r="M454" s="2"/>
    </row>
    <row r="455" spans="8:13">
      <c r="H455" s="23"/>
      <c r="I455" s="23"/>
      <c r="J455" s="2"/>
      <c r="K455" s="2"/>
      <c r="L455" s="2"/>
      <c r="M455" s="2"/>
    </row>
    <row r="456" spans="8:13">
      <c r="H456" s="23"/>
      <c r="I456" s="23"/>
      <c r="J456" s="2"/>
      <c r="K456" s="2"/>
      <c r="L456" s="2"/>
      <c r="M456" s="2"/>
    </row>
    <row r="457" spans="8:13">
      <c r="H457" s="23"/>
      <c r="I457" s="23"/>
      <c r="J457" s="2"/>
      <c r="K457" s="2"/>
      <c r="L457" s="2"/>
      <c r="M457" s="2"/>
    </row>
    <row r="458" spans="8:13">
      <c r="H458" s="23"/>
      <c r="I458" s="23"/>
      <c r="J458" s="2"/>
      <c r="K458" s="2"/>
      <c r="L458" s="2"/>
      <c r="M458" s="2"/>
    </row>
    <row r="459" spans="8:13">
      <c r="H459" s="23"/>
      <c r="I459" s="23"/>
      <c r="J459" s="2"/>
      <c r="K459" s="2"/>
      <c r="L459" s="2"/>
      <c r="M459" s="2"/>
    </row>
    <row r="460" spans="8:13">
      <c r="H460" s="23"/>
      <c r="I460" s="23"/>
      <c r="J460" s="2"/>
      <c r="K460" s="2"/>
      <c r="L460" s="2"/>
      <c r="M460" s="2"/>
    </row>
    <row r="461" spans="8:13">
      <c r="H461" s="23"/>
      <c r="I461" s="23"/>
      <c r="J461" s="2"/>
      <c r="K461" s="2"/>
      <c r="L461" s="2"/>
      <c r="M461" s="2"/>
    </row>
    <row r="462" spans="8:13">
      <c r="H462" s="23"/>
      <c r="I462" s="23"/>
      <c r="J462" s="2"/>
      <c r="K462" s="2"/>
      <c r="L462" s="2"/>
      <c r="M462" s="2"/>
    </row>
    <row r="463" spans="8:13">
      <c r="H463" s="23"/>
      <c r="I463" s="23"/>
      <c r="J463" s="2"/>
      <c r="K463" s="2"/>
      <c r="L463" s="2"/>
      <c r="M463" s="2"/>
    </row>
    <row r="464" spans="8:13">
      <c r="H464" s="23"/>
      <c r="I464" s="23"/>
      <c r="J464" s="2"/>
      <c r="K464" s="2"/>
      <c r="L464" s="2"/>
      <c r="M464" s="2"/>
    </row>
    <row r="465" spans="8:13">
      <c r="H465" s="23"/>
      <c r="I465" s="23"/>
      <c r="J465" s="2"/>
      <c r="K465" s="2"/>
      <c r="L465" s="2"/>
      <c r="M465" s="2"/>
    </row>
    <row r="466" spans="8:13">
      <c r="H466" s="23"/>
      <c r="I466" s="23"/>
      <c r="J466" s="2"/>
      <c r="K466" s="2"/>
      <c r="L466" s="2"/>
      <c r="M466" s="2"/>
    </row>
    <row r="467" spans="8:13">
      <c r="H467" s="23"/>
      <c r="I467" s="23"/>
      <c r="J467" s="2"/>
      <c r="K467" s="2"/>
      <c r="L467" s="2"/>
      <c r="M467" s="2"/>
    </row>
    <row r="468" spans="8:13">
      <c r="H468" s="23"/>
      <c r="I468" s="23"/>
      <c r="J468" s="2"/>
      <c r="K468" s="2"/>
      <c r="L468" s="2"/>
      <c r="M468" s="2"/>
    </row>
    <row r="469" spans="8:13">
      <c r="H469" s="23"/>
      <c r="I469" s="23"/>
      <c r="J469" s="2"/>
      <c r="K469" s="2"/>
      <c r="L469" s="2"/>
      <c r="M469" s="2"/>
    </row>
    <row r="470" spans="8:13">
      <c r="H470" s="23"/>
      <c r="I470" s="23"/>
      <c r="J470" s="2"/>
      <c r="K470" s="2"/>
      <c r="L470" s="2"/>
      <c r="M470" s="2"/>
    </row>
    <row r="471" spans="8:13">
      <c r="H471" s="23"/>
      <c r="I471" s="23"/>
      <c r="J471" s="2"/>
      <c r="K471" s="2"/>
      <c r="L471" s="2"/>
      <c r="M471" s="2"/>
    </row>
    <row r="472" spans="8:13">
      <c r="H472" s="23"/>
      <c r="I472" s="23"/>
      <c r="J472" s="2"/>
      <c r="K472" s="2"/>
      <c r="L472" s="2"/>
      <c r="M472" s="2"/>
    </row>
    <row r="473" spans="8:13">
      <c r="H473" s="23"/>
      <c r="I473" s="23"/>
      <c r="J473" s="2"/>
      <c r="K473" s="2"/>
      <c r="L473" s="2"/>
      <c r="M473" s="2"/>
    </row>
    <row r="474" spans="8:13">
      <c r="H474" s="23"/>
      <c r="I474" s="23"/>
      <c r="J474" s="2"/>
      <c r="K474" s="2"/>
      <c r="L474" s="2"/>
      <c r="M474" s="2"/>
    </row>
    <row r="475" spans="8:13">
      <c r="H475" s="23"/>
      <c r="I475" s="23"/>
      <c r="J475" s="2"/>
      <c r="K475" s="2"/>
      <c r="L475" s="2"/>
      <c r="M475" s="2"/>
    </row>
    <row r="476" spans="8:13">
      <c r="H476" s="23"/>
      <c r="I476" s="23"/>
      <c r="J476" s="2"/>
      <c r="K476" s="2"/>
      <c r="L476" s="2"/>
      <c r="M476" s="2"/>
    </row>
    <row r="477" spans="8:13">
      <c r="H477" s="23"/>
      <c r="I477" s="23"/>
      <c r="J477" s="2"/>
      <c r="K477" s="2"/>
      <c r="L477" s="2"/>
      <c r="M477" s="2"/>
    </row>
    <row r="478" spans="8:13">
      <c r="H478" s="23"/>
      <c r="I478" s="23"/>
      <c r="J478" s="2"/>
      <c r="K478" s="2"/>
      <c r="L478" s="2"/>
      <c r="M478" s="2"/>
    </row>
    <row r="479" spans="8:13">
      <c r="H479" s="23"/>
      <c r="I479" s="23"/>
      <c r="J479" s="2"/>
      <c r="K479" s="2"/>
      <c r="L479" s="2"/>
      <c r="M479" s="2"/>
    </row>
    <row r="480" spans="8:13">
      <c r="H480" s="23"/>
      <c r="I480" s="23"/>
      <c r="J480" s="2"/>
      <c r="K480" s="2"/>
      <c r="L480" s="2"/>
      <c r="M480" s="2"/>
    </row>
    <row r="481" spans="8:13">
      <c r="H481" s="23"/>
      <c r="I481" s="23"/>
      <c r="J481" s="2"/>
      <c r="K481" s="2"/>
      <c r="L481" s="2"/>
      <c r="M481" s="2"/>
    </row>
    <row r="482" spans="8:13">
      <c r="H482" s="23"/>
      <c r="I482" s="23"/>
      <c r="J482" s="2"/>
      <c r="K482" s="2"/>
      <c r="L482" s="2"/>
      <c r="M482" s="2"/>
    </row>
    <row r="483" spans="8:13">
      <c r="H483" s="23"/>
      <c r="I483" s="23"/>
      <c r="J483" s="2"/>
      <c r="K483" s="2"/>
      <c r="L483" s="2"/>
      <c r="M483" s="2"/>
    </row>
    <row r="484" spans="8:13">
      <c r="J484" s="2"/>
      <c r="K484" s="2"/>
      <c r="L484" s="2"/>
      <c r="M484" s="2"/>
    </row>
    <row r="485" spans="8:13">
      <c r="J485" s="2"/>
      <c r="K485" s="2"/>
      <c r="L485" s="2"/>
      <c r="M485" s="2"/>
    </row>
  </sheetData>
  <mergeCells count="2">
    <mergeCell ref="J342:L342"/>
    <mergeCell ref="B1:BG1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83"/>
  <sheetViews>
    <sheetView zoomScale="90" zoomScaleNormal="90" workbookViewId="0">
      <selection activeCell="B1" sqref="B1:K1"/>
    </sheetView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A1" s="230" t="s">
        <v>324</v>
      </c>
      <c r="B1" s="461" t="s">
        <v>214</v>
      </c>
      <c r="C1" s="462"/>
      <c r="D1" s="462"/>
      <c r="E1" s="462"/>
      <c r="F1" s="462"/>
      <c r="G1" s="462"/>
      <c r="H1" s="462"/>
      <c r="I1" s="462"/>
      <c r="J1" s="462"/>
      <c r="K1" s="463"/>
    </row>
    <row r="3" spans="1:11" ht="20.25" customHeight="1">
      <c r="B3" s="66" t="s">
        <v>203</v>
      </c>
      <c r="C3" s="66" t="s">
        <v>204</v>
      </c>
      <c r="D3" s="66" t="s">
        <v>205</v>
      </c>
      <c r="E3" s="66" t="s">
        <v>206</v>
      </c>
      <c r="F3" s="66" t="s">
        <v>207</v>
      </c>
      <c r="G3" s="66" t="s">
        <v>208</v>
      </c>
      <c r="H3" s="66" t="s">
        <v>209</v>
      </c>
      <c r="I3" s="66" t="s">
        <v>210</v>
      </c>
      <c r="J3" s="66" t="s">
        <v>211</v>
      </c>
      <c r="K3" s="66" t="s">
        <v>212</v>
      </c>
    </row>
    <row r="4" spans="1:11" hidden="1">
      <c r="A4" s="65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5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5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5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5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5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5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5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5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5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5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5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5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5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5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5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5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5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5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5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5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5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5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5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5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5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5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5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5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5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5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5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5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5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5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5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5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5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5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5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5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5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5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5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5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5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5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5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5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5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5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5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5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5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5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5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5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5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5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5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5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5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5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5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5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5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5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5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5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5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5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5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5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5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5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5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5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5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5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5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5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5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5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5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5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5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5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5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v>16645</v>
      </c>
    </row>
    <row r="92" spans="1:11">
      <c r="A92" s="65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v>18280</v>
      </c>
    </row>
    <row r="93" spans="1:11">
      <c r="A93" s="65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v>18515</v>
      </c>
    </row>
    <row r="94" spans="1:11">
      <c r="A94" s="65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v>19706</v>
      </c>
    </row>
    <row r="95" spans="1:11">
      <c r="A95" s="65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v>19007</v>
      </c>
    </row>
    <row r="96" spans="1:11">
      <c r="A96" s="65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v>17999</v>
      </c>
    </row>
    <row r="97" spans="1:11">
      <c r="A97" s="65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v>18527</v>
      </c>
    </row>
    <row r="98" spans="1:11">
      <c r="A98" s="65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5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5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5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5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5">
        <v>40269</v>
      </c>
      <c r="B103" s="21">
        <v>750</v>
      </c>
      <c r="C103" s="21">
        <v>735</v>
      </c>
      <c r="D103" s="21">
        <v>4959</v>
      </c>
      <c r="E103" s="21">
        <v>3432</v>
      </c>
      <c r="F103" s="21">
        <v>970</v>
      </c>
      <c r="G103" s="21">
        <v>2813</v>
      </c>
      <c r="H103" s="21">
        <v>362</v>
      </c>
      <c r="I103" s="21">
        <v>2100</v>
      </c>
      <c r="J103" s="21">
        <v>1873</v>
      </c>
      <c r="K103" s="21">
        <v>17994</v>
      </c>
    </row>
    <row r="104" spans="1:11">
      <c r="A104" s="65">
        <v>40299</v>
      </c>
      <c r="B104" s="21">
        <v>825</v>
      </c>
      <c r="C104" s="21">
        <v>788</v>
      </c>
      <c r="D104" s="21">
        <v>5468</v>
      </c>
      <c r="E104" s="21">
        <v>3550</v>
      </c>
      <c r="F104" s="21">
        <v>979</v>
      </c>
      <c r="G104" s="21">
        <v>3080</v>
      </c>
      <c r="H104" s="21">
        <v>365</v>
      </c>
      <c r="I104" s="21">
        <v>2241</v>
      </c>
      <c r="J104" s="21">
        <v>1931</v>
      </c>
      <c r="K104" s="21">
        <v>19227</v>
      </c>
    </row>
    <row r="105" spans="1:11">
      <c r="A105" s="65">
        <v>40330</v>
      </c>
      <c r="B105" s="21">
        <v>828</v>
      </c>
      <c r="C105" s="21">
        <v>813</v>
      </c>
      <c r="D105" s="21">
        <v>5836</v>
      </c>
      <c r="E105" s="21">
        <v>3559</v>
      </c>
      <c r="F105" s="21">
        <v>991</v>
      </c>
      <c r="G105" s="21">
        <v>3011</v>
      </c>
      <c r="H105" s="21">
        <v>378</v>
      </c>
      <c r="I105" s="21">
        <v>2159</v>
      </c>
      <c r="J105" s="21">
        <v>1946</v>
      </c>
      <c r="K105" s="21">
        <v>19521</v>
      </c>
    </row>
    <row r="106" spans="1:11">
      <c r="A106" s="65">
        <v>40360</v>
      </c>
      <c r="B106" s="21">
        <v>877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2204</v>
      </c>
      <c r="J106" s="21">
        <v>2013</v>
      </c>
      <c r="K106" s="21">
        <v>19990</v>
      </c>
    </row>
    <row r="107" spans="1:11">
      <c r="A107" s="65">
        <v>40391</v>
      </c>
      <c r="B107" s="21">
        <v>827</v>
      </c>
      <c r="C107" s="21">
        <v>779</v>
      </c>
      <c r="D107" s="21">
        <v>5360</v>
      </c>
      <c r="E107" s="21">
        <v>3595</v>
      </c>
      <c r="F107" s="21">
        <v>1038</v>
      </c>
      <c r="G107" s="21">
        <v>2802</v>
      </c>
      <c r="H107" s="21">
        <v>386</v>
      </c>
      <c r="I107" s="21">
        <v>2167</v>
      </c>
      <c r="J107" s="21">
        <v>1968</v>
      </c>
      <c r="K107" s="21">
        <v>18922</v>
      </c>
    </row>
    <row r="108" spans="1:11">
      <c r="A108" s="65">
        <v>40422</v>
      </c>
      <c r="B108" s="21">
        <v>784</v>
      </c>
      <c r="C108" s="21">
        <v>675</v>
      </c>
      <c r="D108" s="21">
        <v>4857</v>
      </c>
      <c r="E108" s="21">
        <v>3474</v>
      </c>
      <c r="F108" s="21">
        <v>1054</v>
      </c>
      <c r="G108" s="21">
        <v>2580</v>
      </c>
      <c r="H108" s="21">
        <v>383</v>
      </c>
      <c r="I108" s="21">
        <v>2094</v>
      </c>
      <c r="J108" s="21">
        <v>1851</v>
      </c>
      <c r="K108" s="21">
        <v>17752</v>
      </c>
    </row>
    <row r="109" spans="1:11">
      <c r="A109" s="65">
        <v>40452</v>
      </c>
      <c r="B109" s="21">
        <v>846</v>
      </c>
      <c r="C109" s="21">
        <v>724</v>
      </c>
      <c r="D109" s="21">
        <v>5009</v>
      </c>
      <c r="E109" s="21">
        <v>3577</v>
      </c>
      <c r="F109" s="21">
        <v>1088</v>
      </c>
      <c r="G109" s="21">
        <v>2907</v>
      </c>
      <c r="H109" s="21">
        <v>429</v>
      </c>
      <c r="I109" s="21">
        <v>2276</v>
      </c>
      <c r="J109" s="21">
        <v>1911</v>
      </c>
      <c r="K109" s="21">
        <v>18767</v>
      </c>
    </row>
    <row r="110" spans="1:11">
      <c r="A110" s="65">
        <v>40483</v>
      </c>
      <c r="B110" s="21">
        <v>820</v>
      </c>
      <c r="C110" s="21">
        <v>703</v>
      </c>
      <c r="D110" s="21">
        <v>4911</v>
      </c>
      <c r="E110" s="21">
        <v>3433</v>
      </c>
      <c r="F110" s="21">
        <v>1033</v>
      </c>
      <c r="G110" s="21">
        <v>2968</v>
      </c>
      <c r="H110" s="21">
        <v>406</v>
      </c>
      <c r="I110" s="21">
        <v>2201</v>
      </c>
      <c r="J110" s="21">
        <v>1882</v>
      </c>
      <c r="K110" s="21">
        <v>18357</v>
      </c>
    </row>
    <row r="111" spans="1:11">
      <c r="A111" s="65">
        <v>40513</v>
      </c>
      <c r="B111" s="21">
        <v>781</v>
      </c>
      <c r="C111" s="21">
        <v>694</v>
      </c>
      <c r="D111" s="21">
        <v>4645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2004</v>
      </c>
      <c r="J111" s="21">
        <v>1907</v>
      </c>
      <c r="K111" s="21">
        <v>17809</v>
      </c>
    </row>
    <row r="112" spans="1:11">
      <c r="A112" s="65">
        <v>40544</v>
      </c>
      <c r="B112" s="21">
        <v>777</v>
      </c>
      <c r="C112" s="21">
        <v>721</v>
      </c>
      <c r="D112" s="21">
        <v>4738</v>
      </c>
      <c r="E112" s="21">
        <v>3417</v>
      </c>
      <c r="F112" s="21">
        <v>1021</v>
      </c>
      <c r="G112" s="21">
        <v>3052</v>
      </c>
      <c r="H112" s="21">
        <v>408</v>
      </c>
      <c r="I112" s="21">
        <v>2187</v>
      </c>
      <c r="J112" s="21">
        <v>1962</v>
      </c>
      <c r="K112" s="21">
        <v>18283</v>
      </c>
    </row>
    <row r="113" spans="1:11">
      <c r="A113" s="65">
        <v>40575</v>
      </c>
      <c r="B113" s="21">
        <v>734</v>
      </c>
      <c r="C113" s="21">
        <v>665</v>
      </c>
      <c r="D113" s="21">
        <v>4394</v>
      </c>
      <c r="E113" s="21">
        <v>3256</v>
      </c>
      <c r="F113" s="21">
        <v>937</v>
      </c>
      <c r="G113" s="21">
        <v>2808</v>
      </c>
      <c r="H113" s="21">
        <v>372</v>
      </c>
      <c r="I113" s="21">
        <v>2044</v>
      </c>
      <c r="J113" s="21">
        <v>1881</v>
      </c>
      <c r="K113" s="21">
        <v>17091</v>
      </c>
    </row>
    <row r="114" spans="1:11">
      <c r="A114" s="65">
        <v>40603</v>
      </c>
      <c r="B114" s="21">
        <v>773</v>
      </c>
      <c r="C114" s="21">
        <v>774</v>
      </c>
      <c r="D114" s="21">
        <v>4955</v>
      </c>
      <c r="E114" s="21">
        <v>3631</v>
      </c>
      <c r="F114" s="21">
        <v>1063</v>
      </c>
      <c r="G114" s="21">
        <v>3017</v>
      </c>
      <c r="H114" s="21">
        <v>417</v>
      </c>
      <c r="I114" s="21">
        <v>2292</v>
      </c>
      <c r="J114" s="21">
        <v>2031</v>
      </c>
      <c r="K114" s="21">
        <v>18953</v>
      </c>
    </row>
    <row r="115" spans="1:11">
      <c r="A115" s="65">
        <v>40634</v>
      </c>
      <c r="B115" s="21">
        <v>726</v>
      </c>
      <c r="C115" s="21">
        <v>753</v>
      </c>
      <c r="D115" s="21">
        <v>5016</v>
      </c>
      <c r="E115" s="21">
        <v>3432</v>
      </c>
      <c r="F115" s="21">
        <v>992</v>
      </c>
      <c r="G115" s="21">
        <v>2946</v>
      </c>
      <c r="H115" s="21">
        <v>389</v>
      </c>
      <c r="I115" s="21">
        <v>2159</v>
      </c>
      <c r="J115" s="21">
        <v>1877</v>
      </c>
      <c r="K115" s="21">
        <v>18290</v>
      </c>
    </row>
    <row r="116" spans="1:11">
      <c r="A116" s="65">
        <v>40664</v>
      </c>
      <c r="B116" s="21">
        <v>811</v>
      </c>
      <c r="C116" s="21">
        <v>772</v>
      </c>
      <c r="D116" s="21">
        <v>5435</v>
      </c>
      <c r="E116" s="21">
        <v>3624</v>
      </c>
      <c r="F116" s="21">
        <v>1000</v>
      </c>
      <c r="G116" s="21">
        <v>3106</v>
      </c>
      <c r="H116" s="21">
        <v>406</v>
      </c>
      <c r="I116" s="21">
        <v>2283</v>
      </c>
      <c r="J116" s="21">
        <v>1980</v>
      </c>
      <c r="K116" s="21">
        <v>19417</v>
      </c>
    </row>
    <row r="117" spans="1:11">
      <c r="A117" s="65">
        <v>40695</v>
      </c>
      <c r="B117" s="21">
        <v>826</v>
      </c>
      <c r="C117" s="21">
        <v>812</v>
      </c>
      <c r="D117" s="21">
        <v>5804</v>
      </c>
      <c r="E117" s="21">
        <v>3527</v>
      </c>
      <c r="F117" s="21">
        <v>1020</v>
      </c>
      <c r="G117" s="21">
        <v>2945</v>
      </c>
      <c r="H117" s="21">
        <v>417</v>
      </c>
      <c r="I117" s="21">
        <v>2097</v>
      </c>
      <c r="J117" s="21">
        <v>1966</v>
      </c>
      <c r="K117" s="21">
        <v>19414</v>
      </c>
    </row>
    <row r="118" spans="1:11">
      <c r="A118" s="65">
        <v>40725</v>
      </c>
      <c r="B118" s="21">
        <v>876</v>
      </c>
      <c r="C118" s="21">
        <v>814</v>
      </c>
      <c r="D118" s="21">
        <v>5971</v>
      </c>
      <c r="E118" s="21">
        <v>3639</v>
      </c>
      <c r="F118" s="21">
        <v>972</v>
      </c>
      <c r="G118" s="21">
        <v>2852</v>
      </c>
      <c r="H118" s="21">
        <v>428</v>
      </c>
      <c r="I118" s="21">
        <v>2086</v>
      </c>
      <c r="J118" s="21">
        <v>2014</v>
      </c>
      <c r="K118" s="21">
        <v>19652</v>
      </c>
    </row>
    <row r="119" spans="1:11">
      <c r="A119" s="65">
        <v>40756</v>
      </c>
      <c r="B119" s="21">
        <v>884</v>
      </c>
      <c r="C119" s="21">
        <v>783</v>
      </c>
      <c r="D119" s="21">
        <v>5727</v>
      </c>
      <c r="E119" s="21">
        <v>3574</v>
      </c>
      <c r="F119" s="21">
        <v>960</v>
      </c>
      <c r="G119" s="21">
        <v>2830</v>
      </c>
      <c r="H119" s="21">
        <v>414</v>
      </c>
      <c r="I119" s="21">
        <v>2029</v>
      </c>
      <c r="J119" s="21">
        <v>1985</v>
      </c>
      <c r="K119" s="21">
        <v>19186</v>
      </c>
    </row>
    <row r="120" spans="1:11">
      <c r="A120" s="65">
        <v>40787</v>
      </c>
      <c r="B120" s="21">
        <v>840</v>
      </c>
      <c r="C120" s="21">
        <v>688</v>
      </c>
      <c r="D120" s="21">
        <v>4985</v>
      </c>
      <c r="E120" s="21">
        <v>3381</v>
      </c>
      <c r="F120" s="21">
        <v>1028</v>
      </c>
      <c r="G120" s="21">
        <v>2788</v>
      </c>
      <c r="H120" s="21">
        <v>418</v>
      </c>
      <c r="I120" s="21">
        <v>2172</v>
      </c>
      <c r="J120" s="21">
        <v>1752</v>
      </c>
      <c r="K120" s="21">
        <v>18052</v>
      </c>
    </row>
    <row r="121" spans="1:11">
      <c r="A121" s="65">
        <v>40817</v>
      </c>
      <c r="B121" s="21">
        <v>840</v>
      </c>
      <c r="C121" s="21">
        <v>709</v>
      </c>
      <c r="D121" s="21">
        <v>4991</v>
      </c>
      <c r="E121" s="21">
        <v>3547</v>
      </c>
      <c r="F121" s="21">
        <v>1051</v>
      </c>
      <c r="G121" s="21">
        <v>2997</v>
      </c>
      <c r="H121" s="21">
        <v>447</v>
      </c>
      <c r="I121" s="21">
        <v>2268</v>
      </c>
      <c r="J121" s="21">
        <v>1801</v>
      </c>
      <c r="K121" s="21">
        <v>18651</v>
      </c>
    </row>
    <row r="122" spans="1:11">
      <c r="A122" s="65">
        <v>40848</v>
      </c>
      <c r="B122" s="21">
        <v>840</v>
      </c>
      <c r="C122" s="21">
        <v>666</v>
      </c>
      <c r="D122" s="21">
        <v>4814</v>
      </c>
      <c r="E122" s="21">
        <v>3429</v>
      </c>
      <c r="F122" s="21">
        <v>1035</v>
      </c>
      <c r="G122" s="21">
        <v>2916</v>
      </c>
      <c r="H122" s="21">
        <v>428</v>
      </c>
      <c r="I122" s="21">
        <v>2248</v>
      </c>
      <c r="J122" s="21">
        <v>1767</v>
      </c>
      <c r="K122" s="21">
        <v>18143</v>
      </c>
    </row>
    <row r="123" spans="1:11">
      <c r="A123" s="65">
        <v>40878</v>
      </c>
      <c r="B123" s="21">
        <v>783</v>
      </c>
      <c r="C123" s="21">
        <v>647</v>
      </c>
      <c r="D123" s="21">
        <v>4426</v>
      </c>
      <c r="E123" s="21">
        <v>3466</v>
      </c>
      <c r="F123" s="21">
        <v>1050</v>
      </c>
      <c r="G123" s="21">
        <v>2895</v>
      </c>
      <c r="H123" s="21">
        <v>441</v>
      </c>
      <c r="I123" s="21">
        <v>2107</v>
      </c>
      <c r="J123" s="21">
        <v>1763</v>
      </c>
      <c r="K123" s="21">
        <v>17578</v>
      </c>
    </row>
    <row r="124" spans="1:11">
      <c r="A124" s="65">
        <v>40909</v>
      </c>
      <c r="B124" s="21">
        <v>844</v>
      </c>
      <c r="C124" s="21">
        <v>706</v>
      </c>
      <c r="D124" s="21">
        <v>4631</v>
      </c>
      <c r="E124" s="21">
        <v>3527</v>
      </c>
      <c r="F124" s="21">
        <v>1038</v>
      </c>
      <c r="G124" s="21">
        <v>2910</v>
      </c>
      <c r="H124" s="21">
        <v>464</v>
      </c>
      <c r="I124" s="21">
        <v>2237</v>
      </c>
      <c r="J124" s="21">
        <v>1889</v>
      </c>
      <c r="K124" s="21">
        <v>18246</v>
      </c>
    </row>
    <row r="125" spans="1:11">
      <c r="A125" s="65">
        <v>40940</v>
      </c>
      <c r="B125" s="21">
        <v>816</v>
      </c>
      <c r="C125" s="21">
        <v>668</v>
      </c>
      <c r="D125" s="21">
        <v>4509</v>
      </c>
      <c r="E125" s="21">
        <v>3271</v>
      </c>
      <c r="F125" s="21">
        <v>988</v>
      </c>
      <c r="G125" s="21">
        <v>2779</v>
      </c>
      <c r="H125" s="21">
        <v>403</v>
      </c>
      <c r="I125" s="21">
        <v>2034</v>
      </c>
      <c r="J125" s="21">
        <v>1922</v>
      </c>
      <c r="K125" s="21">
        <v>17390</v>
      </c>
    </row>
    <row r="126" spans="1:11">
      <c r="A126" s="65">
        <v>40969</v>
      </c>
      <c r="B126" s="21">
        <v>859</v>
      </c>
      <c r="C126" s="21">
        <v>688</v>
      </c>
      <c r="D126" s="21">
        <v>4849</v>
      </c>
      <c r="E126" s="21">
        <v>3282</v>
      </c>
      <c r="F126" s="21">
        <v>1000</v>
      </c>
      <c r="G126" s="21">
        <v>2900</v>
      </c>
      <c r="H126" s="21">
        <v>436</v>
      </c>
      <c r="I126" s="21">
        <v>2161</v>
      </c>
      <c r="J126" s="21">
        <v>2027</v>
      </c>
      <c r="K126" s="21">
        <v>18202</v>
      </c>
    </row>
    <row r="127" spans="1:11">
      <c r="A127" s="65">
        <v>41000</v>
      </c>
      <c r="B127" s="21">
        <v>763</v>
      </c>
      <c r="C127" s="21">
        <v>655</v>
      </c>
      <c r="D127" s="21">
        <v>4624</v>
      </c>
      <c r="E127" s="21">
        <v>3154</v>
      </c>
      <c r="F127" s="21">
        <v>937</v>
      </c>
      <c r="G127" s="21">
        <v>2800</v>
      </c>
      <c r="H127" s="21">
        <v>391</v>
      </c>
      <c r="I127" s="21">
        <v>1993</v>
      </c>
      <c r="J127" s="21">
        <v>1846</v>
      </c>
      <c r="K127" s="21">
        <v>17163</v>
      </c>
    </row>
    <row r="128" spans="1:11">
      <c r="A128" s="65">
        <v>41030</v>
      </c>
      <c r="B128" s="21">
        <v>839</v>
      </c>
      <c r="C128" s="21">
        <v>709</v>
      </c>
      <c r="D128" s="21">
        <v>5159</v>
      </c>
      <c r="E128" s="21">
        <v>3318</v>
      </c>
      <c r="F128" s="21">
        <v>991</v>
      </c>
      <c r="G128" s="21">
        <v>2884</v>
      </c>
      <c r="H128" s="21">
        <v>401</v>
      </c>
      <c r="I128" s="21">
        <v>2181</v>
      </c>
      <c r="J128" s="21">
        <v>1943</v>
      </c>
      <c r="K128" s="21">
        <v>18425</v>
      </c>
    </row>
    <row r="129" spans="1:11">
      <c r="A129" s="65">
        <v>41061</v>
      </c>
      <c r="B129" s="21">
        <v>802</v>
      </c>
      <c r="C129" s="21">
        <v>775</v>
      </c>
      <c r="D129" s="21">
        <v>5643</v>
      </c>
      <c r="E129" s="21">
        <v>3315</v>
      </c>
      <c r="F129" s="21">
        <v>974</v>
      </c>
      <c r="G129" s="21">
        <v>2816</v>
      </c>
      <c r="H129" s="21">
        <v>406</v>
      </c>
      <c r="I129" s="21">
        <v>2205</v>
      </c>
      <c r="J129" s="21">
        <v>1933</v>
      </c>
      <c r="K129" s="21">
        <v>18869</v>
      </c>
    </row>
    <row r="130" spans="1:11">
      <c r="A130" s="65">
        <v>41091</v>
      </c>
      <c r="B130" s="21">
        <v>837</v>
      </c>
      <c r="C130" s="21">
        <v>793</v>
      </c>
      <c r="D130" s="21">
        <v>5731</v>
      </c>
      <c r="E130" s="21">
        <v>3441</v>
      </c>
      <c r="F130" s="21">
        <v>952</v>
      </c>
      <c r="G130" s="21">
        <v>2922</v>
      </c>
      <c r="H130" s="21">
        <v>432</v>
      </c>
      <c r="I130" s="21">
        <v>2273</v>
      </c>
      <c r="J130" s="21">
        <v>1978</v>
      </c>
      <c r="K130" s="21">
        <v>19359</v>
      </c>
    </row>
    <row r="131" spans="1:11">
      <c r="A131" s="65">
        <v>41122</v>
      </c>
      <c r="B131" s="21">
        <v>838</v>
      </c>
      <c r="C131" s="21">
        <v>776</v>
      </c>
      <c r="D131" s="21">
        <v>5540</v>
      </c>
      <c r="E131" s="21">
        <v>3436</v>
      </c>
      <c r="F131" s="21">
        <v>937</v>
      </c>
      <c r="G131" s="21">
        <v>2767</v>
      </c>
      <c r="H131" s="21">
        <v>420</v>
      </c>
      <c r="I131" s="21">
        <v>2186</v>
      </c>
      <c r="J131" s="21">
        <v>1993</v>
      </c>
      <c r="K131" s="21">
        <v>18893</v>
      </c>
    </row>
    <row r="132" spans="1:11">
      <c r="A132" s="65">
        <v>41153</v>
      </c>
      <c r="B132" s="21">
        <v>788</v>
      </c>
      <c r="C132" s="21">
        <v>664</v>
      </c>
      <c r="D132" s="21">
        <v>4981</v>
      </c>
      <c r="E132" s="21">
        <v>3316</v>
      </c>
      <c r="F132" s="21">
        <v>950</v>
      </c>
      <c r="G132" s="21">
        <v>2678</v>
      </c>
      <c r="H132" s="21">
        <v>414</v>
      </c>
      <c r="I132" s="21">
        <v>2097</v>
      </c>
      <c r="J132" s="21">
        <v>1852</v>
      </c>
      <c r="K132" s="21">
        <v>17740</v>
      </c>
    </row>
    <row r="133" spans="1:11">
      <c r="A133" s="65">
        <v>41183</v>
      </c>
      <c r="B133" s="21">
        <v>795</v>
      </c>
      <c r="C133" s="21">
        <v>703</v>
      </c>
      <c r="D133" s="21">
        <v>4856</v>
      </c>
      <c r="E133" s="21">
        <v>3458</v>
      </c>
      <c r="F133" s="21">
        <v>988</v>
      </c>
      <c r="G133" s="21">
        <v>2884</v>
      </c>
      <c r="H133" s="21">
        <v>418</v>
      </c>
      <c r="I133" s="21">
        <v>2085</v>
      </c>
      <c r="J133" s="21">
        <v>1885</v>
      </c>
      <c r="K133" s="21">
        <v>18072</v>
      </c>
    </row>
    <row r="134" spans="1:11">
      <c r="A134" s="65">
        <v>41214</v>
      </c>
      <c r="B134" s="21">
        <v>784</v>
      </c>
      <c r="C134" s="21">
        <v>717</v>
      </c>
      <c r="D134" s="21">
        <v>4701</v>
      </c>
      <c r="E134" s="21">
        <v>3422</v>
      </c>
      <c r="F134" s="21">
        <v>975</v>
      </c>
      <c r="G134" s="21">
        <v>2944</v>
      </c>
      <c r="H134" s="21">
        <v>451</v>
      </c>
      <c r="I134" s="21">
        <v>2170</v>
      </c>
      <c r="J134" s="21">
        <v>1840</v>
      </c>
      <c r="K134" s="21">
        <v>18004</v>
      </c>
    </row>
    <row r="135" spans="1:11">
      <c r="A135" s="65">
        <v>41214</v>
      </c>
      <c r="B135" s="21">
        <v>784</v>
      </c>
      <c r="C135" s="21">
        <v>717</v>
      </c>
      <c r="D135" s="21">
        <v>4701</v>
      </c>
      <c r="E135" s="21">
        <v>3422</v>
      </c>
      <c r="F135" s="21">
        <v>975</v>
      </c>
      <c r="G135" s="21">
        <v>2944</v>
      </c>
      <c r="H135" s="21">
        <v>451</v>
      </c>
      <c r="I135" s="21">
        <v>2170</v>
      </c>
      <c r="J135" s="21">
        <v>1840</v>
      </c>
      <c r="K135" s="21">
        <v>18004</v>
      </c>
    </row>
    <row r="136" spans="1:11">
      <c r="A136" s="65">
        <v>41244</v>
      </c>
      <c r="B136" s="21">
        <v>751</v>
      </c>
      <c r="C136" s="21">
        <v>433</v>
      </c>
      <c r="D136" s="21">
        <v>633</v>
      </c>
      <c r="E136" s="21">
        <v>3355</v>
      </c>
      <c r="F136" s="21">
        <v>2039</v>
      </c>
      <c r="G136" s="21">
        <v>4213</v>
      </c>
      <c r="H136" s="21">
        <v>959</v>
      </c>
      <c r="I136" s="21">
        <v>2805</v>
      </c>
      <c r="J136" s="21">
        <v>1867</v>
      </c>
      <c r="K136" s="21">
        <v>17055</v>
      </c>
    </row>
    <row r="137" spans="1:11">
      <c r="A137" s="65">
        <v>41275</v>
      </c>
      <c r="B137" s="21">
        <v>796</v>
      </c>
      <c r="C137" s="21">
        <v>490</v>
      </c>
      <c r="D137" s="21">
        <v>667</v>
      </c>
      <c r="E137" s="21">
        <v>3409</v>
      </c>
      <c r="F137" s="21">
        <v>2022</v>
      </c>
      <c r="G137" s="21">
        <v>4432</v>
      </c>
      <c r="H137" s="21">
        <v>910</v>
      </c>
      <c r="I137" s="21">
        <v>2911</v>
      </c>
      <c r="J137" s="21">
        <v>1932</v>
      </c>
      <c r="K137" s="21">
        <v>17569</v>
      </c>
    </row>
    <row r="138" spans="1:11">
      <c r="A138" s="65">
        <v>41306</v>
      </c>
      <c r="B138" s="21">
        <v>751</v>
      </c>
      <c r="C138" s="21">
        <v>441</v>
      </c>
      <c r="D138" s="21">
        <v>618</v>
      </c>
      <c r="E138" s="21">
        <v>3137</v>
      </c>
      <c r="F138" s="21">
        <v>1900</v>
      </c>
      <c r="G138" s="21">
        <v>4216</v>
      </c>
      <c r="H138" s="21">
        <v>811</v>
      </c>
      <c r="I138" s="21">
        <v>2517</v>
      </c>
      <c r="J138" s="21">
        <v>1825</v>
      </c>
      <c r="K138" s="21">
        <v>16216</v>
      </c>
    </row>
    <row r="139" spans="1:11">
      <c r="A139" s="65">
        <v>41334</v>
      </c>
      <c r="B139" s="21">
        <v>839</v>
      </c>
      <c r="C139" s="21">
        <v>630</v>
      </c>
      <c r="D139" s="21">
        <v>4655</v>
      </c>
      <c r="E139" s="21">
        <v>3454</v>
      </c>
      <c r="F139" s="21">
        <v>930</v>
      </c>
      <c r="G139" s="21">
        <v>2781</v>
      </c>
      <c r="H139" s="21">
        <v>476</v>
      </c>
      <c r="I139" s="21">
        <v>1973</v>
      </c>
      <c r="J139" s="21">
        <v>1956</v>
      </c>
      <c r="K139" s="21">
        <v>17694</v>
      </c>
    </row>
    <row r="140" spans="1:11">
      <c r="A140" s="65">
        <v>41365</v>
      </c>
      <c r="B140" s="21">
        <v>802</v>
      </c>
      <c r="C140" s="21">
        <v>615</v>
      </c>
      <c r="D140" s="21">
        <v>4799</v>
      </c>
      <c r="E140" s="21">
        <v>3352</v>
      </c>
      <c r="F140" s="21">
        <v>901</v>
      </c>
      <c r="G140" s="21">
        <v>2657</v>
      </c>
      <c r="H140" s="21">
        <v>415</v>
      </c>
      <c r="I140" s="21">
        <v>2000</v>
      </c>
      <c r="J140" s="21">
        <v>1833</v>
      </c>
      <c r="K140" s="21">
        <v>17324</v>
      </c>
    </row>
    <row r="141" spans="1:11">
      <c r="A141" s="65">
        <v>41395</v>
      </c>
      <c r="B141" s="21">
        <v>869</v>
      </c>
      <c r="C141" s="21">
        <v>644</v>
      </c>
      <c r="D141" s="21">
        <v>5346</v>
      </c>
      <c r="E141" s="21">
        <v>3455</v>
      </c>
      <c r="F141" s="21">
        <v>913</v>
      </c>
      <c r="G141" s="21">
        <v>2871</v>
      </c>
      <c r="H141" s="21">
        <v>441</v>
      </c>
      <c r="I141" s="21">
        <v>2088</v>
      </c>
      <c r="J141" s="21">
        <v>1941</v>
      </c>
      <c r="K141" s="21">
        <v>18568</v>
      </c>
    </row>
    <row r="142" spans="1:11">
      <c r="A142" s="65">
        <v>41426</v>
      </c>
      <c r="B142" s="21">
        <v>857</v>
      </c>
      <c r="C142" s="21">
        <v>689</v>
      </c>
      <c r="D142" s="21">
        <v>5344</v>
      </c>
      <c r="E142" s="21">
        <v>3428</v>
      </c>
      <c r="F142" s="21">
        <v>994</v>
      </c>
      <c r="G142" s="21">
        <v>2975</v>
      </c>
      <c r="H142" s="21">
        <v>440</v>
      </c>
      <c r="I142" s="21">
        <v>2149</v>
      </c>
      <c r="J142" s="21">
        <v>1902</v>
      </c>
      <c r="K142" s="21">
        <v>18778</v>
      </c>
    </row>
    <row r="143" spans="1:11">
      <c r="A143" s="65">
        <v>41456</v>
      </c>
      <c r="B143" s="21">
        <v>909</v>
      </c>
      <c r="C143" s="21">
        <v>734</v>
      </c>
      <c r="D143" s="21">
        <v>5638</v>
      </c>
      <c r="E143" s="21">
        <v>3636</v>
      </c>
      <c r="F143" s="21">
        <v>1062</v>
      </c>
      <c r="G143" s="21">
        <v>2973</v>
      </c>
      <c r="H143" s="21">
        <v>461</v>
      </c>
      <c r="I143" s="21">
        <v>2212</v>
      </c>
      <c r="J143" s="21">
        <v>1963</v>
      </c>
      <c r="K143" s="21">
        <v>19588</v>
      </c>
    </row>
    <row r="144" spans="1:11">
      <c r="A144" s="65">
        <v>41487</v>
      </c>
      <c r="B144" s="21">
        <v>869</v>
      </c>
      <c r="C144" s="21">
        <v>702</v>
      </c>
      <c r="D144" s="21">
        <v>5415</v>
      </c>
      <c r="E144" s="21">
        <v>3576</v>
      </c>
      <c r="F144" s="21">
        <v>1060</v>
      </c>
      <c r="G144" s="21">
        <v>2969</v>
      </c>
      <c r="H144" s="21">
        <v>456</v>
      </c>
      <c r="I144" s="21">
        <v>2185</v>
      </c>
      <c r="J144" s="21">
        <v>1970</v>
      </c>
      <c r="K144" s="21">
        <v>19202</v>
      </c>
    </row>
    <row r="145" spans="1:11">
      <c r="A145" s="65">
        <v>41518</v>
      </c>
      <c r="B145" s="21">
        <v>786</v>
      </c>
      <c r="C145" s="21">
        <v>619</v>
      </c>
      <c r="D145" s="21">
        <v>4850</v>
      </c>
      <c r="E145" s="21">
        <v>3390</v>
      </c>
      <c r="F145" s="21">
        <v>1085</v>
      </c>
      <c r="G145" s="21">
        <v>2751</v>
      </c>
      <c r="H145" s="21">
        <v>449</v>
      </c>
      <c r="I145" s="21">
        <v>2114</v>
      </c>
      <c r="J145" s="21">
        <v>1898</v>
      </c>
      <c r="K145" s="21">
        <v>17942</v>
      </c>
    </row>
    <row r="146" spans="1:11">
      <c r="A146" s="65">
        <v>41548</v>
      </c>
      <c r="B146" s="21">
        <v>810</v>
      </c>
      <c r="C146" s="21">
        <v>660</v>
      </c>
      <c r="D146" s="21">
        <v>4938</v>
      </c>
      <c r="E146" s="21">
        <v>3520</v>
      </c>
      <c r="F146" s="21">
        <v>1058</v>
      </c>
      <c r="G146" s="21">
        <v>2942</v>
      </c>
      <c r="H146" s="21">
        <v>479</v>
      </c>
      <c r="I146" s="21">
        <v>2158</v>
      </c>
      <c r="J146" s="21">
        <v>1885</v>
      </c>
      <c r="K146" s="21">
        <v>18450</v>
      </c>
    </row>
    <row r="147" spans="1:11">
      <c r="A147" s="65">
        <v>41579</v>
      </c>
      <c r="B147" s="21">
        <v>745</v>
      </c>
      <c r="C147" s="21">
        <v>632</v>
      </c>
      <c r="D147" s="21">
        <v>4716</v>
      </c>
      <c r="E147" s="21">
        <v>3371</v>
      </c>
      <c r="F147" s="21">
        <v>996</v>
      </c>
      <c r="G147" s="21">
        <v>2832</v>
      </c>
      <c r="H147" s="21">
        <v>469</v>
      </c>
      <c r="I147" s="21">
        <v>2117</v>
      </c>
      <c r="J147" s="21">
        <v>1756</v>
      </c>
      <c r="K147" s="21">
        <v>17634</v>
      </c>
    </row>
    <row r="148" spans="1:11">
      <c r="A148" s="65">
        <v>41609</v>
      </c>
      <c r="B148" s="21">
        <v>737</v>
      </c>
      <c r="C148" s="21">
        <v>601</v>
      </c>
      <c r="D148" s="21">
        <v>4516</v>
      </c>
      <c r="E148" s="21">
        <v>3331</v>
      </c>
      <c r="F148" s="21">
        <v>1008</v>
      </c>
      <c r="G148" s="21">
        <v>2741</v>
      </c>
      <c r="H148" s="21">
        <v>449</v>
      </c>
      <c r="I148" s="21">
        <v>2057</v>
      </c>
      <c r="J148" s="21">
        <v>1853</v>
      </c>
      <c r="K148" s="21">
        <v>17293</v>
      </c>
    </row>
    <row r="149" spans="1:11">
      <c r="A149" s="65">
        <v>41640</v>
      </c>
      <c r="B149" s="21">
        <v>674</v>
      </c>
      <c r="C149" s="21">
        <v>654</v>
      </c>
      <c r="D149" s="21">
        <v>4559</v>
      </c>
      <c r="E149" s="21">
        <v>3569</v>
      </c>
      <c r="F149" s="21">
        <v>982</v>
      </c>
      <c r="G149" s="21">
        <v>2868</v>
      </c>
      <c r="H149" s="21">
        <v>400</v>
      </c>
      <c r="I149" s="21">
        <v>2093</v>
      </c>
      <c r="J149" s="21">
        <v>1963</v>
      </c>
      <c r="K149" s="21">
        <v>17762</v>
      </c>
    </row>
    <row r="150" spans="1:11">
      <c r="A150" s="65">
        <v>41684</v>
      </c>
      <c r="B150" s="21">
        <v>621</v>
      </c>
      <c r="C150" s="21">
        <v>604</v>
      </c>
      <c r="D150" s="21">
        <v>4370</v>
      </c>
      <c r="E150" s="21">
        <v>3295</v>
      </c>
      <c r="F150" s="21">
        <v>907</v>
      </c>
      <c r="G150" s="21">
        <v>2649</v>
      </c>
      <c r="H150" s="21">
        <v>349</v>
      </c>
      <c r="I150" s="21">
        <v>1934</v>
      </c>
      <c r="J150" s="21">
        <v>1887</v>
      </c>
      <c r="K150" s="21">
        <v>16616</v>
      </c>
    </row>
    <row r="151" spans="1:11">
      <c r="A151" s="65">
        <v>41712</v>
      </c>
      <c r="B151" s="21">
        <v>750</v>
      </c>
      <c r="C151" s="21">
        <v>649</v>
      </c>
      <c r="D151" s="21">
        <v>4747</v>
      </c>
      <c r="E151" s="21">
        <v>3507</v>
      </c>
      <c r="F151" s="21">
        <v>973</v>
      </c>
      <c r="G151" s="21">
        <v>2842</v>
      </c>
      <c r="H151" s="21">
        <v>365</v>
      </c>
      <c r="I151" s="21">
        <v>1975</v>
      </c>
      <c r="J151" s="21">
        <v>1967</v>
      </c>
      <c r="K151" s="21">
        <v>17775</v>
      </c>
    </row>
    <row r="152" spans="1:11">
      <c r="A152" s="65">
        <v>41743</v>
      </c>
      <c r="B152" s="21">
        <v>753</v>
      </c>
      <c r="C152" s="21">
        <v>641</v>
      </c>
      <c r="D152" s="21">
        <v>4634</v>
      </c>
      <c r="E152" s="21">
        <v>3411</v>
      </c>
      <c r="F152" s="21">
        <v>987</v>
      </c>
      <c r="G152" s="21">
        <v>2770</v>
      </c>
      <c r="H152" s="21">
        <v>346</v>
      </c>
      <c r="I152" s="21">
        <v>1887</v>
      </c>
      <c r="J152" s="21">
        <v>1882</v>
      </c>
      <c r="K152" s="21">
        <v>17311</v>
      </c>
    </row>
    <row r="153" spans="1:11">
      <c r="A153" s="65">
        <v>41773</v>
      </c>
      <c r="B153" s="21">
        <v>799</v>
      </c>
      <c r="C153" s="21">
        <v>662</v>
      </c>
      <c r="D153" s="21">
        <v>5121</v>
      </c>
      <c r="E153" s="21">
        <v>3538</v>
      </c>
      <c r="F153" s="21">
        <v>1029</v>
      </c>
      <c r="G153" s="21">
        <v>2922</v>
      </c>
      <c r="H153" s="21">
        <v>368</v>
      </c>
      <c r="I153" s="21">
        <v>1985</v>
      </c>
      <c r="J153" s="21">
        <v>1953</v>
      </c>
      <c r="K153" s="21">
        <v>18377</v>
      </c>
    </row>
    <row r="154" spans="1:11">
      <c r="A154" s="65">
        <v>41804</v>
      </c>
      <c r="B154" s="21">
        <v>789</v>
      </c>
      <c r="C154" s="21">
        <v>642</v>
      </c>
      <c r="D154" s="21">
        <v>5447</v>
      </c>
      <c r="E154" s="21">
        <v>3419</v>
      </c>
      <c r="F154" s="21">
        <v>1028</v>
      </c>
      <c r="G154" s="21">
        <v>2900</v>
      </c>
      <c r="H154" s="21">
        <v>367</v>
      </c>
      <c r="I154" s="21">
        <v>1835</v>
      </c>
      <c r="J154" s="21">
        <v>1927</v>
      </c>
      <c r="K154" s="21">
        <v>18354</v>
      </c>
    </row>
    <row r="155" spans="1:11">
      <c r="A155" s="65">
        <v>41834</v>
      </c>
      <c r="B155" s="21">
        <v>778</v>
      </c>
      <c r="C155" s="21">
        <v>665</v>
      </c>
      <c r="D155" s="21">
        <v>5584</v>
      </c>
      <c r="E155" s="21">
        <v>3397</v>
      </c>
      <c r="F155" s="21">
        <v>1019</v>
      </c>
      <c r="G155" s="21">
        <v>2962</v>
      </c>
      <c r="H155" s="21">
        <v>361</v>
      </c>
      <c r="I155" s="21">
        <v>2174</v>
      </c>
      <c r="J155" s="21">
        <v>2050</v>
      </c>
      <c r="K155" s="21">
        <v>18990</v>
      </c>
    </row>
    <row r="156" spans="1:11">
      <c r="A156" s="65">
        <v>41865</v>
      </c>
      <c r="B156" s="21">
        <v>750</v>
      </c>
      <c r="C156" s="21">
        <v>646</v>
      </c>
      <c r="D156" s="21">
        <v>5421</v>
      </c>
      <c r="E156" s="21">
        <v>3311</v>
      </c>
      <c r="F156" s="21">
        <v>1017</v>
      </c>
      <c r="G156" s="21">
        <v>2917</v>
      </c>
      <c r="H156" s="21">
        <v>350</v>
      </c>
      <c r="I156" s="21">
        <v>2165</v>
      </c>
      <c r="J156" s="21">
        <v>1944</v>
      </c>
      <c r="K156" s="21">
        <v>18521</v>
      </c>
    </row>
    <row r="157" spans="1:11" ht="15">
      <c r="A157" s="65"/>
      <c r="J157" s="305"/>
    </row>
    <row r="158" spans="1:11">
      <c r="A158" s="63" t="s">
        <v>18</v>
      </c>
      <c r="B158" s="55">
        <f>AVERAGE(B4:B15)</f>
        <v>582.66666666666663</v>
      </c>
      <c r="C158" s="55">
        <f t="shared" ref="C158:K158" si="0">AVERAGE(C4:C15)</f>
        <v>783.75</v>
      </c>
      <c r="D158" s="55">
        <f t="shared" si="0"/>
        <v>4333.916666666667</v>
      </c>
      <c r="E158" s="55">
        <f t="shared" si="0"/>
        <v>3135.75</v>
      </c>
      <c r="F158" s="55">
        <f t="shared" si="0"/>
        <v>714.25</v>
      </c>
      <c r="G158" s="55">
        <f t="shared" si="0"/>
        <v>2126.5</v>
      </c>
      <c r="H158" s="55">
        <f t="shared" si="0"/>
        <v>347.91666666666669</v>
      </c>
      <c r="I158" s="55">
        <f t="shared" si="0"/>
        <v>2216.75</v>
      </c>
      <c r="J158" s="55">
        <f t="shared" si="0"/>
        <v>1641.6666666666667</v>
      </c>
      <c r="K158" s="55">
        <f t="shared" si="0"/>
        <v>15883.166666666666</v>
      </c>
    </row>
    <row r="159" spans="1:11">
      <c r="A159" s="63" t="s">
        <v>19</v>
      </c>
      <c r="B159" s="55">
        <f>AVERAGE(B16:B27)</f>
        <v>594.58333333333337</v>
      </c>
      <c r="C159" s="55">
        <f t="shared" ref="C159:K159" si="1">AVERAGE(C16:C27)</f>
        <v>804</v>
      </c>
      <c r="D159" s="55">
        <f t="shared" si="1"/>
        <v>4377.5</v>
      </c>
      <c r="E159" s="55">
        <f t="shared" si="1"/>
        <v>3269.1666666666665</v>
      </c>
      <c r="F159" s="55">
        <f t="shared" si="1"/>
        <v>786.75</v>
      </c>
      <c r="G159" s="55">
        <f t="shared" si="1"/>
        <v>2106.4166666666665</v>
      </c>
      <c r="H159" s="55">
        <f t="shared" si="1"/>
        <v>366.66666666666669</v>
      </c>
      <c r="I159" s="55">
        <f t="shared" si="1"/>
        <v>2341.5</v>
      </c>
      <c r="J159" s="55">
        <f t="shared" si="1"/>
        <v>1715.5833333333333</v>
      </c>
      <c r="K159" s="55">
        <f t="shared" si="1"/>
        <v>16363.25</v>
      </c>
    </row>
    <row r="160" spans="1:11">
      <c r="A160" s="63" t="s">
        <v>20</v>
      </c>
      <c r="B160" s="55">
        <f>AVERAGE(B28:B39)</f>
        <v>625.83333333333337</v>
      </c>
      <c r="C160" s="55">
        <f t="shared" ref="C160:K160" si="2">AVERAGE(C28:C39)</f>
        <v>802.08333333333337</v>
      </c>
      <c r="D160" s="55">
        <f t="shared" si="2"/>
        <v>4580.833333333333</v>
      </c>
      <c r="E160" s="55">
        <f t="shared" si="2"/>
        <v>3522</v>
      </c>
      <c r="F160" s="55">
        <f t="shared" si="2"/>
        <v>815.91666666666663</v>
      </c>
      <c r="G160" s="55">
        <f t="shared" si="2"/>
        <v>2160.4166666666665</v>
      </c>
      <c r="H160" s="55">
        <f t="shared" si="2"/>
        <v>375.16666666666669</v>
      </c>
      <c r="I160" s="55">
        <f t="shared" si="2"/>
        <v>2348.9166666666665</v>
      </c>
      <c r="J160" s="55">
        <f t="shared" si="2"/>
        <v>1790.9166666666667</v>
      </c>
      <c r="K160" s="55">
        <f t="shared" si="2"/>
        <v>17022.25</v>
      </c>
    </row>
    <row r="161" spans="1:11">
      <c r="A161" s="63" t="s">
        <v>21</v>
      </c>
      <c r="B161" s="55">
        <f>AVERAGE(B40:B51)</f>
        <v>642.75</v>
      </c>
      <c r="C161" s="55">
        <f t="shared" ref="C161:K161" si="3">AVERAGE(C40:C51)</f>
        <v>748.33333333333337</v>
      </c>
      <c r="D161" s="55">
        <f t="shared" si="3"/>
        <v>4592.25</v>
      </c>
      <c r="E161" s="55">
        <f t="shared" si="3"/>
        <v>3587.4166666666665</v>
      </c>
      <c r="F161" s="55">
        <f t="shared" si="3"/>
        <v>856.75</v>
      </c>
      <c r="G161" s="55">
        <f t="shared" si="3"/>
        <v>2455.75</v>
      </c>
      <c r="H161" s="55">
        <f t="shared" si="3"/>
        <v>387.41666666666669</v>
      </c>
      <c r="I161" s="55">
        <f t="shared" si="3"/>
        <v>2072.0833333333335</v>
      </c>
      <c r="J161" s="55">
        <f t="shared" si="3"/>
        <v>1787.0833333333333</v>
      </c>
      <c r="K161" s="55">
        <f t="shared" si="3"/>
        <v>17129.833333333332</v>
      </c>
    </row>
    <row r="162" spans="1:11">
      <c r="A162" s="63" t="s">
        <v>22</v>
      </c>
      <c r="B162" s="55">
        <f>AVERAGE(B52:B63)</f>
        <v>688.41666666666663</v>
      </c>
      <c r="C162" s="55">
        <f t="shared" ref="C162:K162" si="4">AVERAGE(C52:C63)</f>
        <v>761.75</v>
      </c>
      <c r="D162" s="55">
        <f t="shared" si="4"/>
        <v>4977.333333333333</v>
      </c>
      <c r="E162" s="55">
        <f t="shared" si="4"/>
        <v>3597.8333333333335</v>
      </c>
      <c r="F162" s="55">
        <f t="shared" si="4"/>
        <v>960</v>
      </c>
      <c r="G162" s="55">
        <f t="shared" si="4"/>
        <v>2615.6666666666665</v>
      </c>
      <c r="H162" s="55">
        <f t="shared" si="4"/>
        <v>393.91666666666669</v>
      </c>
      <c r="I162" s="55">
        <f t="shared" si="4"/>
        <v>2034.9166666666667</v>
      </c>
      <c r="J162" s="55">
        <f t="shared" si="4"/>
        <v>1865.1666666666667</v>
      </c>
      <c r="K162" s="55">
        <f t="shared" si="4"/>
        <v>17894.666666666668</v>
      </c>
    </row>
    <row r="163" spans="1:11">
      <c r="A163" s="63" t="s">
        <v>23</v>
      </c>
      <c r="B163" s="55">
        <f>AVERAGE(B64:B75)</f>
        <v>813.75</v>
      </c>
      <c r="C163" s="55">
        <f t="shared" ref="C163:K163" si="5">AVERAGE(C64:C75)</f>
        <v>796.33333333333337</v>
      </c>
      <c r="D163" s="55">
        <f t="shared" si="5"/>
        <v>5166.416666666667</v>
      </c>
      <c r="E163" s="55">
        <f t="shared" si="5"/>
        <v>3599.4166666666665</v>
      </c>
      <c r="F163" s="55">
        <f t="shared" si="5"/>
        <v>939.16666666666663</v>
      </c>
      <c r="G163" s="55">
        <f t="shared" si="5"/>
        <v>2808.5</v>
      </c>
      <c r="H163" s="55">
        <f t="shared" si="5"/>
        <v>418.91666666666669</v>
      </c>
      <c r="I163" s="55">
        <f t="shared" si="5"/>
        <v>2209.5833333333335</v>
      </c>
      <c r="J163" s="55">
        <f t="shared" si="5"/>
        <v>1950.8333333333333</v>
      </c>
      <c r="K163" s="55">
        <f t="shared" si="5"/>
        <v>18702.916666666668</v>
      </c>
    </row>
    <row r="164" spans="1:11">
      <c r="A164" s="63" t="s">
        <v>24</v>
      </c>
      <c r="B164" s="55">
        <f>AVERAGE(B76:B87)</f>
        <v>786</v>
      </c>
      <c r="C164" s="55">
        <f t="shared" ref="C164:K164" si="6">AVERAGE(C76:C87)</f>
        <v>765.5</v>
      </c>
      <c r="D164" s="55">
        <f t="shared" si="6"/>
        <v>5039.416666666667</v>
      </c>
      <c r="E164" s="55">
        <f t="shared" si="6"/>
        <v>3436.75</v>
      </c>
      <c r="F164" s="55">
        <f t="shared" si="6"/>
        <v>951.75</v>
      </c>
      <c r="G164" s="55">
        <f t="shared" si="6"/>
        <v>2801.0833333333335</v>
      </c>
      <c r="H164" s="55">
        <f t="shared" si="6"/>
        <v>397.33333333333331</v>
      </c>
      <c r="I164" s="55">
        <f t="shared" si="6"/>
        <v>2124.5</v>
      </c>
      <c r="J164" s="55">
        <f t="shared" si="6"/>
        <v>1937.0833333333333</v>
      </c>
      <c r="K164" s="55">
        <f t="shared" si="6"/>
        <v>18239.416666666668</v>
      </c>
    </row>
    <row r="165" spans="1:11">
      <c r="A165" s="63" t="s">
        <v>25</v>
      </c>
      <c r="B165" s="55">
        <f>AVERAGE(B88:B99)</f>
        <v>739.41666666666663</v>
      </c>
      <c r="C165" s="55">
        <f t="shared" ref="C165:K165" si="7">AVERAGE(C88:C99)</f>
        <v>728.33333333333337</v>
      </c>
      <c r="D165" s="55">
        <f>AVERAGE(D88:D99)</f>
        <v>4997.083333333333</v>
      </c>
      <c r="E165" s="55">
        <f t="shared" si="7"/>
        <v>3506.75</v>
      </c>
      <c r="F165" s="55">
        <f t="shared" si="7"/>
        <v>924.75</v>
      </c>
      <c r="G165" s="55">
        <f t="shared" si="7"/>
        <v>2627</v>
      </c>
      <c r="H165" s="55">
        <f t="shared" si="7"/>
        <v>385.75</v>
      </c>
      <c r="I165" s="55">
        <f t="shared" si="7"/>
        <v>2032.4166666666667</v>
      </c>
      <c r="J165" s="55">
        <f t="shared" si="7"/>
        <v>1881.9166666666667</v>
      </c>
      <c r="K165" s="55">
        <f t="shared" si="7"/>
        <v>17823.416666666668</v>
      </c>
    </row>
    <row r="166" spans="1:11">
      <c r="A166" s="63" t="s">
        <v>408</v>
      </c>
      <c r="B166" s="55">
        <f>AVERAGE(B99:B111)</f>
        <v>798.61538461538464</v>
      </c>
      <c r="C166" s="55">
        <f t="shared" ref="C166:K166" si="8">AVERAGE(C99:C111)</f>
        <v>745.46153846153845</v>
      </c>
      <c r="D166" s="55">
        <f t="shared" si="8"/>
        <v>5089.0769230769229</v>
      </c>
      <c r="E166" s="55">
        <f>AVERAGE(E99:E111)</f>
        <v>3509.5384615384614</v>
      </c>
      <c r="F166" s="55">
        <f t="shared" si="8"/>
        <v>1011.2307692307693</v>
      </c>
      <c r="G166" s="55">
        <f t="shared" si="8"/>
        <v>2862.1538461538462</v>
      </c>
      <c r="H166" s="55">
        <f t="shared" si="8"/>
        <v>395.30769230769232</v>
      </c>
      <c r="I166" s="55">
        <f t="shared" si="8"/>
        <v>2161.5384615384614</v>
      </c>
      <c r="J166" s="55">
        <f t="shared" si="8"/>
        <v>1917.9230769230769</v>
      </c>
      <c r="K166" s="55">
        <f t="shared" si="8"/>
        <v>18490.846153846152</v>
      </c>
    </row>
    <row r="167" spans="1:11">
      <c r="A167" s="214" t="s">
        <v>441</v>
      </c>
      <c r="B167" s="55">
        <f>AVERAGE(B112:B123)</f>
        <v>809.16666666666663</v>
      </c>
      <c r="C167" s="55">
        <f t="shared" ref="C167:J167" si="9">AVERAGE(C112:C123)</f>
        <v>733.66666666666663</v>
      </c>
      <c r="D167" s="55">
        <f t="shared" si="9"/>
        <v>5104.666666666667</v>
      </c>
      <c r="E167" s="55">
        <f t="shared" si="9"/>
        <v>3493.5833333333335</v>
      </c>
      <c r="F167" s="55">
        <f t="shared" si="9"/>
        <v>1010.75</v>
      </c>
      <c r="G167" s="55">
        <f t="shared" si="9"/>
        <v>2929.3333333333335</v>
      </c>
      <c r="H167" s="55">
        <f t="shared" si="9"/>
        <v>415.41666666666669</v>
      </c>
      <c r="I167" s="55">
        <f t="shared" si="9"/>
        <v>2164.3333333333335</v>
      </c>
      <c r="J167" s="55">
        <f t="shared" si="9"/>
        <v>1898.25</v>
      </c>
      <c r="K167" s="55">
        <f>AVERAGE(K112:K123)</f>
        <v>18559.166666666668</v>
      </c>
    </row>
    <row r="168" spans="1:11">
      <c r="A168" s="214" t="s">
        <v>484</v>
      </c>
      <c r="B168" s="55">
        <f t="shared" ref="B168:J168" si="10">AVERAGE(B124:B136)</f>
        <v>807.69230769230774</v>
      </c>
      <c r="C168" s="55">
        <f t="shared" si="10"/>
        <v>692.61538461538464</v>
      </c>
      <c r="D168" s="55">
        <f t="shared" si="10"/>
        <v>4658.3076923076924</v>
      </c>
      <c r="E168" s="55">
        <f t="shared" si="10"/>
        <v>3362.8461538461538</v>
      </c>
      <c r="F168" s="55">
        <f t="shared" si="10"/>
        <v>1057.2307692307693</v>
      </c>
      <c r="G168" s="55">
        <f t="shared" si="10"/>
        <v>2957</v>
      </c>
      <c r="H168" s="55">
        <f t="shared" si="10"/>
        <v>465.07692307692309</v>
      </c>
      <c r="I168" s="55">
        <f t="shared" si="10"/>
        <v>2199.7692307692309</v>
      </c>
      <c r="J168" s="55">
        <f t="shared" si="10"/>
        <v>1908.8461538461538</v>
      </c>
      <c r="K168" s="55">
        <f>AVERAGE(K124:K134)</f>
        <v>18214.81818181818</v>
      </c>
    </row>
    <row r="169" spans="1:11">
      <c r="A169" s="214" t="s">
        <v>509</v>
      </c>
      <c r="B169" s="55">
        <f t="shared" ref="B169:K169" si="11">AVERAGE(B137:B148)</f>
        <v>814.16666666666663</v>
      </c>
      <c r="C169" s="55">
        <f t="shared" si="11"/>
        <v>621.41666666666663</v>
      </c>
      <c r="D169" s="55">
        <f t="shared" si="11"/>
        <v>4291.833333333333</v>
      </c>
      <c r="E169" s="55">
        <f t="shared" si="11"/>
        <v>3421.5833333333335</v>
      </c>
      <c r="F169" s="55">
        <f t="shared" si="11"/>
        <v>1160.75</v>
      </c>
      <c r="G169" s="55">
        <f t="shared" si="11"/>
        <v>3095</v>
      </c>
      <c r="H169" s="55">
        <f t="shared" si="11"/>
        <v>521.33333333333337</v>
      </c>
      <c r="I169" s="55">
        <f t="shared" si="11"/>
        <v>2206.75</v>
      </c>
      <c r="J169" s="55">
        <f t="shared" si="11"/>
        <v>1892.8333333333333</v>
      </c>
      <c r="K169" s="55">
        <f t="shared" si="11"/>
        <v>18021.5</v>
      </c>
    </row>
    <row r="170" spans="1:11">
      <c r="A170" s="214" t="s">
        <v>539</v>
      </c>
      <c r="B170" s="55">
        <f>AVERAGE(B149:B156)</f>
        <v>739.25</v>
      </c>
      <c r="C170" s="55">
        <f t="shared" ref="C170:K170" si="12">AVERAGE(C149:C156)</f>
        <v>645.375</v>
      </c>
      <c r="D170" s="55">
        <f t="shared" si="12"/>
        <v>4985.375</v>
      </c>
      <c r="E170" s="55">
        <f t="shared" si="12"/>
        <v>3430.875</v>
      </c>
      <c r="F170" s="55">
        <f t="shared" si="12"/>
        <v>992.75</v>
      </c>
      <c r="G170" s="55">
        <f t="shared" si="12"/>
        <v>2853.75</v>
      </c>
      <c r="H170" s="55">
        <f t="shared" si="12"/>
        <v>363.25</v>
      </c>
      <c r="I170" s="55">
        <f t="shared" si="12"/>
        <v>2006</v>
      </c>
      <c r="J170" s="55">
        <f t="shared" si="12"/>
        <v>1946.625</v>
      </c>
      <c r="K170" s="55">
        <f t="shared" si="12"/>
        <v>17963.25</v>
      </c>
    </row>
    <row r="171" spans="1:11">
      <c r="A171" s="214"/>
      <c r="B171" s="55"/>
      <c r="C171" s="55"/>
      <c r="D171" s="55"/>
      <c r="E171" s="55"/>
      <c r="F171" s="55"/>
      <c r="G171" s="55"/>
      <c r="H171" s="55"/>
      <c r="I171" s="55"/>
      <c r="J171" s="55"/>
      <c r="K171" s="55"/>
    </row>
    <row r="172" spans="1:11">
      <c r="A172" s="63" t="s">
        <v>215</v>
      </c>
      <c r="B172" s="67">
        <f>(B159-B158)/B158*100</f>
        <v>2.0451945080091667</v>
      </c>
      <c r="C172" s="67">
        <f t="shared" ref="C172:K172" si="13">(C159-C158)/C158*100</f>
        <v>2.5837320574162681</v>
      </c>
      <c r="D172" s="67">
        <f t="shared" si="13"/>
        <v>1.0056338569807839</v>
      </c>
      <c r="E172" s="67">
        <f t="shared" si="13"/>
        <v>4.2546971750511524</v>
      </c>
      <c r="F172" s="67">
        <f t="shared" si="13"/>
        <v>10.15050752537627</v>
      </c>
      <c r="G172" s="67">
        <f t="shared" si="13"/>
        <v>-0.94443138176973829</v>
      </c>
      <c r="H172" s="67">
        <f t="shared" si="13"/>
        <v>5.3892215568862269</v>
      </c>
      <c r="I172" s="67">
        <f t="shared" si="13"/>
        <v>5.6276079846622302</v>
      </c>
      <c r="J172" s="67">
        <f t="shared" si="13"/>
        <v>4.5025380710659801</v>
      </c>
      <c r="K172" s="67">
        <f t="shared" si="13"/>
        <v>3.0225920523825054</v>
      </c>
    </row>
    <row r="173" spans="1:11">
      <c r="A173" s="63" t="s">
        <v>216</v>
      </c>
      <c r="B173" s="67">
        <f t="shared" ref="B173:K180" si="14">(B160-B159)/B159*100</f>
        <v>5.2557813594954448</v>
      </c>
      <c r="C173" s="67">
        <f t="shared" si="14"/>
        <v>-0.23839137645107322</v>
      </c>
      <c r="D173" s="67">
        <f t="shared" si="14"/>
        <v>4.6449647820293096</v>
      </c>
      <c r="E173" s="67">
        <f t="shared" si="14"/>
        <v>7.7338771348457858</v>
      </c>
      <c r="F173" s="67">
        <f t="shared" si="14"/>
        <v>3.707234403135256</v>
      </c>
      <c r="G173" s="67">
        <f t="shared" si="14"/>
        <v>2.5635953633738184</v>
      </c>
      <c r="H173" s="67">
        <f t="shared" si="14"/>
        <v>2.3181818181818183</v>
      </c>
      <c r="I173" s="67">
        <f t="shared" si="14"/>
        <v>0.31674852302654344</v>
      </c>
      <c r="J173" s="67">
        <f t="shared" si="14"/>
        <v>4.3911206100937576</v>
      </c>
      <c r="K173" s="67">
        <f t="shared" si="14"/>
        <v>4.0273173116587477</v>
      </c>
    </row>
    <row r="174" spans="1:11">
      <c r="A174" s="63" t="s">
        <v>217</v>
      </c>
      <c r="B174" s="67">
        <f t="shared" si="14"/>
        <v>2.7030625832223638</v>
      </c>
      <c r="C174" s="67">
        <f t="shared" si="14"/>
        <v>-6.7012987012987013</v>
      </c>
      <c r="D174" s="67">
        <f t="shared" si="14"/>
        <v>0.24922685100964825</v>
      </c>
      <c r="E174" s="67">
        <f t="shared" si="14"/>
        <v>1.8573727049025133</v>
      </c>
      <c r="F174" s="67">
        <f t="shared" si="14"/>
        <v>5.0045960576039263</v>
      </c>
      <c r="G174" s="67">
        <f t="shared" si="14"/>
        <v>13.67020250723241</v>
      </c>
      <c r="H174" s="67">
        <f t="shared" si="14"/>
        <v>3.2652154597956464</v>
      </c>
      <c r="I174" s="67">
        <f t="shared" si="14"/>
        <v>-11.785574910419685</v>
      </c>
      <c r="J174" s="67">
        <f t="shared" si="14"/>
        <v>-0.21404308780420558</v>
      </c>
      <c r="K174" s="67">
        <f t="shared" si="14"/>
        <v>0.63201593992176197</v>
      </c>
    </row>
    <row r="175" spans="1:11">
      <c r="A175" s="63" t="s">
        <v>218</v>
      </c>
      <c r="B175" s="67">
        <f t="shared" si="14"/>
        <v>7.1048878516789777</v>
      </c>
      <c r="C175" s="67">
        <f t="shared" si="14"/>
        <v>1.7928730512249393</v>
      </c>
      <c r="D175" s="67">
        <f t="shared" si="14"/>
        <v>8.3855045638485066</v>
      </c>
      <c r="E175" s="67">
        <f t="shared" si="14"/>
        <v>0.29036679133081755</v>
      </c>
      <c r="F175" s="67">
        <f t="shared" si="14"/>
        <v>12.051356871899621</v>
      </c>
      <c r="G175" s="67">
        <f t="shared" si="14"/>
        <v>6.5119277885235274</v>
      </c>
      <c r="H175" s="67">
        <f t="shared" si="14"/>
        <v>1.6777801677780166</v>
      </c>
      <c r="I175" s="67">
        <f t="shared" si="14"/>
        <v>-1.7936859038809607</v>
      </c>
      <c r="J175" s="67">
        <f t="shared" si="14"/>
        <v>4.3693168570762504</v>
      </c>
      <c r="K175" s="67">
        <f t="shared" si="14"/>
        <v>4.4649198766285085</v>
      </c>
    </row>
    <row r="176" spans="1:11">
      <c r="A176" s="63" t="s">
        <v>219</v>
      </c>
      <c r="B176" s="67">
        <f t="shared" si="14"/>
        <v>18.206028325868544</v>
      </c>
      <c r="C176" s="67">
        <f t="shared" si="14"/>
        <v>4.5399846843890215</v>
      </c>
      <c r="D176" s="67">
        <f t="shared" si="14"/>
        <v>3.7988882935976549</v>
      </c>
      <c r="E176" s="67">
        <f t="shared" si="14"/>
        <v>4.4007967758364665E-2</v>
      </c>
      <c r="F176" s="67">
        <f t="shared" si="14"/>
        <v>-2.1701388888888928</v>
      </c>
      <c r="G176" s="67">
        <f t="shared" si="14"/>
        <v>7.3722441697464056</v>
      </c>
      <c r="H176" s="67">
        <f t="shared" si="14"/>
        <v>6.3465199915379733</v>
      </c>
      <c r="I176" s="67">
        <f t="shared" si="14"/>
        <v>8.5834800769892325</v>
      </c>
      <c r="J176" s="67">
        <f t="shared" si="14"/>
        <v>4.59297649897238</v>
      </c>
      <c r="K176" s="67">
        <f t="shared" si="14"/>
        <v>4.5167088890544669</v>
      </c>
    </row>
    <row r="177" spans="1:11">
      <c r="A177" s="63" t="s">
        <v>220</v>
      </c>
      <c r="B177" s="67">
        <f t="shared" si="14"/>
        <v>-3.4101382488479262</v>
      </c>
      <c r="C177" s="67">
        <f t="shared" si="14"/>
        <v>-3.8719129342821312</v>
      </c>
      <c r="D177" s="67">
        <f t="shared" si="14"/>
        <v>-2.4581834604900235</v>
      </c>
      <c r="E177" s="67">
        <f t="shared" si="14"/>
        <v>-4.5192508045285074</v>
      </c>
      <c r="F177" s="67">
        <f t="shared" si="14"/>
        <v>1.3398402839396668</v>
      </c>
      <c r="G177" s="67">
        <f t="shared" si="14"/>
        <v>-0.2640792831285923</v>
      </c>
      <c r="H177" s="67">
        <f t="shared" si="14"/>
        <v>-5.1521782375174148</v>
      </c>
      <c r="I177" s="67">
        <f t="shared" si="14"/>
        <v>-3.8506505751461502</v>
      </c>
      <c r="J177" s="67">
        <f t="shared" si="14"/>
        <v>-0.70482699700982487</v>
      </c>
      <c r="K177" s="67">
        <f t="shared" si="14"/>
        <v>-2.4782230935460152</v>
      </c>
    </row>
    <row r="178" spans="1:11">
      <c r="A178" s="63" t="s">
        <v>221</v>
      </c>
      <c r="B178" s="67">
        <f t="shared" si="14"/>
        <v>-5.9266327396098442</v>
      </c>
      <c r="C178" s="67">
        <f t="shared" si="14"/>
        <v>-4.855214456782055</v>
      </c>
      <c r="D178" s="67">
        <f t="shared" si="14"/>
        <v>-0.84004431729864104</v>
      </c>
      <c r="E178" s="67">
        <f t="shared" si="14"/>
        <v>2.0368080308430931</v>
      </c>
      <c r="F178" s="67">
        <f t="shared" si="14"/>
        <v>-2.8368794326241136</v>
      </c>
      <c r="G178" s="67">
        <f t="shared" si="14"/>
        <v>-6.2148573468598514</v>
      </c>
      <c r="H178" s="67">
        <f t="shared" si="14"/>
        <v>-2.9152684563758342</v>
      </c>
      <c r="I178" s="67">
        <f t="shared" si="14"/>
        <v>-4.3343531811406573</v>
      </c>
      <c r="J178" s="67">
        <f t="shared" si="14"/>
        <v>-2.8479242847924207</v>
      </c>
      <c r="K178" s="67">
        <f t="shared" si="14"/>
        <v>-2.2807746958281743</v>
      </c>
    </row>
    <row r="179" spans="1:11">
      <c r="A179" s="63" t="s">
        <v>409</v>
      </c>
      <c r="B179" s="67">
        <f>(B166-B165)/B165*100</f>
        <v>8.006137894563464</v>
      </c>
      <c r="C179" s="67">
        <f t="shared" si="14"/>
        <v>2.3516986446048169</v>
      </c>
      <c r="D179" s="67">
        <f>(D166-D165)/D165*100</f>
        <v>1.8409456798517105</v>
      </c>
      <c r="E179" s="67">
        <f>(E166-E165)/E165*100</f>
        <v>7.9516975503284626E-2</v>
      </c>
      <c r="F179" s="67">
        <f t="shared" si="14"/>
        <v>9.3517998627487735</v>
      </c>
      <c r="G179" s="67">
        <f t="shared" si="14"/>
        <v>8.9514216274779663</v>
      </c>
      <c r="H179" s="67">
        <f t="shared" si="14"/>
        <v>2.4776908121042958</v>
      </c>
      <c r="I179" s="67">
        <f t="shared" si="14"/>
        <v>6.3531163166244466</v>
      </c>
      <c r="J179" s="67">
        <f t="shared" si="14"/>
        <v>1.9132839882961605</v>
      </c>
      <c r="K179" s="67">
        <f t="shared" si="14"/>
        <v>3.7446775759201683</v>
      </c>
    </row>
    <row r="180" spans="1:11">
      <c r="A180" s="63" t="s">
        <v>442</v>
      </c>
      <c r="B180" s="67">
        <f>(B167-B166)/B166*100</f>
        <v>1.3211969434277195</v>
      </c>
      <c r="C180" s="67">
        <f>(C167-C166)/C166*100</f>
        <v>-1.5822240566849006</v>
      </c>
      <c r="D180" s="67">
        <f>(D167-D166)/D166*100</f>
        <v>0.30633735401111484</v>
      </c>
      <c r="E180" s="67">
        <f>(E167-E166)/E166*100</f>
        <v>-0.45462183646033522</v>
      </c>
      <c r="F180" s="67">
        <f>(F167-F166)/F166*100</f>
        <v>-4.754297885288819E-2</v>
      </c>
      <c r="G180" s="67">
        <f>(G167-G166)/G166*100</f>
        <v>2.347165484125282</v>
      </c>
      <c r="H180" s="67">
        <f>(H167-H166)/H166*100</f>
        <v>5.0869170396315768</v>
      </c>
      <c r="I180" s="67">
        <f>(I167-I166)/I166*100</f>
        <v>0.12930011862397392</v>
      </c>
      <c r="J180" s="67">
        <f t="shared" si="14"/>
        <v>-1.0257490073396693</v>
      </c>
      <c r="K180" s="67">
        <f t="shared" si="14"/>
        <v>0.36948289035601845</v>
      </c>
    </row>
    <row r="181" spans="1:11">
      <c r="A181" s="63" t="s">
        <v>485</v>
      </c>
      <c r="B181" s="67">
        <f>(B168-B167)/B167*100</f>
        <v>-0.18220708231005883</v>
      </c>
      <c r="C181" s="67">
        <f t="shared" ref="C181:K181" si="15">(C168-C167)/C167*100</f>
        <v>-5.5953587530143549</v>
      </c>
      <c r="D181" s="67">
        <f t="shared" si="15"/>
        <v>-8.7441355823228673</v>
      </c>
      <c r="E181" s="67">
        <f t="shared" si="15"/>
        <v>-3.7422087013003744</v>
      </c>
      <c r="F181" s="67">
        <f t="shared" si="15"/>
        <v>4.5986415266652765</v>
      </c>
      <c r="G181" s="67">
        <f t="shared" si="15"/>
        <v>0.94446973145197477</v>
      </c>
      <c r="H181" s="67">
        <f t="shared" si="15"/>
        <v>11.95432451199753</v>
      </c>
      <c r="I181" s="67">
        <f t="shared" si="15"/>
        <v>1.6372661682995899</v>
      </c>
      <c r="J181" s="67">
        <f>(J168-J167)/J167*100</f>
        <v>0.55820644520762863</v>
      </c>
      <c r="K181" s="67">
        <f t="shared" si="15"/>
        <v>-1.8554091949988112</v>
      </c>
    </row>
    <row r="182" spans="1:11">
      <c r="A182" s="214" t="s">
        <v>512</v>
      </c>
      <c r="B182" s="67">
        <f>(B169-B168)/B168*100</f>
        <v>0.80158730158729141</v>
      </c>
      <c r="C182" s="67">
        <f t="shared" ref="C182:F183" si="16">(C169-C168)/C168*100</f>
        <v>-10.279690507922414</v>
      </c>
      <c r="D182" s="67">
        <f t="shared" si="16"/>
        <v>-7.8671136211015416</v>
      </c>
      <c r="E182" s="67">
        <f t="shared" si="16"/>
        <v>1.7466508070849687</v>
      </c>
      <c r="F182" s="67">
        <f t="shared" si="16"/>
        <v>9.7915454016297954</v>
      </c>
      <c r="G182" s="67">
        <f t="shared" ref="G182:I182" si="17">(G169-G168)/G168*100</f>
        <v>4.6668921203922897</v>
      </c>
      <c r="H182" s="67">
        <f t="shared" si="17"/>
        <v>12.096151725658842</v>
      </c>
      <c r="I182" s="67">
        <f t="shared" si="17"/>
        <v>0.31734097982305037</v>
      </c>
      <c r="J182" s="67">
        <f>(J169-J168)/J168*100</f>
        <v>-0.83887433675868317</v>
      </c>
      <c r="K182" s="67">
        <f>(K169-K168)/K168*100</f>
        <v>-1.0613236974890483</v>
      </c>
    </row>
    <row r="183" spans="1:11">
      <c r="A183" s="214" t="s">
        <v>540</v>
      </c>
      <c r="B183" s="67">
        <f>(B170-B169)/B169*100</f>
        <v>-9.2016376663254817</v>
      </c>
      <c r="C183" s="67">
        <f t="shared" si="16"/>
        <v>3.8554378436368575</v>
      </c>
      <c r="D183" s="67">
        <f t="shared" si="16"/>
        <v>16.159566618772097</v>
      </c>
      <c r="E183" s="67">
        <f t="shared" si="16"/>
        <v>0.27156043741931896</v>
      </c>
      <c r="F183" s="67">
        <f t="shared" si="16"/>
        <v>-14.473400818436355</v>
      </c>
      <c r="G183" s="67">
        <f>(G170-G169)/G169*100</f>
        <v>-7.7948303715670439</v>
      </c>
      <c r="H183" s="67">
        <f>(H170-H169)/H169*100</f>
        <v>-30.322890025575454</v>
      </c>
      <c r="I183" s="67">
        <f>(I170-I169)/I169*100</f>
        <v>-9.0970884785317772</v>
      </c>
      <c r="J183" s="67">
        <f>(J170-J169)/J169*100</f>
        <v>2.8418596460332877</v>
      </c>
      <c r="K183" s="67">
        <f>(K170-K169)/K169*100</f>
        <v>-0.32322503676164582</v>
      </c>
    </row>
  </sheetData>
  <dataConsolidate/>
  <mergeCells count="1">
    <mergeCell ref="B1:K1"/>
  </mergeCells>
  <phoneticPr fontId="15" type="noConversion"/>
  <conditionalFormatting sqref="E88:E99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12:E117 E125:E157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5:E15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53:E15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3:E15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W311"/>
  <sheetViews>
    <sheetView zoomScale="90" zoomScaleNormal="90" workbookViewId="0">
      <selection activeCell="B1" sqref="B1:L1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197"/>
    <col min="15" max="15" width="9.140625" style="223" customWidth="1"/>
    <col min="16" max="16384" width="9.140625" style="28"/>
  </cols>
  <sheetData>
    <row r="1" spans="1:75" ht="32.25" customHeight="1" thickBot="1">
      <c r="A1" s="466" t="s">
        <v>78</v>
      </c>
      <c r="B1" s="464" t="s">
        <v>77</v>
      </c>
      <c r="C1" s="464"/>
      <c r="D1" s="464"/>
      <c r="E1" s="464"/>
      <c r="F1" s="464"/>
      <c r="G1" s="464"/>
      <c r="H1" s="464"/>
      <c r="I1" s="464"/>
      <c r="J1" s="464"/>
      <c r="K1" s="464"/>
      <c r="L1" s="465"/>
    </row>
    <row r="2" spans="1:75" ht="36.75" customHeight="1">
      <c r="A2" s="467"/>
      <c r="B2" s="469" t="s">
        <v>69</v>
      </c>
      <c r="C2" s="469"/>
      <c r="D2" s="469"/>
      <c r="E2" s="469" t="s">
        <v>70</v>
      </c>
      <c r="F2" s="469"/>
      <c r="G2" s="469"/>
      <c r="H2" s="469" t="s">
        <v>75</v>
      </c>
      <c r="I2" s="469"/>
      <c r="J2" s="469"/>
      <c r="K2" s="469" t="s">
        <v>76</v>
      </c>
      <c r="L2" s="469"/>
    </row>
    <row r="3" spans="1:75" ht="29.25" customHeight="1">
      <c r="A3" s="467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307"/>
      <c r="N3" s="308"/>
      <c r="O3" s="308"/>
      <c r="P3" s="307"/>
      <c r="Q3" s="307"/>
      <c r="R3" s="215"/>
      <c r="S3" s="215"/>
    </row>
    <row r="4" spans="1:75" ht="33" customHeight="1" thickBot="1">
      <c r="A4" s="468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307"/>
      <c r="N4" s="308"/>
      <c r="O4" s="308"/>
      <c r="P4" s="307"/>
      <c r="Q4" s="307"/>
      <c r="R4" s="307"/>
      <c r="S4" s="307"/>
      <c r="T4" s="307"/>
      <c r="U4" s="307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4"/>
      <c r="BU4" s="204"/>
      <c r="BV4" s="204"/>
      <c r="BW4" s="204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307"/>
      <c r="N5" s="308"/>
      <c r="O5" s="308"/>
      <c r="P5" s="306">
        <f t="shared" ref="P5:P68" si="0">K5+I5+F5+C5</f>
        <v>55724</v>
      </c>
      <c r="Q5" s="307"/>
      <c r="R5" s="307"/>
      <c r="S5" s="307"/>
      <c r="T5" s="307"/>
      <c r="U5" s="307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4"/>
      <c r="BN5" s="204"/>
      <c r="BO5" s="204"/>
      <c r="BP5" s="204"/>
      <c r="BQ5" s="204"/>
      <c r="BR5" s="204"/>
      <c r="BS5" s="204"/>
      <c r="BT5" s="204"/>
      <c r="BU5" s="204"/>
      <c r="BV5" s="204"/>
      <c r="BW5" s="204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307"/>
      <c r="N6" s="308"/>
      <c r="O6" s="308"/>
      <c r="P6" s="306">
        <f t="shared" si="0"/>
        <v>88369</v>
      </c>
      <c r="Q6" s="307"/>
      <c r="R6" s="307"/>
      <c r="S6" s="307"/>
      <c r="T6" s="307"/>
      <c r="U6" s="307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4"/>
      <c r="BO6" s="204"/>
      <c r="BP6" s="204"/>
      <c r="BQ6" s="204"/>
      <c r="BR6" s="204"/>
      <c r="BS6" s="204"/>
      <c r="BT6" s="204"/>
      <c r="BU6" s="204"/>
      <c r="BV6" s="204"/>
      <c r="BW6" s="204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307"/>
      <c r="N7" s="308"/>
      <c r="O7" s="308"/>
      <c r="P7" s="306">
        <f t="shared" si="0"/>
        <v>84914</v>
      </c>
      <c r="Q7" s="307"/>
      <c r="R7" s="307"/>
      <c r="S7" s="307"/>
      <c r="T7" s="307"/>
      <c r="U7" s="307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307"/>
      <c r="N8" s="308"/>
      <c r="O8" s="308"/>
      <c r="P8" s="306">
        <f t="shared" si="0"/>
        <v>78333</v>
      </c>
      <c r="Q8" s="307"/>
      <c r="R8" s="307"/>
      <c r="S8" s="307"/>
      <c r="T8" s="307"/>
      <c r="U8" s="307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204"/>
      <c r="BQ8" s="204"/>
      <c r="BR8" s="204"/>
      <c r="BS8" s="204"/>
      <c r="BT8" s="204"/>
      <c r="BU8" s="204"/>
      <c r="BV8" s="204"/>
      <c r="BW8" s="204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307"/>
      <c r="N9" s="308"/>
      <c r="O9" s="308"/>
      <c r="P9" s="306">
        <f t="shared" si="0"/>
        <v>72980</v>
      </c>
      <c r="Q9" s="307"/>
      <c r="R9" s="307"/>
      <c r="S9" s="307"/>
      <c r="T9" s="307"/>
      <c r="U9" s="307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4"/>
      <c r="BN9" s="204"/>
      <c r="BO9" s="204"/>
      <c r="BP9" s="204"/>
      <c r="BQ9" s="204"/>
      <c r="BR9" s="204"/>
      <c r="BS9" s="204"/>
      <c r="BT9" s="204"/>
      <c r="BU9" s="204"/>
      <c r="BV9" s="204"/>
      <c r="BW9" s="204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307"/>
      <c r="N10" s="308"/>
      <c r="O10" s="308"/>
      <c r="P10" s="306">
        <f t="shared" si="0"/>
        <v>133130</v>
      </c>
      <c r="Q10" s="307"/>
      <c r="R10" s="307"/>
      <c r="S10" s="307"/>
      <c r="T10" s="307"/>
      <c r="U10" s="307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4"/>
      <c r="BM10" s="204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307"/>
      <c r="N11" s="308"/>
      <c r="O11" s="308"/>
      <c r="P11" s="306">
        <f t="shared" si="0"/>
        <v>107968</v>
      </c>
      <c r="Q11" s="307"/>
      <c r="R11" s="307"/>
      <c r="S11" s="307"/>
      <c r="T11" s="307"/>
      <c r="U11" s="307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  <c r="BI11" s="204"/>
      <c r="BJ11" s="204"/>
      <c r="BK11" s="204"/>
      <c r="BL11" s="204"/>
      <c r="BM11" s="204"/>
      <c r="BN11" s="204"/>
      <c r="BO11" s="204"/>
      <c r="BP11" s="204"/>
      <c r="BQ11" s="204"/>
      <c r="BR11" s="204"/>
      <c r="BS11" s="204"/>
      <c r="BT11" s="204"/>
      <c r="BU11" s="204"/>
      <c r="BV11" s="204"/>
      <c r="BW11" s="204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307"/>
      <c r="N12" s="308"/>
      <c r="O12" s="308"/>
      <c r="P12" s="306">
        <f t="shared" si="0"/>
        <v>130116</v>
      </c>
      <c r="Q12" s="307"/>
      <c r="R12" s="307"/>
      <c r="S12" s="307"/>
      <c r="T12" s="307"/>
      <c r="U12" s="307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307"/>
      <c r="N13" s="308"/>
      <c r="O13" s="308"/>
      <c r="P13" s="306">
        <f t="shared" si="0"/>
        <v>101138</v>
      </c>
      <c r="Q13" s="307"/>
      <c r="R13" s="307"/>
      <c r="S13" s="307"/>
      <c r="T13" s="307"/>
      <c r="U13" s="307"/>
      <c r="V13" s="204"/>
      <c r="W13" s="204"/>
      <c r="X13" s="204"/>
      <c r="Y13" s="204"/>
      <c r="Z13" s="204"/>
      <c r="AA13" s="204"/>
      <c r="AB13" s="204"/>
      <c r="AC13" s="204"/>
      <c r="AD13" s="204"/>
      <c r="AE13" s="204"/>
      <c r="AF13" s="204"/>
      <c r="AG13" s="204"/>
      <c r="AH13" s="204"/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  <c r="BI13" s="204"/>
      <c r="BJ13" s="204"/>
      <c r="BK13" s="204"/>
      <c r="BL13" s="204"/>
      <c r="BM13" s="204"/>
      <c r="BN13" s="204"/>
      <c r="BO13" s="204"/>
      <c r="BP13" s="204"/>
      <c r="BQ13" s="204"/>
      <c r="BR13" s="204"/>
      <c r="BS13" s="204"/>
      <c r="BT13" s="204"/>
      <c r="BU13" s="204"/>
      <c r="BV13" s="204"/>
      <c r="BW13" s="204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307"/>
      <c r="N14" s="308"/>
      <c r="O14" s="308"/>
      <c r="P14" s="306">
        <f t="shared" si="0"/>
        <v>103878</v>
      </c>
      <c r="Q14" s="307"/>
      <c r="R14" s="307"/>
      <c r="S14" s="307"/>
      <c r="T14" s="307"/>
      <c r="U14" s="307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04"/>
      <c r="BR14" s="204"/>
      <c r="BS14" s="204"/>
      <c r="BT14" s="204"/>
      <c r="BU14" s="204"/>
      <c r="BV14" s="204"/>
      <c r="BW14" s="204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307"/>
      <c r="N15" s="308"/>
      <c r="O15" s="308"/>
      <c r="P15" s="306">
        <f t="shared" si="0"/>
        <v>109975</v>
      </c>
      <c r="Q15" s="307"/>
      <c r="R15" s="307"/>
      <c r="S15" s="307"/>
      <c r="T15" s="307"/>
      <c r="U15" s="307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307"/>
      <c r="N16" s="308"/>
      <c r="O16" s="308"/>
      <c r="P16" s="306">
        <f t="shared" si="0"/>
        <v>67641</v>
      </c>
      <c r="Q16" s="307"/>
      <c r="R16" s="307"/>
      <c r="S16" s="307"/>
      <c r="T16" s="307"/>
      <c r="U16" s="307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  <c r="BI16" s="204"/>
      <c r="BJ16" s="204"/>
      <c r="BK16" s="204"/>
      <c r="BL16" s="204"/>
      <c r="BM16" s="204"/>
      <c r="BN16" s="204"/>
      <c r="BO16" s="204"/>
      <c r="BP16" s="204"/>
      <c r="BQ16" s="204"/>
      <c r="BR16" s="204"/>
      <c r="BS16" s="204"/>
      <c r="BT16" s="204"/>
      <c r="BU16" s="204"/>
      <c r="BV16" s="204"/>
      <c r="BW16" s="204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307"/>
      <c r="N17" s="308"/>
      <c r="O17" s="308"/>
      <c r="P17" s="306">
        <f t="shared" si="0"/>
        <v>60413</v>
      </c>
      <c r="Q17" s="307"/>
      <c r="R17" s="307"/>
      <c r="S17" s="307"/>
      <c r="T17" s="307"/>
      <c r="U17" s="307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307"/>
      <c r="N18" s="308"/>
      <c r="O18" s="308"/>
      <c r="P18" s="306">
        <f t="shared" si="0"/>
        <v>101169</v>
      </c>
      <c r="Q18" s="307"/>
      <c r="R18" s="307"/>
      <c r="S18" s="307"/>
      <c r="T18" s="307"/>
      <c r="U18" s="307"/>
      <c r="V18" s="204"/>
      <c r="W18" s="204"/>
      <c r="X18" s="204"/>
      <c r="Y18" s="204"/>
      <c r="Z18" s="204"/>
      <c r="AA18" s="204"/>
      <c r="AB18" s="204"/>
      <c r="AC18" s="204"/>
      <c r="AD18" s="204"/>
      <c r="AE18" s="204"/>
      <c r="AF18" s="204"/>
      <c r="AG18" s="204"/>
      <c r="AH18" s="204"/>
      <c r="AI18" s="204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04"/>
      <c r="AW18" s="204"/>
      <c r="AX18" s="204"/>
      <c r="AY18" s="204"/>
      <c r="AZ18" s="204"/>
      <c r="BA18" s="204"/>
      <c r="BB18" s="204"/>
      <c r="BC18" s="204"/>
      <c r="BD18" s="204"/>
      <c r="BE18" s="204"/>
      <c r="BF18" s="204"/>
      <c r="BG18" s="204"/>
      <c r="BH18" s="204"/>
      <c r="BI18" s="204"/>
      <c r="BJ18" s="204"/>
      <c r="BK18" s="204"/>
      <c r="BL18" s="204"/>
      <c r="BM18" s="204"/>
      <c r="BN18" s="204"/>
      <c r="BO18" s="204"/>
      <c r="BP18" s="204"/>
      <c r="BQ18" s="204"/>
      <c r="BR18" s="204"/>
      <c r="BS18" s="204"/>
      <c r="BT18" s="204"/>
      <c r="BU18" s="204"/>
      <c r="BV18" s="204"/>
      <c r="BW18" s="204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307"/>
      <c r="N19" s="308"/>
      <c r="O19" s="308"/>
      <c r="P19" s="306">
        <f t="shared" si="0"/>
        <v>94037</v>
      </c>
      <c r="Q19" s="307"/>
      <c r="R19" s="307"/>
      <c r="S19" s="307"/>
      <c r="T19" s="307"/>
      <c r="U19" s="307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204"/>
      <c r="AS19" s="204"/>
      <c r="AT19" s="204"/>
      <c r="AU19" s="204"/>
      <c r="AV19" s="204"/>
      <c r="AW19" s="204"/>
      <c r="AX19" s="204"/>
      <c r="AY19" s="204"/>
      <c r="AZ19" s="204"/>
      <c r="BA19" s="204"/>
      <c r="BB19" s="204"/>
      <c r="BC19" s="204"/>
      <c r="BD19" s="204"/>
      <c r="BE19" s="204"/>
      <c r="BF19" s="204"/>
      <c r="BG19" s="204"/>
      <c r="BH19" s="204"/>
      <c r="BI19" s="204"/>
      <c r="BJ19" s="204"/>
      <c r="BK19" s="204"/>
      <c r="BL19" s="204"/>
      <c r="BM19" s="204"/>
      <c r="BN19" s="204"/>
      <c r="BO19" s="204"/>
      <c r="BP19" s="204"/>
      <c r="BQ19" s="204"/>
      <c r="BR19" s="204"/>
      <c r="BS19" s="204"/>
      <c r="BT19" s="204"/>
      <c r="BU19" s="204"/>
      <c r="BV19" s="204"/>
      <c r="BW19" s="204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307"/>
      <c r="N20" s="308"/>
      <c r="O20" s="308"/>
      <c r="P20" s="306">
        <f t="shared" si="0"/>
        <v>70795</v>
      </c>
      <c r="Q20" s="307"/>
      <c r="R20" s="307"/>
      <c r="S20" s="307"/>
      <c r="T20" s="307"/>
      <c r="U20" s="307"/>
      <c r="V20" s="204"/>
      <c r="W20" s="204"/>
      <c r="X20" s="204"/>
      <c r="Y20" s="204"/>
      <c r="Z20" s="204"/>
      <c r="AA20" s="204"/>
      <c r="AB20" s="204"/>
      <c r="AC20" s="204"/>
      <c r="AD20" s="204"/>
      <c r="AE20" s="204"/>
      <c r="AF20" s="204"/>
      <c r="AG20" s="204"/>
      <c r="AH20" s="204"/>
      <c r="AI20" s="204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/>
      <c r="AX20" s="204"/>
      <c r="AY20" s="204"/>
      <c r="AZ20" s="204"/>
      <c r="BA20" s="204"/>
      <c r="BB20" s="204"/>
      <c r="BC20" s="204"/>
      <c r="BD20" s="204"/>
      <c r="BE20" s="204"/>
      <c r="BF20" s="204"/>
      <c r="BG20" s="204"/>
      <c r="BH20" s="204"/>
      <c r="BI20" s="204"/>
      <c r="BJ20" s="204"/>
      <c r="BK20" s="204"/>
      <c r="BL20" s="204"/>
      <c r="BM20" s="204"/>
      <c r="BN20" s="204"/>
      <c r="BO20" s="204"/>
      <c r="BP20" s="204"/>
      <c r="BQ20" s="204"/>
      <c r="BR20" s="204"/>
      <c r="BS20" s="204"/>
      <c r="BT20" s="204"/>
      <c r="BU20" s="204"/>
      <c r="BV20" s="204"/>
      <c r="BW20" s="204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307"/>
      <c r="N21" s="308"/>
      <c r="O21" s="308"/>
      <c r="P21" s="306">
        <f t="shared" si="0"/>
        <v>70582</v>
      </c>
      <c r="Q21" s="307"/>
      <c r="R21" s="307"/>
      <c r="S21" s="307"/>
      <c r="T21" s="307"/>
      <c r="U21" s="307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307"/>
      <c r="N22" s="308"/>
      <c r="O22" s="308"/>
      <c r="P22" s="306">
        <f t="shared" si="0"/>
        <v>96782</v>
      </c>
      <c r="Q22" s="307"/>
      <c r="R22" s="307"/>
      <c r="S22" s="307"/>
      <c r="T22" s="307"/>
      <c r="U22" s="307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  <c r="BI22" s="204"/>
      <c r="BJ22" s="204"/>
      <c r="BK22" s="204"/>
      <c r="BL22" s="204"/>
      <c r="BM22" s="204"/>
      <c r="BN22" s="204"/>
      <c r="BO22" s="204"/>
      <c r="BP22" s="204"/>
      <c r="BQ22" s="204"/>
      <c r="BR22" s="204"/>
      <c r="BS22" s="204"/>
      <c r="BT22" s="204"/>
      <c r="BU22" s="204"/>
      <c r="BV22" s="204"/>
      <c r="BW22" s="204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307"/>
      <c r="N23" s="308"/>
      <c r="O23" s="308"/>
      <c r="P23" s="306">
        <f t="shared" si="0"/>
        <v>78978</v>
      </c>
      <c r="Q23" s="307"/>
      <c r="R23" s="307"/>
      <c r="S23" s="307"/>
      <c r="T23" s="307"/>
      <c r="U23" s="307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4"/>
      <c r="AT23" s="204"/>
      <c r="AU23" s="204"/>
      <c r="AV23" s="204"/>
      <c r="AW23" s="204"/>
      <c r="AX23" s="204"/>
      <c r="AY23" s="204"/>
      <c r="AZ23" s="204"/>
      <c r="BA23" s="204"/>
      <c r="BB23" s="204"/>
      <c r="BC23" s="204"/>
      <c r="BD23" s="204"/>
      <c r="BE23" s="204"/>
      <c r="BF23" s="204"/>
      <c r="BG23" s="204"/>
      <c r="BH23" s="204"/>
      <c r="BI23" s="204"/>
      <c r="BJ23" s="204"/>
      <c r="BK23" s="204"/>
      <c r="BL23" s="204"/>
      <c r="BM23" s="204"/>
      <c r="BN23" s="204"/>
      <c r="BO23" s="204"/>
      <c r="BP23" s="204"/>
      <c r="BQ23" s="204"/>
      <c r="BR23" s="204"/>
      <c r="BS23" s="204"/>
      <c r="BT23" s="204"/>
      <c r="BU23" s="204"/>
      <c r="BV23" s="204"/>
      <c r="BW23" s="204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307"/>
      <c r="N24" s="308"/>
      <c r="O24" s="308"/>
      <c r="P24" s="306">
        <f t="shared" si="0"/>
        <v>115868</v>
      </c>
      <c r="Q24" s="307"/>
      <c r="R24" s="307"/>
      <c r="S24" s="307"/>
      <c r="T24" s="307"/>
      <c r="U24" s="307"/>
      <c r="V24" s="204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  <c r="BI24" s="204"/>
      <c r="BJ24" s="204"/>
      <c r="BK24" s="204"/>
      <c r="BL24" s="204"/>
      <c r="BM24" s="204"/>
      <c r="BN24" s="204"/>
      <c r="BO24" s="204"/>
      <c r="BP24" s="204"/>
      <c r="BQ24" s="204"/>
      <c r="BR24" s="204"/>
      <c r="BS24" s="204"/>
      <c r="BT24" s="204"/>
      <c r="BU24" s="204"/>
      <c r="BV24" s="204"/>
      <c r="BW24" s="204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307"/>
      <c r="N25" s="308"/>
      <c r="O25" s="308"/>
      <c r="P25" s="306">
        <f t="shared" si="0"/>
        <v>103338</v>
      </c>
      <c r="Q25" s="307"/>
      <c r="R25" s="307"/>
      <c r="S25" s="307"/>
      <c r="T25" s="307"/>
      <c r="U25" s="307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  <c r="AG25" s="204"/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  <c r="BI25" s="204"/>
      <c r="BJ25" s="204"/>
      <c r="BK25" s="204"/>
      <c r="BL25" s="204"/>
      <c r="BM25" s="204"/>
      <c r="BN25" s="204"/>
      <c r="BO25" s="204"/>
      <c r="BP25" s="204"/>
      <c r="BQ25" s="204"/>
      <c r="BR25" s="204"/>
      <c r="BS25" s="204"/>
      <c r="BT25" s="204"/>
      <c r="BU25" s="204"/>
      <c r="BV25" s="204"/>
      <c r="BW25" s="204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307"/>
      <c r="N26" s="308"/>
      <c r="O26" s="308"/>
      <c r="P26" s="306">
        <f t="shared" si="0"/>
        <v>84990</v>
      </c>
      <c r="Q26" s="307"/>
      <c r="R26" s="307"/>
      <c r="S26" s="307"/>
      <c r="T26" s="307"/>
      <c r="U26" s="307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  <c r="BA26" s="204"/>
      <c r="BB26" s="204"/>
      <c r="BC26" s="204"/>
      <c r="BD26" s="204"/>
      <c r="BE26" s="204"/>
      <c r="BF26" s="204"/>
      <c r="BG26" s="204"/>
      <c r="BH26" s="204"/>
      <c r="BI26" s="204"/>
      <c r="BJ26" s="204"/>
      <c r="BK26" s="204"/>
      <c r="BL26" s="204"/>
      <c r="BM26" s="204"/>
      <c r="BN26" s="204"/>
      <c r="BO26" s="204"/>
      <c r="BP26" s="204"/>
      <c r="BQ26" s="204"/>
      <c r="BR26" s="204"/>
      <c r="BS26" s="204"/>
      <c r="BT26" s="204"/>
      <c r="BU26" s="204"/>
      <c r="BV26" s="204"/>
      <c r="BW26" s="204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307"/>
      <c r="N27" s="308"/>
      <c r="O27" s="308"/>
      <c r="P27" s="306">
        <f t="shared" si="0"/>
        <v>85325</v>
      </c>
      <c r="Q27" s="307"/>
      <c r="R27" s="307"/>
      <c r="S27" s="307"/>
      <c r="T27" s="307"/>
      <c r="U27" s="307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4"/>
      <c r="BC27" s="204"/>
      <c r="BD27" s="204"/>
      <c r="BE27" s="204"/>
      <c r="BF27" s="204"/>
      <c r="BG27" s="204"/>
      <c r="BH27" s="204"/>
      <c r="BI27" s="204"/>
      <c r="BJ27" s="204"/>
      <c r="BK27" s="204"/>
      <c r="BL27" s="204"/>
      <c r="BM27" s="204"/>
      <c r="BN27" s="204"/>
      <c r="BO27" s="204"/>
      <c r="BP27" s="204"/>
      <c r="BQ27" s="204"/>
      <c r="BR27" s="204"/>
      <c r="BS27" s="204"/>
      <c r="BT27" s="204"/>
      <c r="BU27" s="204"/>
      <c r="BV27" s="204"/>
      <c r="BW27" s="204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307"/>
      <c r="N28" s="308"/>
      <c r="O28" s="308"/>
      <c r="P28" s="306">
        <f t="shared" si="0"/>
        <v>73427</v>
      </c>
      <c r="Q28" s="307"/>
      <c r="R28" s="307"/>
      <c r="S28" s="307"/>
      <c r="T28" s="307"/>
      <c r="U28" s="307"/>
      <c r="V28" s="204"/>
      <c r="W28" s="204"/>
      <c r="X28" s="204"/>
      <c r="Y28" s="204"/>
      <c r="Z28" s="204"/>
      <c r="AA28" s="204"/>
      <c r="AB28" s="204"/>
      <c r="AC28" s="204"/>
      <c r="AD28" s="204"/>
      <c r="AE28" s="204"/>
      <c r="AF28" s="204"/>
      <c r="AG28" s="204"/>
      <c r="AH28" s="204"/>
      <c r="AI28" s="204"/>
      <c r="AJ28" s="2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04"/>
      <c r="AW28" s="204"/>
      <c r="AX28" s="204"/>
      <c r="AY28" s="204"/>
      <c r="AZ28" s="204"/>
      <c r="BA28" s="204"/>
      <c r="BB28" s="204"/>
      <c r="BC28" s="204"/>
      <c r="BD28" s="204"/>
      <c r="BE28" s="204"/>
      <c r="BF28" s="204"/>
      <c r="BG28" s="204"/>
      <c r="BH28" s="204"/>
      <c r="BI28" s="204"/>
      <c r="BJ28" s="204"/>
      <c r="BK28" s="204"/>
      <c r="BL28" s="204"/>
      <c r="BM28" s="204"/>
      <c r="BN28" s="204"/>
      <c r="BO28" s="204"/>
      <c r="BP28" s="204"/>
      <c r="BQ28" s="204"/>
      <c r="BR28" s="204"/>
      <c r="BS28" s="204"/>
      <c r="BT28" s="204"/>
      <c r="BU28" s="204"/>
      <c r="BV28" s="204"/>
      <c r="BW28" s="204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307"/>
      <c r="N29" s="308"/>
      <c r="O29" s="308"/>
      <c r="P29" s="306">
        <f t="shared" si="0"/>
        <v>103889</v>
      </c>
      <c r="Q29" s="307"/>
      <c r="R29" s="307"/>
      <c r="S29" s="307"/>
      <c r="T29" s="307"/>
      <c r="U29" s="307"/>
      <c r="V29" s="204"/>
      <c r="W29" s="204"/>
      <c r="X29" s="204"/>
      <c r="Y29" s="204"/>
      <c r="Z29" s="204"/>
      <c r="AA29" s="204"/>
      <c r="AB29" s="204"/>
      <c r="AC29" s="204"/>
      <c r="AD29" s="204"/>
      <c r="AE29" s="204"/>
      <c r="AF29" s="204"/>
      <c r="AG29" s="204"/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  <c r="BI29" s="204"/>
      <c r="BJ29" s="204"/>
      <c r="BK29" s="204"/>
      <c r="BL29" s="204"/>
      <c r="BM29" s="204"/>
      <c r="BN29" s="204"/>
      <c r="BO29" s="204"/>
      <c r="BP29" s="204"/>
      <c r="BQ29" s="204"/>
      <c r="BR29" s="204"/>
      <c r="BS29" s="204"/>
      <c r="BT29" s="204"/>
      <c r="BU29" s="204"/>
      <c r="BV29" s="204"/>
      <c r="BW29" s="204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307"/>
      <c r="N30" s="308"/>
      <c r="O30" s="308"/>
      <c r="P30" s="306">
        <f t="shared" si="0"/>
        <v>113668</v>
      </c>
      <c r="Q30" s="307"/>
      <c r="R30" s="307"/>
      <c r="S30" s="307"/>
      <c r="T30" s="307"/>
      <c r="U30" s="307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4"/>
      <c r="BD30" s="204"/>
      <c r="BE30" s="204"/>
      <c r="BF30" s="204"/>
      <c r="BG30" s="204"/>
      <c r="BH30" s="204"/>
      <c r="BI30" s="204"/>
      <c r="BJ30" s="204"/>
      <c r="BK30" s="204"/>
      <c r="BL30" s="204"/>
      <c r="BM30" s="204"/>
      <c r="BN30" s="204"/>
      <c r="BO30" s="204"/>
      <c r="BP30" s="204"/>
      <c r="BQ30" s="204"/>
      <c r="BR30" s="204"/>
      <c r="BS30" s="204"/>
      <c r="BT30" s="204"/>
      <c r="BU30" s="204"/>
      <c r="BV30" s="204"/>
      <c r="BW30" s="204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307"/>
      <c r="N31" s="308"/>
      <c r="O31" s="308"/>
      <c r="P31" s="306">
        <f t="shared" si="0"/>
        <v>107148</v>
      </c>
      <c r="Q31" s="307"/>
      <c r="R31" s="307"/>
      <c r="S31" s="307"/>
      <c r="T31" s="307"/>
      <c r="U31" s="307"/>
      <c r="V31" s="204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307"/>
      <c r="N32" s="308"/>
      <c r="O32" s="308"/>
      <c r="P32" s="306">
        <f t="shared" si="0"/>
        <v>102213</v>
      </c>
      <c r="Q32" s="307"/>
      <c r="R32" s="307"/>
      <c r="S32" s="307"/>
      <c r="T32" s="307"/>
      <c r="U32" s="307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04"/>
      <c r="BB32" s="204"/>
      <c r="BC32" s="204"/>
      <c r="BD32" s="204"/>
      <c r="BE32" s="204"/>
      <c r="BF32" s="204"/>
      <c r="BG32" s="204"/>
      <c r="BH32" s="204"/>
      <c r="BI32" s="204"/>
      <c r="BJ32" s="204"/>
      <c r="BK32" s="204"/>
      <c r="BL32" s="204"/>
      <c r="BM32" s="204"/>
      <c r="BN32" s="204"/>
      <c r="BO32" s="204"/>
      <c r="BP32" s="204"/>
      <c r="BQ32" s="204"/>
      <c r="BR32" s="204"/>
      <c r="BS32" s="204"/>
      <c r="BT32" s="204"/>
      <c r="BU32" s="204"/>
      <c r="BV32" s="204"/>
      <c r="BW32" s="204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307"/>
      <c r="N33" s="308"/>
      <c r="O33" s="308"/>
      <c r="P33" s="306">
        <f t="shared" si="0"/>
        <v>118020</v>
      </c>
      <c r="Q33" s="307"/>
      <c r="R33" s="307"/>
      <c r="S33" s="307"/>
      <c r="T33" s="307"/>
      <c r="U33" s="307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4"/>
      <c r="BH33" s="204"/>
      <c r="BI33" s="204"/>
      <c r="BJ33" s="204"/>
      <c r="BK33" s="204"/>
      <c r="BL33" s="204"/>
      <c r="BM33" s="204"/>
      <c r="BN33" s="204"/>
      <c r="BO33" s="204"/>
      <c r="BP33" s="204"/>
      <c r="BQ33" s="204"/>
      <c r="BR33" s="204"/>
      <c r="BS33" s="204"/>
      <c r="BT33" s="204"/>
      <c r="BU33" s="204"/>
      <c r="BV33" s="204"/>
      <c r="BW33" s="204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307"/>
      <c r="N34" s="308"/>
      <c r="O34" s="308"/>
      <c r="P34" s="306">
        <f t="shared" si="0"/>
        <v>122799</v>
      </c>
      <c r="Q34" s="307"/>
      <c r="R34" s="307"/>
      <c r="S34" s="307"/>
      <c r="T34" s="307"/>
      <c r="U34" s="307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  <c r="AG34" s="204"/>
      <c r="AH34" s="204"/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4"/>
      <c r="BG34" s="204"/>
      <c r="BH34" s="204"/>
      <c r="BI34" s="204"/>
      <c r="BJ34" s="204"/>
      <c r="BK34" s="204"/>
      <c r="BL34" s="204"/>
      <c r="BM34" s="204"/>
      <c r="BN34" s="204"/>
      <c r="BO34" s="204"/>
      <c r="BP34" s="204"/>
      <c r="BQ34" s="204"/>
      <c r="BR34" s="204"/>
      <c r="BS34" s="204"/>
      <c r="BT34" s="204"/>
      <c r="BU34" s="204"/>
      <c r="BV34" s="204"/>
      <c r="BW34" s="204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307"/>
      <c r="N35" s="308"/>
      <c r="O35" s="308"/>
      <c r="P35" s="306">
        <f t="shared" si="0"/>
        <v>95889</v>
      </c>
      <c r="Q35" s="307"/>
      <c r="R35" s="307"/>
      <c r="S35" s="307"/>
      <c r="T35" s="307"/>
      <c r="U35" s="307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04"/>
      <c r="AG35" s="204"/>
      <c r="AH35" s="204"/>
      <c r="AI35" s="204"/>
      <c r="AJ35" s="204"/>
      <c r="AK35" s="204"/>
      <c r="AL35" s="204"/>
      <c r="AM35" s="204"/>
      <c r="AN35" s="204"/>
      <c r="AO35" s="204"/>
      <c r="AP35" s="204"/>
      <c r="AQ35" s="204"/>
      <c r="AR35" s="204"/>
      <c r="AS35" s="204"/>
      <c r="AT35" s="204"/>
      <c r="AU35" s="204"/>
      <c r="AV35" s="204"/>
      <c r="AW35" s="204"/>
      <c r="AX35" s="204"/>
      <c r="AY35" s="204"/>
      <c r="AZ35" s="204"/>
      <c r="BA35" s="204"/>
      <c r="BB35" s="204"/>
      <c r="BC35" s="204"/>
      <c r="BD35" s="204"/>
      <c r="BE35" s="204"/>
      <c r="BF35" s="204"/>
      <c r="BG35" s="204"/>
      <c r="BH35" s="204"/>
      <c r="BI35" s="204"/>
      <c r="BJ35" s="204"/>
      <c r="BK35" s="204"/>
      <c r="BL35" s="204"/>
      <c r="BM35" s="204"/>
      <c r="BN35" s="204"/>
      <c r="BO35" s="204"/>
      <c r="BP35" s="204"/>
      <c r="BQ35" s="204"/>
      <c r="BR35" s="204"/>
      <c r="BS35" s="204"/>
      <c r="BT35" s="204"/>
      <c r="BU35" s="204"/>
      <c r="BV35" s="204"/>
      <c r="BW35" s="204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307"/>
      <c r="N36" s="308"/>
      <c r="O36" s="308"/>
      <c r="P36" s="306">
        <f t="shared" si="0"/>
        <v>115954</v>
      </c>
      <c r="Q36" s="307"/>
      <c r="R36" s="307"/>
      <c r="S36" s="307"/>
      <c r="T36" s="307"/>
      <c r="U36" s="307"/>
      <c r="V36" s="204"/>
      <c r="W36" s="204"/>
      <c r="X36" s="204"/>
      <c r="Y36" s="204"/>
      <c r="Z36" s="204"/>
      <c r="AA36" s="204"/>
      <c r="AB36" s="204"/>
      <c r="AC36" s="204"/>
      <c r="AD36" s="204"/>
      <c r="AE36" s="204"/>
      <c r="AF36" s="204"/>
      <c r="AG36" s="204"/>
      <c r="AH36" s="204"/>
      <c r="AI36" s="204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04"/>
      <c r="AW36" s="204"/>
      <c r="AX36" s="204"/>
      <c r="AY36" s="204"/>
      <c r="AZ36" s="204"/>
      <c r="BA36" s="204"/>
      <c r="BB36" s="204"/>
      <c r="BC36" s="204"/>
      <c r="BD36" s="204"/>
      <c r="BE36" s="204"/>
      <c r="BF36" s="204"/>
      <c r="BG36" s="204"/>
      <c r="BH36" s="204"/>
      <c r="BI36" s="204"/>
      <c r="BJ36" s="204"/>
      <c r="BK36" s="204"/>
      <c r="BL36" s="204"/>
      <c r="BM36" s="204"/>
      <c r="BN36" s="204"/>
      <c r="BO36" s="204"/>
      <c r="BP36" s="204"/>
      <c r="BQ36" s="204"/>
      <c r="BR36" s="204"/>
      <c r="BS36" s="204"/>
      <c r="BT36" s="204"/>
      <c r="BU36" s="204"/>
      <c r="BV36" s="204"/>
      <c r="BW36" s="204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307"/>
      <c r="N37" s="308"/>
      <c r="O37" s="308"/>
      <c r="P37" s="306">
        <f t="shared" si="0"/>
        <v>98928</v>
      </c>
      <c r="Q37" s="307"/>
      <c r="R37" s="307"/>
      <c r="S37" s="307"/>
      <c r="T37" s="307"/>
      <c r="U37" s="307"/>
      <c r="V37" s="204"/>
      <c r="W37" s="204"/>
      <c r="X37" s="204"/>
      <c r="Y37" s="204"/>
      <c r="Z37" s="204"/>
      <c r="AA37" s="204"/>
      <c r="AB37" s="204"/>
      <c r="AC37" s="204"/>
      <c r="AD37" s="204"/>
      <c r="AE37" s="204"/>
      <c r="AF37" s="204"/>
      <c r="AG37" s="204"/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  <c r="BI37" s="204"/>
      <c r="BJ37" s="204"/>
      <c r="BK37" s="204"/>
      <c r="BL37" s="204"/>
      <c r="BM37" s="204"/>
      <c r="BN37" s="204"/>
      <c r="BO37" s="204"/>
      <c r="BP37" s="204"/>
      <c r="BQ37" s="204"/>
      <c r="BR37" s="204"/>
      <c r="BS37" s="204"/>
      <c r="BT37" s="204"/>
      <c r="BU37" s="204"/>
      <c r="BV37" s="204"/>
      <c r="BW37" s="204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307"/>
      <c r="N38" s="308"/>
      <c r="O38" s="308"/>
      <c r="P38" s="306">
        <f t="shared" si="0"/>
        <v>78495</v>
      </c>
      <c r="Q38" s="307"/>
      <c r="R38" s="307"/>
      <c r="S38" s="307"/>
      <c r="T38" s="307"/>
      <c r="U38" s="307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04"/>
      <c r="AW38" s="204"/>
      <c r="AX38" s="204"/>
      <c r="AY38" s="204"/>
      <c r="AZ38" s="204"/>
      <c r="BA38" s="204"/>
      <c r="BB38" s="204"/>
      <c r="BC38" s="204"/>
      <c r="BD38" s="204"/>
      <c r="BE38" s="204"/>
      <c r="BF38" s="204"/>
      <c r="BG38" s="204"/>
      <c r="BH38" s="204"/>
      <c r="BI38" s="204"/>
      <c r="BJ38" s="204"/>
      <c r="BK38" s="204"/>
      <c r="BL38" s="204"/>
      <c r="BM38" s="204"/>
      <c r="BN38" s="204"/>
      <c r="BO38" s="204"/>
      <c r="BP38" s="204"/>
      <c r="BQ38" s="204"/>
      <c r="BR38" s="204"/>
      <c r="BS38" s="204"/>
      <c r="BT38" s="204"/>
      <c r="BU38" s="204"/>
      <c r="BV38" s="204"/>
      <c r="BW38" s="204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307"/>
      <c r="N39" s="308"/>
      <c r="O39" s="308"/>
      <c r="P39" s="306">
        <f t="shared" si="0"/>
        <v>125607</v>
      </c>
      <c r="Q39" s="307"/>
      <c r="R39" s="307"/>
      <c r="S39" s="307"/>
      <c r="T39" s="307"/>
      <c r="U39" s="307"/>
      <c r="V39" s="204"/>
      <c r="W39" s="204"/>
      <c r="X39" s="204"/>
      <c r="Y39" s="204"/>
      <c r="Z39" s="204"/>
      <c r="AA39" s="204"/>
      <c r="AB39" s="204"/>
      <c r="AC39" s="204"/>
      <c r="AD39" s="204"/>
      <c r="AE39" s="204"/>
      <c r="AF39" s="204"/>
      <c r="AG39" s="204"/>
      <c r="AH39" s="204"/>
      <c r="AI39" s="204"/>
      <c r="AJ39" s="204"/>
      <c r="AK39" s="204"/>
      <c r="AL39" s="204"/>
      <c r="AM39" s="204"/>
      <c r="AN39" s="204"/>
      <c r="AO39" s="204"/>
      <c r="AP39" s="204"/>
      <c r="AQ39" s="204"/>
      <c r="AR39" s="204"/>
      <c r="AS39" s="204"/>
      <c r="AT39" s="204"/>
      <c r="AU39" s="204"/>
      <c r="AV39" s="204"/>
      <c r="AW39" s="204"/>
      <c r="AX39" s="204"/>
      <c r="AY39" s="204"/>
      <c r="AZ39" s="204"/>
      <c r="BA39" s="204"/>
      <c r="BB39" s="204"/>
      <c r="BC39" s="204"/>
      <c r="BD39" s="204"/>
      <c r="BE39" s="204"/>
      <c r="BF39" s="204"/>
      <c r="BG39" s="204"/>
      <c r="BH39" s="204"/>
      <c r="BI39" s="204"/>
      <c r="BJ39" s="204"/>
      <c r="BK39" s="204"/>
      <c r="BL39" s="204"/>
      <c r="BM39" s="204"/>
      <c r="BN39" s="204"/>
      <c r="BO39" s="204"/>
      <c r="BP39" s="204"/>
      <c r="BQ39" s="204"/>
      <c r="BR39" s="204"/>
      <c r="BS39" s="204"/>
      <c r="BT39" s="204"/>
      <c r="BU39" s="204"/>
      <c r="BV39" s="204"/>
      <c r="BW39" s="204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307"/>
      <c r="N40" s="308"/>
      <c r="O40" s="308"/>
      <c r="P40" s="306">
        <f t="shared" si="0"/>
        <v>63854</v>
      </c>
      <c r="Q40" s="307"/>
      <c r="R40" s="307"/>
      <c r="S40" s="307"/>
      <c r="T40" s="307"/>
      <c r="U40" s="307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04"/>
      <c r="AW40" s="204"/>
      <c r="AX40" s="204"/>
      <c r="AY40" s="204"/>
      <c r="AZ40" s="204"/>
      <c r="BA40" s="204"/>
      <c r="BB40" s="204"/>
      <c r="BC40" s="204"/>
      <c r="BD40" s="204"/>
      <c r="BE40" s="204"/>
      <c r="BF40" s="204"/>
      <c r="BG40" s="204"/>
      <c r="BH40" s="204"/>
      <c r="BI40" s="204"/>
      <c r="BJ40" s="204"/>
      <c r="BK40" s="204"/>
      <c r="BL40" s="204"/>
      <c r="BM40" s="204"/>
      <c r="BN40" s="204"/>
      <c r="BO40" s="204"/>
      <c r="BP40" s="204"/>
      <c r="BQ40" s="204"/>
      <c r="BR40" s="204"/>
      <c r="BS40" s="204"/>
      <c r="BT40" s="204"/>
      <c r="BU40" s="204"/>
      <c r="BV40" s="204"/>
      <c r="BW40" s="204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307"/>
      <c r="N41" s="308"/>
      <c r="O41" s="308"/>
      <c r="P41" s="306">
        <f t="shared" si="0"/>
        <v>95876</v>
      </c>
      <c r="Q41" s="307"/>
      <c r="R41" s="307"/>
      <c r="S41" s="307"/>
      <c r="T41" s="307"/>
      <c r="U41" s="307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204"/>
      <c r="AJ41" s="204"/>
      <c r="AK41" s="204"/>
      <c r="AL41" s="204"/>
      <c r="AM41" s="204"/>
      <c r="AN41" s="204"/>
      <c r="AO41" s="204"/>
      <c r="AP41" s="204"/>
      <c r="AQ41" s="204"/>
      <c r="AR41" s="204"/>
      <c r="AS41" s="204"/>
      <c r="AT41" s="204"/>
      <c r="AU41" s="204"/>
      <c r="AV41" s="204"/>
      <c r="AW41" s="204"/>
      <c r="AX41" s="204"/>
      <c r="AY41" s="204"/>
      <c r="AZ41" s="204"/>
      <c r="BA41" s="204"/>
      <c r="BB41" s="204"/>
      <c r="BC41" s="204"/>
      <c r="BD41" s="204"/>
      <c r="BE41" s="204"/>
      <c r="BF41" s="204"/>
      <c r="BG41" s="204"/>
      <c r="BH41" s="204"/>
      <c r="BI41" s="204"/>
      <c r="BJ41" s="204"/>
      <c r="BK41" s="204"/>
      <c r="BL41" s="204"/>
      <c r="BM41" s="204"/>
      <c r="BN41" s="204"/>
      <c r="BO41" s="204"/>
      <c r="BP41" s="204"/>
      <c r="BQ41" s="204"/>
      <c r="BR41" s="204"/>
      <c r="BS41" s="204"/>
      <c r="BT41" s="204"/>
      <c r="BU41" s="204"/>
      <c r="BV41" s="204"/>
      <c r="BW41" s="204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307"/>
      <c r="N42" s="308"/>
      <c r="O42" s="308"/>
      <c r="P42" s="306">
        <f t="shared" si="0"/>
        <v>80087</v>
      </c>
      <c r="Q42" s="307"/>
      <c r="R42" s="307"/>
      <c r="S42" s="307"/>
      <c r="T42" s="307"/>
      <c r="U42" s="307"/>
      <c r="V42" s="204"/>
      <c r="W42" s="204"/>
      <c r="X42" s="204"/>
      <c r="Y42" s="204"/>
      <c r="Z42" s="204"/>
      <c r="AA42" s="204"/>
      <c r="AB42" s="204"/>
      <c r="AC42" s="204"/>
      <c r="AD42" s="204"/>
      <c r="AE42" s="204"/>
      <c r="AF42" s="204"/>
      <c r="AG42" s="204"/>
      <c r="AH42" s="204"/>
      <c r="AI42" s="204"/>
      <c r="AJ42" s="204"/>
      <c r="AK42" s="204"/>
      <c r="AL42" s="204"/>
      <c r="AM42" s="204"/>
      <c r="AN42" s="204"/>
      <c r="AO42" s="204"/>
      <c r="AP42" s="204"/>
      <c r="AQ42" s="204"/>
      <c r="AR42" s="204"/>
      <c r="AS42" s="204"/>
      <c r="AT42" s="204"/>
      <c r="AU42" s="204"/>
      <c r="AV42" s="204"/>
      <c r="AW42" s="204"/>
      <c r="AX42" s="204"/>
      <c r="AY42" s="204"/>
      <c r="AZ42" s="204"/>
      <c r="BA42" s="204"/>
      <c r="BB42" s="204"/>
      <c r="BC42" s="204"/>
      <c r="BD42" s="204"/>
      <c r="BE42" s="204"/>
      <c r="BF42" s="204"/>
      <c r="BG42" s="204"/>
      <c r="BH42" s="204"/>
      <c r="BI42" s="204"/>
      <c r="BJ42" s="204"/>
      <c r="BK42" s="204"/>
      <c r="BL42" s="204"/>
      <c r="BM42" s="204"/>
      <c r="BN42" s="204"/>
      <c r="BO42" s="204"/>
      <c r="BP42" s="204"/>
      <c r="BQ42" s="204"/>
      <c r="BR42" s="204"/>
      <c r="BS42" s="204"/>
      <c r="BT42" s="204"/>
      <c r="BU42" s="204"/>
      <c r="BV42" s="204"/>
      <c r="BW42" s="204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307"/>
      <c r="N43" s="308"/>
      <c r="O43" s="308"/>
      <c r="P43" s="306">
        <f t="shared" si="0"/>
        <v>63919</v>
      </c>
      <c r="Q43" s="307"/>
      <c r="R43" s="307"/>
      <c r="S43" s="307"/>
      <c r="T43" s="307"/>
      <c r="U43" s="307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  <c r="AG43" s="204"/>
      <c r="AH43" s="204"/>
      <c r="AI43" s="204"/>
      <c r="AJ43" s="204"/>
      <c r="AK43" s="204"/>
      <c r="AL43" s="204"/>
      <c r="AM43" s="204"/>
      <c r="AN43" s="204"/>
      <c r="AO43" s="204"/>
      <c r="AP43" s="204"/>
      <c r="AQ43" s="204"/>
      <c r="AR43" s="204"/>
      <c r="AS43" s="204"/>
      <c r="AT43" s="204"/>
      <c r="AU43" s="204"/>
      <c r="AV43" s="204"/>
      <c r="AW43" s="204"/>
      <c r="AX43" s="204"/>
      <c r="AY43" s="204"/>
      <c r="AZ43" s="204"/>
      <c r="BA43" s="204"/>
      <c r="BB43" s="204"/>
      <c r="BC43" s="204"/>
      <c r="BD43" s="204"/>
      <c r="BE43" s="204"/>
      <c r="BF43" s="204"/>
      <c r="BG43" s="204"/>
      <c r="BH43" s="204"/>
      <c r="BI43" s="204"/>
      <c r="BJ43" s="204"/>
      <c r="BK43" s="204"/>
      <c r="BL43" s="204"/>
      <c r="BM43" s="204"/>
      <c r="BN43" s="204"/>
      <c r="BO43" s="204"/>
      <c r="BP43" s="204"/>
      <c r="BQ43" s="204"/>
      <c r="BR43" s="204"/>
      <c r="BS43" s="204"/>
      <c r="BT43" s="204"/>
      <c r="BU43" s="204"/>
      <c r="BV43" s="204"/>
      <c r="BW43" s="204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307"/>
      <c r="N44" s="308"/>
      <c r="O44" s="308"/>
      <c r="P44" s="306">
        <f t="shared" si="0"/>
        <v>79391</v>
      </c>
      <c r="Q44" s="307"/>
      <c r="R44" s="307"/>
      <c r="S44" s="307"/>
      <c r="T44" s="307"/>
      <c r="U44" s="307"/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4"/>
      <c r="AS44" s="204"/>
      <c r="AT44" s="204"/>
      <c r="AU44" s="204"/>
      <c r="AV44" s="204"/>
      <c r="AW44" s="204"/>
      <c r="AX44" s="204"/>
      <c r="AY44" s="204"/>
      <c r="AZ44" s="204"/>
      <c r="BA44" s="204"/>
      <c r="BB44" s="204"/>
      <c r="BC44" s="204"/>
      <c r="BD44" s="204"/>
      <c r="BE44" s="204"/>
      <c r="BF44" s="204"/>
      <c r="BG44" s="204"/>
      <c r="BH44" s="204"/>
      <c r="BI44" s="204"/>
      <c r="BJ44" s="204"/>
      <c r="BK44" s="204"/>
      <c r="BL44" s="204"/>
      <c r="BM44" s="204"/>
      <c r="BN44" s="204"/>
      <c r="BO44" s="204"/>
      <c r="BP44" s="204"/>
      <c r="BQ44" s="204"/>
      <c r="BR44" s="204"/>
      <c r="BS44" s="204"/>
      <c r="BT44" s="204"/>
      <c r="BU44" s="204"/>
      <c r="BV44" s="204"/>
      <c r="BW44" s="204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307"/>
      <c r="N45" s="308"/>
      <c r="O45" s="308"/>
      <c r="P45" s="306">
        <f t="shared" si="0"/>
        <v>77551</v>
      </c>
      <c r="Q45" s="307"/>
      <c r="R45" s="307"/>
      <c r="S45" s="307"/>
      <c r="T45" s="307"/>
      <c r="U45" s="307"/>
      <c r="V45" s="204"/>
      <c r="W45" s="204"/>
      <c r="X45" s="204"/>
      <c r="Y45" s="204"/>
      <c r="Z45" s="204"/>
      <c r="AA45" s="204"/>
      <c r="AB45" s="204"/>
      <c r="AC45" s="204"/>
      <c r="AD45" s="204"/>
      <c r="AE45" s="204"/>
      <c r="AF45" s="204"/>
      <c r="AG45" s="204"/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  <c r="AR45" s="204"/>
      <c r="AS45" s="204"/>
      <c r="AT45" s="204"/>
      <c r="AU45" s="204"/>
      <c r="AV45" s="204"/>
      <c r="AW45" s="204"/>
      <c r="AX45" s="204"/>
      <c r="AY45" s="204"/>
      <c r="AZ45" s="204"/>
      <c r="BA45" s="204"/>
      <c r="BB45" s="204"/>
      <c r="BC45" s="204"/>
      <c r="BD45" s="204"/>
      <c r="BE45" s="204"/>
      <c r="BF45" s="204"/>
      <c r="BG45" s="204"/>
      <c r="BH45" s="204"/>
      <c r="BI45" s="204"/>
      <c r="BJ45" s="204"/>
      <c r="BK45" s="204"/>
      <c r="BL45" s="204"/>
      <c r="BM45" s="204"/>
      <c r="BN45" s="204"/>
      <c r="BO45" s="204"/>
      <c r="BP45" s="204"/>
      <c r="BQ45" s="204"/>
      <c r="BR45" s="204"/>
      <c r="BS45" s="204"/>
      <c r="BT45" s="204"/>
      <c r="BU45" s="204"/>
      <c r="BV45" s="204"/>
      <c r="BW45" s="204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307"/>
      <c r="N46" s="308"/>
      <c r="O46" s="308"/>
      <c r="P46" s="306">
        <f t="shared" si="0"/>
        <v>112931</v>
      </c>
      <c r="Q46" s="307"/>
      <c r="R46" s="307"/>
      <c r="S46" s="307"/>
      <c r="T46" s="307"/>
      <c r="U46" s="307"/>
      <c r="V46" s="204"/>
      <c r="W46" s="204"/>
      <c r="X46" s="204"/>
      <c r="Y46" s="204"/>
      <c r="Z46" s="204"/>
      <c r="AA46" s="204"/>
      <c r="AB46" s="204"/>
      <c r="AC46" s="204"/>
      <c r="AD46" s="204"/>
      <c r="AE46" s="204"/>
      <c r="AF46" s="204"/>
      <c r="AG46" s="204"/>
      <c r="AH46" s="204"/>
      <c r="AI46" s="204"/>
      <c r="AJ46" s="204"/>
      <c r="AK46" s="204"/>
      <c r="AL46" s="204"/>
      <c r="AM46" s="204"/>
      <c r="AN46" s="204"/>
      <c r="AO46" s="204"/>
      <c r="AP46" s="204"/>
      <c r="AQ46" s="204"/>
      <c r="AR46" s="204"/>
      <c r="AS46" s="204"/>
      <c r="AT46" s="204"/>
      <c r="AU46" s="204"/>
      <c r="AV46" s="204"/>
      <c r="AW46" s="204"/>
      <c r="AX46" s="204"/>
      <c r="AY46" s="204"/>
      <c r="AZ46" s="204"/>
      <c r="BA46" s="204"/>
      <c r="BB46" s="204"/>
      <c r="BC46" s="204"/>
      <c r="BD46" s="204"/>
      <c r="BE46" s="204"/>
      <c r="BF46" s="204"/>
      <c r="BG46" s="204"/>
      <c r="BH46" s="204"/>
      <c r="BI46" s="204"/>
      <c r="BJ46" s="204"/>
      <c r="BK46" s="204"/>
      <c r="BL46" s="204"/>
      <c r="BM46" s="204"/>
      <c r="BN46" s="204"/>
      <c r="BO46" s="204"/>
      <c r="BP46" s="204"/>
      <c r="BQ46" s="204"/>
      <c r="BR46" s="204"/>
      <c r="BS46" s="204"/>
      <c r="BT46" s="204"/>
      <c r="BU46" s="204"/>
      <c r="BV46" s="204"/>
      <c r="BW46" s="204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307"/>
      <c r="N47" s="308"/>
      <c r="O47" s="308"/>
      <c r="P47" s="306">
        <f t="shared" si="0"/>
        <v>91836</v>
      </c>
      <c r="Q47" s="307"/>
      <c r="R47" s="307"/>
      <c r="S47" s="307"/>
      <c r="T47" s="307"/>
      <c r="U47" s="307"/>
      <c r="V47" s="204"/>
      <c r="W47" s="204"/>
      <c r="X47" s="204"/>
      <c r="Y47" s="204"/>
      <c r="Z47" s="204"/>
      <c r="AA47" s="204"/>
      <c r="AB47" s="204"/>
      <c r="AC47" s="204"/>
      <c r="AD47" s="204"/>
      <c r="AE47" s="204"/>
      <c r="AF47" s="204"/>
      <c r="AG47" s="204"/>
      <c r="AH47" s="204"/>
      <c r="AI47" s="204"/>
      <c r="AJ47" s="204"/>
      <c r="AK47" s="204"/>
      <c r="AL47" s="204"/>
      <c r="AM47" s="204"/>
      <c r="AN47" s="204"/>
      <c r="AO47" s="204"/>
      <c r="AP47" s="204"/>
      <c r="AQ47" s="204"/>
      <c r="AR47" s="204"/>
      <c r="AS47" s="204"/>
      <c r="AT47" s="204"/>
      <c r="AU47" s="204"/>
      <c r="AV47" s="204"/>
      <c r="AW47" s="204"/>
      <c r="AX47" s="204"/>
      <c r="AY47" s="204"/>
      <c r="AZ47" s="204"/>
      <c r="BA47" s="204"/>
      <c r="BB47" s="204"/>
      <c r="BC47" s="204"/>
      <c r="BD47" s="204"/>
      <c r="BE47" s="204"/>
      <c r="BF47" s="204"/>
      <c r="BG47" s="204"/>
      <c r="BH47" s="204"/>
      <c r="BI47" s="204"/>
      <c r="BJ47" s="204"/>
      <c r="BK47" s="204"/>
      <c r="BL47" s="204"/>
      <c r="BM47" s="204"/>
      <c r="BN47" s="204"/>
      <c r="BO47" s="204"/>
      <c r="BP47" s="204"/>
      <c r="BQ47" s="204"/>
      <c r="BR47" s="204"/>
      <c r="BS47" s="204"/>
      <c r="BT47" s="204"/>
      <c r="BU47" s="204"/>
      <c r="BV47" s="204"/>
      <c r="BW47" s="204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307"/>
      <c r="N48" s="308"/>
      <c r="O48" s="308"/>
      <c r="P48" s="306">
        <f t="shared" si="0"/>
        <v>87733</v>
      </c>
      <c r="Q48" s="307"/>
      <c r="R48" s="307"/>
      <c r="S48" s="307"/>
      <c r="T48" s="307"/>
      <c r="U48" s="307"/>
      <c r="V48" s="204"/>
      <c r="W48" s="204"/>
      <c r="X48" s="204"/>
      <c r="Y48" s="204"/>
      <c r="Z48" s="204"/>
      <c r="AA48" s="204"/>
      <c r="AB48" s="204"/>
      <c r="AC48" s="204"/>
      <c r="AD48" s="204"/>
      <c r="AE48" s="204"/>
      <c r="AF48" s="204"/>
      <c r="AG48" s="204"/>
      <c r="AH48" s="204"/>
      <c r="AI48" s="204"/>
      <c r="AJ48" s="204"/>
      <c r="AK48" s="204"/>
      <c r="AL48" s="204"/>
      <c r="AM48" s="204"/>
      <c r="AN48" s="204"/>
      <c r="AO48" s="204"/>
      <c r="AP48" s="204"/>
      <c r="AQ48" s="204"/>
      <c r="AR48" s="204"/>
      <c r="AS48" s="204"/>
      <c r="AT48" s="204"/>
      <c r="AU48" s="204"/>
      <c r="AV48" s="204"/>
      <c r="AW48" s="204"/>
      <c r="AX48" s="204"/>
      <c r="AY48" s="204"/>
      <c r="AZ48" s="204"/>
      <c r="BA48" s="204"/>
      <c r="BB48" s="204"/>
      <c r="BC48" s="204"/>
      <c r="BD48" s="204"/>
      <c r="BE48" s="204"/>
      <c r="BF48" s="204"/>
      <c r="BG48" s="204"/>
      <c r="BH48" s="204"/>
      <c r="BI48" s="204"/>
      <c r="BJ48" s="204"/>
      <c r="BK48" s="204"/>
      <c r="BL48" s="204"/>
      <c r="BM48" s="204"/>
      <c r="BN48" s="204"/>
      <c r="BO48" s="204"/>
      <c r="BP48" s="204"/>
      <c r="BQ48" s="204"/>
      <c r="BR48" s="204"/>
      <c r="BS48" s="204"/>
      <c r="BT48" s="204"/>
      <c r="BU48" s="204"/>
      <c r="BV48" s="204"/>
      <c r="BW48" s="204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307"/>
      <c r="N49" s="308"/>
      <c r="O49" s="308"/>
      <c r="P49" s="306">
        <f t="shared" si="0"/>
        <v>74126</v>
      </c>
      <c r="Q49" s="307"/>
      <c r="R49" s="307"/>
      <c r="S49" s="307"/>
      <c r="T49" s="307"/>
      <c r="U49" s="307"/>
      <c r="V49" s="204"/>
      <c r="W49" s="204"/>
      <c r="X49" s="204"/>
      <c r="Y49" s="204"/>
      <c r="Z49" s="204"/>
      <c r="AA49" s="204"/>
      <c r="AB49" s="204"/>
      <c r="AC49" s="204"/>
      <c r="AD49" s="204"/>
      <c r="AE49" s="204"/>
      <c r="AF49" s="204"/>
      <c r="AG49" s="204"/>
      <c r="AH49" s="204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  <c r="BI49" s="204"/>
      <c r="BJ49" s="204"/>
      <c r="BK49" s="204"/>
      <c r="BL49" s="204"/>
      <c r="BM49" s="204"/>
      <c r="BN49" s="204"/>
      <c r="BO49" s="204"/>
      <c r="BP49" s="204"/>
      <c r="BQ49" s="204"/>
      <c r="BR49" s="204"/>
      <c r="BS49" s="204"/>
      <c r="BT49" s="204"/>
      <c r="BU49" s="204"/>
      <c r="BV49" s="204"/>
      <c r="BW49" s="204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307"/>
      <c r="N50" s="308"/>
      <c r="O50" s="308"/>
      <c r="P50" s="306">
        <f t="shared" si="0"/>
        <v>101566</v>
      </c>
      <c r="Q50" s="307"/>
      <c r="R50" s="307"/>
      <c r="S50" s="307"/>
      <c r="T50" s="307"/>
      <c r="U50" s="307"/>
      <c r="V50" s="204"/>
      <c r="W50" s="204"/>
      <c r="X50" s="204"/>
      <c r="Y50" s="204"/>
      <c r="Z50" s="204"/>
      <c r="AA50" s="204"/>
      <c r="AB50" s="204"/>
      <c r="AC50" s="204"/>
      <c r="AD50" s="204"/>
      <c r="AE50" s="204"/>
      <c r="AF50" s="204"/>
      <c r="AG50" s="204"/>
      <c r="AH50" s="204"/>
      <c r="AI50" s="204"/>
      <c r="AJ50" s="204"/>
      <c r="AK50" s="204"/>
      <c r="AL50" s="204"/>
      <c r="AM50" s="204"/>
      <c r="AN50" s="204"/>
      <c r="AO50" s="204"/>
      <c r="AP50" s="204"/>
      <c r="AQ50" s="204"/>
      <c r="AR50" s="204"/>
      <c r="AS50" s="204"/>
      <c r="AT50" s="204"/>
      <c r="AU50" s="204"/>
      <c r="AV50" s="204"/>
      <c r="AW50" s="204"/>
      <c r="AX50" s="204"/>
      <c r="AY50" s="204"/>
      <c r="AZ50" s="204"/>
      <c r="BA50" s="204"/>
      <c r="BB50" s="204"/>
      <c r="BC50" s="204"/>
      <c r="BD50" s="204"/>
      <c r="BE50" s="204"/>
      <c r="BF50" s="204"/>
      <c r="BG50" s="204"/>
      <c r="BH50" s="204"/>
      <c r="BI50" s="204"/>
      <c r="BJ50" s="204"/>
      <c r="BK50" s="204"/>
      <c r="BL50" s="204"/>
      <c r="BM50" s="204"/>
      <c r="BN50" s="204"/>
      <c r="BO50" s="204"/>
      <c r="BP50" s="204"/>
      <c r="BQ50" s="204"/>
      <c r="BR50" s="204"/>
      <c r="BS50" s="204"/>
      <c r="BT50" s="204"/>
      <c r="BU50" s="204"/>
      <c r="BV50" s="204"/>
      <c r="BW50" s="204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307"/>
      <c r="N51" s="308"/>
      <c r="O51" s="308"/>
      <c r="P51" s="306">
        <f t="shared" si="0"/>
        <v>80034</v>
      </c>
      <c r="Q51" s="307"/>
      <c r="R51" s="307"/>
      <c r="S51" s="307"/>
      <c r="T51" s="307"/>
      <c r="U51" s="307"/>
      <c r="V51" s="204"/>
      <c r="W51" s="204"/>
      <c r="X51" s="204"/>
      <c r="Y51" s="204"/>
      <c r="Z51" s="204"/>
      <c r="AA51" s="204"/>
      <c r="AB51" s="204"/>
      <c r="AC51" s="204"/>
      <c r="AD51" s="204"/>
      <c r="AE51" s="204"/>
      <c r="AF51" s="204"/>
      <c r="AG51" s="204"/>
      <c r="AH51" s="204"/>
      <c r="AI51" s="204"/>
      <c r="AJ51" s="204"/>
      <c r="AK51" s="204"/>
      <c r="AL51" s="204"/>
      <c r="AM51" s="204"/>
      <c r="AN51" s="204"/>
      <c r="AO51" s="204"/>
      <c r="AP51" s="204"/>
      <c r="AQ51" s="204"/>
      <c r="AR51" s="204"/>
      <c r="AS51" s="204"/>
      <c r="AT51" s="204"/>
      <c r="AU51" s="204"/>
      <c r="AV51" s="204"/>
      <c r="AW51" s="204"/>
      <c r="AX51" s="204"/>
      <c r="AY51" s="204"/>
      <c r="AZ51" s="204"/>
      <c r="BA51" s="204"/>
      <c r="BB51" s="204"/>
      <c r="BC51" s="204"/>
      <c r="BD51" s="204"/>
      <c r="BE51" s="204"/>
      <c r="BF51" s="204"/>
      <c r="BG51" s="204"/>
      <c r="BH51" s="204"/>
      <c r="BI51" s="204"/>
      <c r="BJ51" s="204"/>
      <c r="BK51" s="204"/>
      <c r="BL51" s="204"/>
      <c r="BM51" s="204"/>
      <c r="BN51" s="204"/>
      <c r="BO51" s="204"/>
      <c r="BP51" s="204"/>
      <c r="BQ51" s="204"/>
      <c r="BR51" s="204"/>
      <c r="BS51" s="204"/>
      <c r="BT51" s="204"/>
      <c r="BU51" s="204"/>
      <c r="BV51" s="204"/>
      <c r="BW51" s="204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307"/>
      <c r="N52" s="308"/>
      <c r="O52" s="308"/>
      <c r="P52" s="306">
        <f t="shared" si="0"/>
        <v>66502</v>
      </c>
      <c r="Q52" s="307"/>
      <c r="R52" s="307"/>
      <c r="S52" s="307"/>
      <c r="T52" s="307"/>
      <c r="U52" s="307"/>
      <c r="V52" s="204"/>
      <c r="W52" s="204"/>
      <c r="X52" s="204"/>
      <c r="Y52" s="204"/>
      <c r="Z52" s="204"/>
      <c r="AA52" s="204"/>
      <c r="AB52" s="204"/>
      <c r="AC52" s="204"/>
      <c r="AD52" s="204"/>
      <c r="AE52" s="204"/>
      <c r="AF52" s="204"/>
      <c r="AG52" s="204"/>
      <c r="AH52" s="204"/>
      <c r="AI52" s="204"/>
      <c r="AJ52" s="204"/>
      <c r="AK52" s="204"/>
      <c r="AL52" s="204"/>
      <c r="AM52" s="204"/>
      <c r="AN52" s="204"/>
      <c r="AO52" s="204"/>
      <c r="AP52" s="204"/>
      <c r="AQ52" s="204"/>
      <c r="AR52" s="204"/>
      <c r="AS52" s="204"/>
      <c r="AT52" s="204"/>
      <c r="AU52" s="204"/>
      <c r="AV52" s="204"/>
      <c r="AW52" s="204"/>
      <c r="AX52" s="204"/>
      <c r="AY52" s="204"/>
      <c r="AZ52" s="204"/>
      <c r="BA52" s="204"/>
      <c r="BB52" s="204"/>
      <c r="BC52" s="204"/>
      <c r="BD52" s="204"/>
      <c r="BE52" s="204"/>
      <c r="BF52" s="204"/>
      <c r="BG52" s="204"/>
      <c r="BH52" s="204"/>
      <c r="BI52" s="204"/>
      <c r="BJ52" s="204"/>
      <c r="BK52" s="204"/>
      <c r="BL52" s="204"/>
      <c r="BM52" s="204"/>
      <c r="BN52" s="204"/>
      <c r="BO52" s="204"/>
      <c r="BP52" s="204"/>
      <c r="BQ52" s="204"/>
      <c r="BR52" s="204"/>
      <c r="BS52" s="204"/>
      <c r="BT52" s="204"/>
      <c r="BU52" s="204"/>
      <c r="BV52" s="204"/>
      <c r="BW52" s="204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307"/>
      <c r="N53" s="308"/>
      <c r="O53" s="308"/>
      <c r="P53" s="306">
        <f t="shared" si="0"/>
        <v>53235</v>
      </c>
      <c r="Q53" s="307"/>
      <c r="R53" s="307"/>
      <c r="S53" s="307"/>
      <c r="T53" s="307"/>
      <c r="U53" s="307"/>
      <c r="V53" s="204"/>
      <c r="W53" s="204"/>
      <c r="X53" s="204"/>
      <c r="Y53" s="204"/>
      <c r="Z53" s="204"/>
      <c r="AA53" s="204"/>
      <c r="AB53" s="204"/>
      <c r="AC53" s="204"/>
      <c r="AD53" s="204"/>
      <c r="AE53" s="204"/>
      <c r="AF53" s="204"/>
      <c r="AG53" s="204"/>
      <c r="AH53" s="204"/>
      <c r="AI53" s="204"/>
      <c r="AJ53" s="204"/>
      <c r="AK53" s="204"/>
      <c r="AL53" s="204"/>
      <c r="AM53" s="204"/>
      <c r="AN53" s="204"/>
      <c r="AO53" s="204"/>
      <c r="AP53" s="204"/>
      <c r="AQ53" s="204"/>
      <c r="AR53" s="204"/>
      <c r="AS53" s="204"/>
      <c r="AT53" s="204"/>
      <c r="AU53" s="204"/>
      <c r="AV53" s="204"/>
      <c r="AW53" s="204"/>
      <c r="AX53" s="204"/>
      <c r="AY53" s="204"/>
      <c r="AZ53" s="204"/>
      <c r="BA53" s="204"/>
      <c r="BB53" s="204"/>
      <c r="BC53" s="204"/>
      <c r="BD53" s="204"/>
      <c r="BE53" s="204"/>
      <c r="BF53" s="204"/>
      <c r="BG53" s="204"/>
      <c r="BH53" s="204"/>
      <c r="BI53" s="204"/>
      <c r="BJ53" s="204"/>
      <c r="BK53" s="204"/>
      <c r="BL53" s="204"/>
      <c r="BM53" s="204"/>
      <c r="BN53" s="204"/>
      <c r="BO53" s="204"/>
      <c r="BP53" s="204"/>
      <c r="BQ53" s="204"/>
      <c r="BR53" s="204"/>
      <c r="BS53" s="204"/>
      <c r="BT53" s="204"/>
      <c r="BU53" s="204"/>
      <c r="BV53" s="204"/>
      <c r="BW53" s="204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307"/>
      <c r="N54" s="308"/>
      <c r="O54" s="308"/>
      <c r="P54" s="306">
        <f t="shared" si="0"/>
        <v>74666</v>
      </c>
      <c r="Q54" s="307"/>
      <c r="R54" s="307"/>
      <c r="S54" s="307"/>
      <c r="T54" s="307"/>
      <c r="U54" s="307"/>
      <c r="V54" s="204"/>
      <c r="W54" s="204"/>
      <c r="X54" s="204"/>
      <c r="Y54" s="204"/>
      <c r="Z54" s="204"/>
      <c r="AA54" s="204"/>
      <c r="AB54" s="204"/>
      <c r="AC54" s="204"/>
      <c r="AD54" s="204"/>
      <c r="AE54" s="204"/>
      <c r="AF54" s="204"/>
      <c r="AG54" s="204"/>
      <c r="AH54" s="204"/>
      <c r="AI54" s="204"/>
      <c r="AJ54" s="2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/>
      <c r="AX54" s="204"/>
      <c r="AY54" s="204"/>
      <c r="AZ54" s="204"/>
      <c r="BA54" s="204"/>
      <c r="BB54" s="204"/>
      <c r="BC54" s="204"/>
      <c r="BD54" s="204"/>
      <c r="BE54" s="204"/>
      <c r="BF54" s="204"/>
      <c r="BG54" s="204"/>
      <c r="BH54" s="204"/>
      <c r="BI54" s="204"/>
      <c r="BJ54" s="204"/>
      <c r="BK54" s="204"/>
      <c r="BL54" s="204"/>
      <c r="BM54" s="204"/>
      <c r="BN54" s="204"/>
      <c r="BO54" s="204"/>
      <c r="BP54" s="204"/>
      <c r="BQ54" s="204"/>
      <c r="BR54" s="204"/>
      <c r="BS54" s="204"/>
      <c r="BT54" s="204"/>
      <c r="BU54" s="204"/>
      <c r="BV54" s="204"/>
      <c r="BW54" s="204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307"/>
      <c r="N55" s="308"/>
      <c r="O55" s="308"/>
      <c r="P55" s="306">
        <f t="shared" si="0"/>
        <v>64340</v>
      </c>
      <c r="Q55" s="307"/>
      <c r="R55" s="307"/>
      <c r="S55" s="307"/>
      <c r="T55" s="307"/>
      <c r="U55" s="307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  <c r="AG55" s="204"/>
      <c r="AH55" s="204"/>
      <c r="AI55" s="204"/>
      <c r="AJ55" s="204"/>
      <c r="AK55" s="204"/>
      <c r="AL55" s="204"/>
      <c r="AM55" s="204"/>
      <c r="AN55" s="204"/>
      <c r="AO55" s="204"/>
      <c r="AP55" s="204"/>
      <c r="AQ55" s="204"/>
      <c r="AR55" s="204"/>
      <c r="AS55" s="204"/>
      <c r="AT55" s="204"/>
      <c r="AU55" s="204"/>
      <c r="AV55" s="204"/>
      <c r="AW55" s="204"/>
      <c r="AX55" s="204"/>
      <c r="AY55" s="204"/>
      <c r="AZ55" s="204"/>
      <c r="BA55" s="204"/>
      <c r="BB55" s="204"/>
      <c r="BC55" s="204"/>
      <c r="BD55" s="204"/>
      <c r="BE55" s="204"/>
      <c r="BF55" s="204"/>
      <c r="BG55" s="204"/>
      <c r="BH55" s="204"/>
      <c r="BI55" s="204"/>
      <c r="BJ55" s="204"/>
      <c r="BK55" s="204"/>
      <c r="BL55" s="204"/>
      <c r="BM55" s="204"/>
      <c r="BN55" s="204"/>
      <c r="BO55" s="204"/>
      <c r="BP55" s="204"/>
      <c r="BQ55" s="204"/>
      <c r="BR55" s="204"/>
      <c r="BS55" s="204"/>
      <c r="BT55" s="204"/>
      <c r="BU55" s="204"/>
      <c r="BV55" s="204"/>
      <c r="BW55" s="204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307"/>
      <c r="N56" s="308"/>
      <c r="O56" s="308"/>
      <c r="P56" s="306">
        <f t="shared" si="0"/>
        <v>84109</v>
      </c>
      <c r="Q56" s="307"/>
      <c r="R56" s="307"/>
      <c r="S56" s="307"/>
      <c r="T56" s="307"/>
      <c r="U56" s="307"/>
      <c r="V56" s="204"/>
      <c r="W56" s="204"/>
      <c r="X56" s="204"/>
      <c r="Y56" s="204"/>
      <c r="Z56" s="204"/>
      <c r="AA56" s="204"/>
      <c r="AB56" s="204"/>
      <c r="AC56" s="204"/>
      <c r="AD56" s="204"/>
      <c r="AE56" s="204"/>
      <c r="AF56" s="204"/>
      <c r="AG56" s="204"/>
      <c r="AH56" s="204"/>
      <c r="AI56" s="204"/>
      <c r="AJ56" s="204"/>
      <c r="AK56" s="204"/>
      <c r="AL56" s="204"/>
      <c r="AM56" s="204"/>
      <c r="AN56" s="204"/>
      <c r="AO56" s="204"/>
      <c r="AP56" s="204"/>
      <c r="AQ56" s="204"/>
      <c r="AR56" s="204"/>
      <c r="AS56" s="204"/>
      <c r="AT56" s="204"/>
      <c r="AU56" s="204"/>
      <c r="AV56" s="204"/>
      <c r="AW56" s="204"/>
      <c r="AX56" s="204"/>
      <c r="AY56" s="204"/>
      <c r="AZ56" s="204"/>
      <c r="BA56" s="204"/>
      <c r="BB56" s="204"/>
      <c r="BC56" s="204"/>
      <c r="BD56" s="204"/>
      <c r="BE56" s="204"/>
      <c r="BF56" s="204"/>
      <c r="BG56" s="204"/>
      <c r="BH56" s="204"/>
      <c r="BI56" s="204"/>
      <c r="BJ56" s="204"/>
      <c r="BK56" s="204"/>
      <c r="BL56" s="204"/>
      <c r="BM56" s="204"/>
      <c r="BN56" s="204"/>
      <c r="BO56" s="204"/>
      <c r="BP56" s="204"/>
      <c r="BQ56" s="204"/>
      <c r="BR56" s="204"/>
      <c r="BS56" s="204"/>
      <c r="BT56" s="204"/>
      <c r="BU56" s="204"/>
      <c r="BV56" s="204"/>
      <c r="BW56" s="204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307"/>
      <c r="N57" s="308"/>
      <c r="O57" s="308"/>
      <c r="P57" s="306">
        <f t="shared" si="0"/>
        <v>79961</v>
      </c>
      <c r="Q57" s="307"/>
      <c r="R57" s="307"/>
      <c r="S57" s="307"/>
      <c r="T57" s="307"/>
      <c r="U57" s="307"/>
      <c r="V57" s="204"/>
      <c r="W57" s="204"/>
      <c r="X57" s="204"/>
      <c r="Y57" s="204"/>
      <c r="Z57" s="204"/>
      <c r="AA57" s="204"/>
      <c r="AB57" s="204"/>
      <c r="AC57" s="204"/>
      <c r="AD57" s="204"/>
      <c r="AE57" s="204"/>
      <c r="AF57" s="204"/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4"/>
      <c r="AR57" s="204"/>
      <c r="AS57" s="204"/>
      <c r="AT57" s="204"/>
      <c r="AU57" s="204"/>
      <c r="AV57" s="204"/>
      <c r="AW57" s="204"/>
      <c r="AX57" s="204"/>
      <c r="AY57" s="204"/>
      <c r="AZ57" s="204"/>
      <c r="BA57" s="204"/>
      <c r="BB57" s="204"/>
      <c r="BC57" s="204"/>
      <c r="BD57" s="204"/>
      <c r="BE57" s="204"/>
      <c r="BF57" s="204"/>
      <c r="BG57" s="204"/>
      <c r="BH57" s="204"/>
      <c r="BI57" s="204"/>
      <c r="BJ57" s="204"/>
      <c r="BK57" s="204"/>
      <c r="BL57" s="204"/>
      <c r="BM57" s="204"/>
      <c r="BN57" s="204"/>
      <c r="BO57" s="204"/>
      <c r="BP57" s="204"/>
      <c r="BQ57" s="204"/>
      <c r="BR57" s="204"/>
      <c r="BS57" s="204"/>
      <c r="BT57" s="204"/>
      <c r="BU57" s="204"/>
      <c r="BV57" s="204"/>
      <c r="BW57" s="204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307"/>
      <c r="N58" s="308"/>
      <c r="O58" s="308"/>
      <c r="P58" s="306">
        <f t="shared" si="0"/>
        <v>78364</v>
      </c>
      <c r="Q58" s="307"/>
      <c r="R58" s="307"/>
      <c r="S58" s="307"/>
      <c r="T58" s="307"/>
      <c r="U58" s="307"/>
      <c r="V58" s="204"/>
      <c r="W58" s="204"/>
      <c r="X58" s="204"/>
      <c r="Y58" s="204"/>
      <c r="Z58" s="204"/>
      <c r="AA58" s="204"/>
      <c r="AB58" s="204"/>
      <c r="AC58" s="204"/>
      <c r="AD58" s="204"/>
      <c r="AE58" s="204"/>
      <c r="AF58" s="204"/>
      <c r="AG58" s="204"/>
      <c r="AH58" s="204"/>
      <c r="AI58" s="204"/>
      <c r="AJ58" s="204"/>
      <c r="AK58" s="204"/>
      <c r="AL58" s="204"/>
      <c r="AM58" s="204"/>
      <c r="AN58" s="204"/>
      <c r="AO58" s="204"/>
      <c r="AP58" s="204"/>
      <c r="AQ58" s="204"/>
      <c r="AR58" s="204"/>
      <c r="AS58" s="204"/>
      <c r="AT58" s="204"/>
      <c r="AU58" s="204"/>
      <c r="AV58" s="204"/>
      <c r="AW58" s="204"/>
      <c r="AX58" s="204"/>
      <c r="AY58" s="204"/>
      <c r="AZ58" s="204"/>
      <c r="BA58" s="204"/>
      <c r="BB58" s="204"/>
      <c r="BC58" s="204"/>
      <c r="BD58" s="204"/>
      <c r="BE58" s="204"/>
      <c r="BF58" s="204"/>
      <c r="BG58" s="204"/>
      <c r="BH58" s="204"/>
      <c r="BI58" s="204"/>
      <c r="BJ58" s="204"/>
      <c r="BK58" s="204"/>
      <c r="BL58" s="204"/>
      <c r="BM58" s="204"/>
      <c r="BN58" s="204"/>
      <c r="BO58" s="204"/>
      <c r="BP58" s="204"/>
      <c r="BQ58" s="204"/>
      <c r="BR58" s="204"/>
      <c r="BS58" s="204"/>
      <c r="BT58" s="204"/>
      <c r="BU58" s="204"/>
      <c r="BV58" s="204"/>
      <c r="BW58" s="204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307"/>
      <c r="N59" s="308"/>
      <c r="O59" s="308"/>
      <c r="P59" s="306">
        <f t="shared" si="0"/>
        <v>98666</v>
      </c>
      <c r="Q59" s="307"/>
      <c r="R59" s="307"/>
      <c r="S59" s="307"/>
      <c r="T59" s="307"/>
      <c r="U59" s="307"/>
      <c r="V59" s="204"/>
      <c r="W59" s="204"/>
      <c r="X59" s="204"/>
      <c r="Y59" s="204"/>
      <c r="Z59" s="204"/>
      <c r="AA59" s="204"/>
      <c r="AB59" s="204"/>
      <c r="AC59" s="204"/>
      <c r="AD59" s="204"/>
      <c r="AE59" s="204"/>
      <c r="AF59" s="204"/>
      <c r="AG59" s="204"/>
      <c r="AH59" s="204"/>
      <c r="AI59" s="204"/>
      <c r="AJ59" s="204"/>
      <c r="AK59" s="204"/>
      <c r="AL59" s="204"/>
      <c r="AM59" s="204"/>
      <c r="AN59" s="204"/>
      <c r="AO59" s="204"/>
      <c r="AP59" s="204"/>
      <c r="AQ59" s="204"/>
      <c r="AR59" s="204"/>
      <c r="AS59" s="204"/>
      <c r="AT59" s="204"/>
      <c r="AU59" s="204"/>
      <c r="AV59" s="204"/>
      <c r="AW59" s="204"/>
      <c r="AX59" s="204"/>
      <c r="AY59" s="204"/>
      <c r="AZ59" s="204"/>
      <c r="BA59" s="204"/>
      <c r="BB59" s="204"/>
      <c r="BC59" s="204"/>
      <c r="BD59" s="204"/>
      <c r="BE59" s="204"/>
      <c r="BF59" s="204"/>
      <c r="BG59" s="204"/>
      <c r="BH59" s="204"/>
      <c r="BI59" s="204"/>
      <c r="BJ59" s="204"/>
      <c r="BK59" s="204"/>
      <c r="BL59" s="204"/>
      <c r="BM59" s="204"/>
      <c r="BN59" s="204"/>
      <c r="BO59" s="204"/>
      <c r="BP59" s="204"/>
      <c r="BQ59" s="204"/>
      <c r="BR59" s="204"/>
      <c r="BS59" s="204"/>
      <c r="BT59" s="204"/>
      <c r="BU59" s="204"/>
      <c r="BV59" s="204"/>
      <c r="BW59" s="204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307"/>
      <c r="N60" s="308"/>
      <c r="O60" s="308"/>
      <c r="P60" s="306">
        <f t="shared" si="0"/>
        <v>78830</v>
      </c>
      <c r="Q60" s="307"/>
      <c r="R60" s="307"/>
      <c r="S60" s="307"/>
      <c r="T60" s="307"/>
      <c r="U60" s="307"/>
      <c r="V60" s="204"/>
      <c r="W60" s="204"/>
      <c r="X60" s="204"/>
      <c r="Y60" s="204"/>
      <c r="Z60" s="204"/>
      <c r="AA60" s="204"/>
      <c r="AB60" s="204"/>
      <c r="AC60" s="204"/>
      <c r="AD60" s="204"/>
      <c r="AE60" s="204"/>
      <c r="AF60" s="204"/>
      <c r="AG60" s="204"/>
      <c r="AH60" s="204"/>
      <c r="AI60" s="204"/>
      <c r="AJ60" s="204"/>
      <c r="AK60" s="204"/>
      <c r="AL60" s="204"/>
      <c r="AM60" s="204"/>
      <c r="AN60" s="204"/>
      <c r="AO60" s="204"/>
      <c r="AP60" s="204"/>
      <c r="AQ60" s="204"/>
      <c r="AR60" s="204"/>
      <c r="AS60" s="204"/>
      <c r="AT60" s="204"/>
      <c r="AU60" s="204"/>
      <c r="AV60" s="204"/>
      <c r="AW60" s="204"/>
      <c r="AX60" s="204"/>
      <c r="AY60" s="204"/>
      <c r="AZ60" s="204"/>
      <c r="BA60" s="204"/>
      <c r="BB60" s="204"/>
      <c r="BC60" s="204"/>
      <c r="BD60" s="204"/>
      <c r="BE60" s="204"/>
      <c r="BF60" s="204"/>
      <c r="BG60" s="204"/>
      <c r="BH60" s="204"/>
      <c r="BI60" s="204"/>
      <c r="BJ60" s="204"/>
      <c r="BK60" s="204"/>
      <c r="BL60" s="204"/>
      <c r="BM60" s="204"/>
      <c r="BN60" s="204"/>
      <c r="BO60" s="204"/>
      <c r="BP60" s="204"/>
      <c r="BQ60" s="204"/>
      <c r="BR60" s="204"/>
      <c r="BS60" s="204"/>
      <c r="BT60" s="204"/>
      <c r="BU60" s="204"/>
      <c r="BV60" s="204"/>
      <c r="BW60" s="204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307"/>
      <c r="N61" s="308"/>
      <c r="O61" s="308"/>
      <c r="P61" s="306">
        <f t="shared" si="0"/>
        <v>78591</v>
      </c>
      <c r="Q61" s="307"/>
      <c r="R61" s="307"/>
      <c r="S61" s="307"/>
      <c r="T61" s="307"/>
      <c r="U61" s="307"/>
      <c r="V61" s="204"/>
      <c r="W61" s="204"/>
      <c r="X61" s="204"/>
      <c r="Y61" s="204"/>
      <c r="Z61" s="204"/>
      <c r="AA61" s="204"/>
      <c r="AB61" s="204"/>
      <c r="AC61" s="204"/>
      <c r="AD61" s="204"/>
      <c r="AE61" s="204"/>
      <c r="AF61" s="204"/>
      <c r="AG61" s="204"/>
      <c r="AH61" s="204"/>
      <c r="AI61" s="204"/>
      <c r="AJ61" s="204"/>
      <c r="AK61" s="204"/>
      <c r="AL61" s="204"/>
      <c r="AM61" s="204"/>
      <c r="AN61" s="204"/>
      <c r="AO61" s="204"/>
      <c r="AP61" s="204"/>
      <c r="AQ61" s="204"/>
      <c r="AR61" s="204"/>
      <c r="AS61" s="204"/>
      <c r="AT61" s="204"/>
      <c r="AU61" s="204"/>
      <c r="AV61" s="204"/>
      <c r="AW61" s="204"/>
      <c r="AX61" s="204"/>
      <c r="AY61" s="204"/>
      <c r="AZ61" s="204"/>
      <c r="BA61" s="204"/>
      <c r="BB61" s="204"/>
      <c r="BC61" s="204"/>
      <c r="BD61" s="204"/>
      <c r="BE61" s="204"/>
      <c r="BF61" s="204"/>
      <c r="BG61" s="204"/>
      <c r="BH61" s="204"/>
      <c r="BI61" s="204"/>
      <c r="BJ61" s="204"/>
      <c r="BK61" s="204"/>
      <c r="BL61" s="204"/>
      <c r="BM61" s="204"/>
      <c r="BN61" s="204"/>
      <c r="BO61" s="204"/>
      <c r="BP61" s="204"/>
      <c r="BQ61" s="204"/>
      <c r="BR61" s="204"/>
      <c r="BS61" s="204"/>
      <c r="BT61" s="204"/>
      <c r="BU61" s="204"/>
      <c r="BV61" s="204"/>
      <c r="BW61" s="204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307"/>
      <c r="N62" s="308"/>
      <c r="O62" s="308"/>
      <c r="P62" s="306">
        <f t="shared" si="0"/>
        <v>79301</v>
      </c>
      <c r="Q62" s="307"/>
      <c r="R62" s="307"/>
      <c r="S62" s="307"/>
      <c r="T62" s="307"/>
      <c r="U62" s="307"/>
      <c r="V62" s="204"/>
      <c r="W62" s="204"/>
      <c r="X62" s="204"/>
      <c r="Y62" s="204"/>
      <c r="Z62" s="204"/>
      <c r="AA62" s="204"/>
      <c r="AB62" s="204"/>
      <c r="AC62" s="204"/>
      <c r="AD62" s="204"/>
      <c r="AE62" s="204"/>
      <c r="AF62" s="204"/>
      <c r="AG62" s="204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4"/>
      <c r="AT62" s="204"/>
      <c r="AU62" s="204"/>
      <c r="AV62" s="204"/>
      <c r="AW62" s="204"/>
      <c r="AX62" s="204"/>
      <c r="AY62" s="204"/>
      <c r="AZ62" s="204"/>
      <c r="BA62" s="204"/>
      <c r="BB62" s="204"/>
      <c r="BC62" s="204"/>
      <c r="BD62" s="204"/>
      <c r="BE62" s="204"/>
      <c r="BF62" s="204"/>
      <c r="BG62" s="204"/>
      <c r="BH62" s="204"/>
      <c r="BI62" s="204"/>
      <c r="BJ62" s="204"/>
      <c r="BK62" s="204"/>
      <c r="BL62" s="204"/>
      <c r="BM62" s="204"/>
      <c r="BN62" s="204"/>
      <c r="BO62" s="204"/>
      <c r="BP62" s="204"/>
      <c r="BQ62" s="204"/>
      <c r="BR62" s="204"/>
      <c r="BS62" s="204"/>
      <c r="BT62" s="204"/>
      <c r="BU62" s="204"/>
      <c r="BV62" s="204"/>
      <c r="BW62" s="204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307"/>
      <c r="N63" s="308"/>
      <c r="O63" s="308"/>
      <c r="P63" s="306">
        <f t="shared" si="0"/>
        <v>58640</v>
      </c>
      <c r="Q63" s="307"/>
      <c r="R63" s="307"/>
      <c r="S63" s="307"/>
      <c r="T63" s="307"/>
      <c r="U63" s="307"/>
      <c r="V63" s="204"/>
      <c r="W63" s="204"/>
      <c r="X63" s="204"/>
      <c r="Y63" s="204"/>
      <c r="Z63" s="204"/>
      <c r="AA63" s="204"/>
      <c r="AB63" s="204"/>
      <c r="AC63" s="204"/>
      <c r="AD63" s="204"/>
      <c r="AE63" s="204"/>
      <c r="AF63" s="204"/>
      <c r="AG63" s="204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307"/>
      <c r="N64" s="308"/>
      <c r="O64" s="308"/>
      <c r="P64" s="306">
        <f t="shared" si="0"/>
        <v>39408</v>
      </c>
      <c r="Q64" s="307"/>
      <c r="R64" s="307"/>
      <c r="S64" s="307"/>
      <c r="T64" s="307"/>
      <c r="U64" s="307"/>
      <c r="V64" s="204"/>
      <c r="W64" s="204"/>
      <c r="X64" s="204"/>
      <c r="Y64" s="204"/>
      <c r="Z64" s="204"/>
      <c r="AA64" s="204"/>
      <c r="AB64" s="204"/>
      <c r="AC64" s="204"/>
      <c r="AD64" s="204"/>
      <c r="AE64" s="204"/>
      <c r="AF64" s="204"/>
      <c r="AG64" s="204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4"/>
      <c r="AT64" s="204"/>
      <c r="AU64" s="204"/>
      <c r="AV64" s="204"/>
      <c r="AW64" s="204"/>
      <c r="AX64" s="204"/>
      <c r="AY64" s="204"/>
      <c r="AZ64" s="204"/>
      <c r="BA64" s="204"/>
      <c r="BB64" s="204"/>
      <c r="BC64" s="204"/>
      <c r="BD64" s="204"/>
      <c r="BE64" s="204"/>
      <c r="BF64" s="204"/>
      <c r="BG64" s="204"/>
      <c r="BH64" s="204"/>
      <c r="BI64" s="204"/>
      <c r="BJ64" s="204"/>
      <c r="BK64" s="204"/>
      <c r="BL64" s="204"/>
      <c r="BM64" s="204"/>
      <c r="BN64" s="204"/>
      <c r="BO64" s="204"/>
      <c r="BP64" s="204"/>
      <c r="BQ64" s="204"/>
      <c r="BR64" s="204"/>
      <c r="BS64" s="204"/>
      <c r="BT64" s="204"/>
      <c r="BU64" s="204"/>
      <c r="BV64" s="204"/>
      <c r="BW64" s="204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307"/>
      <c r="N65" s="308"/>
      <c r="O65" s="308"/>
      <c r="P65" s="306">
        <f t="shared" si="0"/>
        <v>45059</v>
      </c>
      <c r="Q65" s="307"/>
      <c r="R65" s="307"/>
      <c r="S65" s="307"/>
      <c r="T65" s="307"/>
      <c r="U65" s="307"/>
      <c r="V65" s="204"/>
      <c r="W65" s="204"/>
      <c r="X65" s="204"/>
      <c r="Y65" s="204"/>
      <c r="Z65" s="204"/>
      <c r="AA65" s="204"/>
      <c r="AB65" s="204"/>
      <c r="AC65" s="204"/>
      <c r="AD65" s="204"/>
      <c r="AE65" s="204"/>
      <c r="AF65" s="204"/>
      <c r="AG65" s="204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4"/>
      <c r="AT65" s="204"/>
      <c r="AU65" s="204"/>
      <c r="AV65" s="204"/>
      <c r="AW65" s="204"/>
      <c r="AX65" s="204"/>
      <c r="AY65" s="204"/>
      <c r="AZ65" s="204"/>
      <c r="BA65" s="204"/>
      <c r="BB65" s="204"/>
      <c r="BC65" s="204"/>
      <c r="BD65" s="204"/>
      <c r="BE65" s="204"/>
      <c r="BF65" s="204"/>
      <c r="BG65" s="204"/>
      <c r="BH65" s="204"/>
      <c r="BI65" s="204"/>
      <c r="BJ65" s="204"/>
      <c r="BK65" s="204"/>
      <c r="BL65" s="204"/>
      <c r="BM65" s="204"/>
      <c r="BN65" s="204"/>
      <c r="BO65" s="204"/>
      <c r="BP65" s="204"/>
      <c r="BQ65" s="204"/>
      <c r="BR65" s="204"/>
      <c r="BS65" s="204"/>
      <c r="BT65" s="204"/>
      <c r="BU65" s="204"/>
      <c r="BV65" s="204"/>
      <c r="BW65" s="204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307"/>
      <c r="N66" s="308"/>
      <c r="O66" s="308"/>
      <c r="P66" s="306">
        <f t="shared" si="0"/>
        <v>57479</v>
      </c>
      <c r="Q66" s="307"/>
      <c r="R66" s="307"/>
      <c r="S66" s="307"/>
      <c r="T66" s="307"/>
      <c r="U66" s="307"/>
      <c r="V66" s="204"/>
      <c r="W66" s="204"/>
      <c r="X66" s="204"/>
      <c r="Y66" s="204"/>
      <c r="Z66" s="204"/>
      <c r="AA66" s="204"/>
      <c r="AB66" s="204"/>
      <c r="AC66" s="204"/>
      <c r="AD66" s="204"/>
      <c r="AE66" s="204"/>
      <c r="AF66" s="204"/>
      <c r="AG66" s="204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4"/>
      <c r="AT66" s="204"/>
      <c r="AU66" s="204"/>
      <c r="AV66" s="204"/>
      <c r="AW66" s="204"/>
      <c r="AX66" s="204"/>
      <c r="AY66" s="204"/>
      <c r="AZ66" s="204"/>
      <c r="BA66" s="204"/>
      <c r="BB66" s="204"/>
      <c r="BC66" s="204"/>
      <c r="BD66" s="204"/>
      <c r="BE66" s="204"/>
      <c r="BF66" s="204"/>
      <c r="BG66" s="204"/>
      <c r="BH66" s="204"/>
      <c r="BI66" s="204"/>
      <c r="BJ66" s="204"/>
      <c r="BK66" s="204"/>
      <c r="BL66" s="204"/>
      <c r="BM66" s="204"/>
      <c r="BN66" s="204"/>
      <c r="BO66" s="204"/>
      <c r="BP66" s="204"/>
      <c r="BQ66" s="204"/>
      <c r="BR66" s="204"/>
      <c r="BS66" s="204"/>
      <c r="BT66" s="204"/>
      <c r="BU66" s="204"/>
      <c r="BV66" s="204"/>
      <c r="BW66" s="204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307"/>
      <c r="N67" s="308"/>
      <c r="O67" s="308"/>
      <c r="P67" s="306">
        <f t="shared" si="0"/>
        <v>87456</v>
      </c>
      <c r="Q67" s="307"/>
      <c r="R67" s="307"/>
      <c r="S67" s="307"/>
      <c r="T67" s="307"/>
      <c r="U67" s="307"/>
      <c r="V67" s="204"/>
      <c r="W67" s="204"/>
      <c r="X67" s="204"/>
      <c r="Y67" s="204"/>
      <c r="Z67" s="204"/>
      <c r="AA67" s="204"/>
      <c r="AB67" s="204"/>
      <c r="AC67" s="204"/>
      <c r="AD67" s="204"/>
      <c r="AE67" s="204"/>
      <c r="AF67" s="204"/>
      <c r="AG67" s="204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4"/>
      <c r="AT67" s="204"/>
      <c r="AU67" s="204"/>
      <c r="AV67" s="204"/>
      <c r="AW67" s="204"/>
      <c r="AX67" s="204"/>
      <c r="AY67" s="204"/>
      <c r="AZ67" s="204"/>
      <c r="BA67" s="204"/>
      <c r="BB67" s="204"/>
      <c r="BC67" s="204"/>
      <c r="BD67" s="204"/>
      <c r="BE67" s="204"/>
      <c r="BF67" s="204"/>
      <c r="BG67" s="204"/>
      <c r="BH67" s="204"/>
      <c r="BI67" s="204"/>
      <c r="BJ67" s="204"/>
      <c r="BK67" s="204"/>
      <c r="BL67" s="204"/>
      <c r="BM67" s="204"/>
      <c r="BN67" s="204"/>
      <c r="BO67" s="204"/>
      <c r="BP67" s="204"/>
      <c r="BQ67" s="204"/>
      <c r="BR67" s="204"/>
      <c r="BS67" s="204"/>
      <c r="BT67" s="204"/>
      <c r="BU67" s="204"/>
      <c r="BV67" s="204"/>
      <c r="BW67" s="204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307"/>
      <c r="N68" s="308"/>
      <c r="O68" s="308"/>
      <c r="P68" s="306">
        <f t="shared" si="0"/>
        <v>58526</v>
      </c>
      <c r="Q68" s="307"/>
      <c r="R68" s="307"/>
      <c r="S68" s="307"/>
      <c r="T68" s="307"/>
      <c r="U68" s="307"/>
      <c r="V68" s="204"/>
      <c r="W68" s="204"/>
      <c r="X68" s="204"/>
      <c r="Y68" s="204"/>
      <c r="Z68" s="204"/>
      <c r="AA68" s="204"/>
      <c r="AB68" s="204"/>
      <c r="AC68" s="204"/>
      <c r="AD68" s="204"/>
      <c r="AE68" s="204"/>
      <c r="AF68" s="204"/>
      <c r="AG68" s="204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4"/>
      <c r="AT68" s="204"/>
      <c r="AU68" s="204"/>
      <c r="AV68" s="204"/>
      <c r="AW68" s="204"/>
      <c r="AX68" s="204"/>
      <c r="AY68" s="204"/>
      <c r="AZ68" s="204"/>
      <c r="BA68" s="204"/>
      <c r="BB68" s="204"/>
      <c r="BC68" s="204"/>
      <c r="BD68" s="204"/>
      <c r="BE68" s="204"/>
      <c r="BF68" s="204"/>
      <c r="BG68" s="204"/>
      <c r="BH68" s="204"/>
      <c r="BI68" s="204"/>
      <c r="BJ68" s="204"/>
      <c r="BK68" s="204"/>
      <c r="BL68" s="204"/>
      <c r="BM68" s="204"/>
      <c r="BN68" s="204"/>
      <c r="BO68" s="204"/>
      <c r="BP68" s="204"/>
      <c r="BQ68" s="204"/>
      <c r="BR68" s="204"/>
      <c r="BS68" s="204"/>
      <c r="BT68" s="204"/>
      <c r="BU68" s="204"/>
      <c r="BV68" s="204"/>
      <c r="BW68" s="204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307"/>
      <c r="N69" s="308"/>
      <c r="O69" s="308"/>
      <c r="P69" s="306">
        <f t="shared" ref="P69:P132" si="1">K69+I69+F69+C69</f>
        <v>77199</v>
      </c>
      <c r="Q69" s="307"/>
      <c r="R69" s="307"/>
      <c r="S69" s="307"/>
      <c r="T69" s="307"/>
      <c r="U69" s="307"/>
      <c r="V69" s="204"/>
      <c r="W69" s="204"/>
      <c r="X69" s="204"/>
      <c r="Y69" s="204"/>
      <c r="Z69" s="204"/>
      <c r="AA69" s="204"/>
      <c r="AB69" s="204"/>
      <c r="AC69" s="204"/>
      <c r="AD69" s="204"/>
      <c r="AE69" s="204"/>
      <c r="AF69" s="204"/>
      <c r="AG69" s="204"/>
      <c r="AH69" s="204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04"/>
      <c r="AT69" s="204"/>
      <c r="AU69" s="204"/>
      <c r="AV69" s="204"/>
      <c r="AW69" s="204"/>
      <c r="AX69" s="204"/>
      <c r="AY69" s="204"/>
      <c r="AZ69" s="204"/>
      <c r="BA69" s="204"/>
      <c r="BB69" s="204"/>
      <c r="BC69" s="204"/>
      <c r="BD69" s="204"/>
      <c r="BE69" s="204"/>
      <c r="BF69" s="204"/>
      <c r="BG69" s="204"/>
      <c r="BH69" s="204"/>
      <c r="BI69" s="204"/>
      <c r="BJ69" s="204"/>
      <c r="BK69" s="204"/>
      <c r="BL69" s="204"/>
      <c r="BM69" s="204"/>
      <c r="BN69" s="204"/>
      <c r="BO69" s="204"/>
      <c r="BP69" s="204"/>
      <c r="BQ69" s="204"/>
      <c r="BR69" s="204"/>
      <c r="BS69" s="204"/>
      <c r="BT69" s="204"/>
      <c r="BU69" s="204"/>
      <c r="BV69" s="204"/>
      <c r="BW69" s="204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307"/>
      <c r="N70" s="308"/>
      <c r="O70" s="308"/>
      <c r="P70" s="306">
        <f t="shared" si="1"/>
        <v>73306</v>
      </c>
      <c r="Q70" s="307"/>
      <c r="R70" s="307"/>
      <c r="S70" s="307"/>
      <c r="T70" s="307"/>
      <c r="U70" s="307"/>
      <c r="V70" s="204"/>
      <c r="W70" s="204"/>
      <c r="X70" s="204"/>
      <c r="Y70" s="204"/>
      <c r="Z70" s="204"/>
      <c r="AA70" s="204"/>
      <c r="AB70" s="204"/>
      <c r="AC70" s="204"/>
      <c r="AD70" s="204"/>
      <c r="AE70" s="204"/>
      <c r="AF70" s="204"/>
      <c r="AG70" s="204"/>
      <c r="AH70" s="204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04"/>
      <c r="AT70" s="204"/>
      <c r="AU70" s="204"/>
      <c r="AV70" s="204"/>
      <c r="AW70" s="204"/>
      <c r="AX70" s="204"/>
      <c r="AY70" s="204"/>
      <c r="AZ70" s="204"/>
      <c r="BA70" s="204"/>
      <c r="BB70" s="204"/>
      <c r="BC70" s="204"/>
      <c r="BD70" s="204"/>
      <c r="BE70" s="204"/>
      <c r="BF70" s="204"/>
      <c r="BG70" s="204"/>
      <c r="BH70" s="204"/>
      <c r="BI70" s="204"/>
      <c r="BJ70" s="204"/>
      <c r="BK70" s="204"/>
      <c r="BL70" s="204"/>
      <c r="BM70" s="204"/>
      <c r="BN70" s="204"/>
      <c r="BO70" s="204"/>
      <c r="BP70" s="204"/>
      <c r="BQ70" s="204"/>
      <c r="BR70" s="204"/>
      <c r="BS70" s="204"/>
      <c r="BT70" s="204"/>
      <c r="BU70" s="204"/>
      <c r="BV70" s="204"/>
      <c r="BW70" s="204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307"/>
      <c r="N71" s="308"/>
      <c r="O71" s="308"/>
      <c r="P71" s="306">
        <f t="shared" si="1"/>
        <v>73929</v>
      </c>
      <c r="Q71" s="307"/>
      <c r="R71" s="307"/>
      <c r="S71" s="307"/>
      <c r="T71" s="307"/>
      <c r="U71" s="307"/>
      <c r="V71" s="204"/>
      <c r="W71" s="204"/>
      <c r="X71" s="204"/>
      <c r="Y71" s="204"/>
      <c r="Z71" s="204"/>
      <c r="AA71" s="204"/>
      <c r="AB71" s="204"/>
      <c r="AC71" s="204"/>
      <c r="AD71" s="204"/>
      <c r="AE71" s="204"/>
      <c r="AF71" s="204"/>
      <c r="AG71" s="204"/>
      <c r="AH71" s="204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04"/>
      <c r="AT71" s="204"/>
      <c r="AU71" s="204"/>
      <c r="AV71" s="204"/>
      <c r="AW71" s="204"/>
      <c r="AX71" s="204"/>
      <c r="AY71" s="204"/>
      <c r="AZ71" s="204"/>
      <c r="BA71" s="204"/>
      <c r="BB71" s="204"/>
      <c r="BC71" s="204"/>
      <c r="BD71" s="204"/>
      <c r="BE71" s="204"/>
      <c r="BF71" s="204"/>
      <c r="BG71" s="204"/>
      <c r="BH71" s="204"/>
      <c r="BI71" s="204"/>
      <c r="BJ71" s="204"/>
      <c r="BK71" s="204"/>
      <c r="BL71" s="204"/>
      <c r="BM71" s="204"/>
      <c r="BN71" s="204"/>
      <c r="BO71" s="204"/>
      <c r="BP71" s="204"/>
      <c r="BQ71" s="204"/>
      <c r="BR71" s="204"/>
      <c r="BS71" s="204"/>
      <c r="BT71" s="204"/>
      <c r="BU71" s="204"/>
      <c r="BV71" s="204"/>
      <c r="BW71" s="204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307"/>
      <c r="N72" s="308"/>
      <c r="O72" s="308"/>
      <c r="P72" s="306">
        <f t="shared" si="1"/>
        <v>56035</v>
      </c>
      <c r="Q72" s="307"/>
      <c r="R72" s="307"/>
      <c r="S72" s="307"/>
      <c r="T72" s="307"/>
      <c r="U72" s="307"/>
      <c r="V72" s="204"/>
      <c r="W72" s="204"/>
      <c r="X72" s="204"/>
      <c r="Y72" s="204"/>
      <c r="Z72" s="204"/>
      <c r="AA72" s="204"/>
      <c r="AB72" s="204"/>
      <c r="AC72" s="204"/>
      <c r="AD72" s="204"/>
      <c r="AE72" s="204"/>
      <c r="AF72" s="204"/>
      <c r="AG72" s="204"/>
      <c r="AH72" s="204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04"/>
      <c r="AT72" s="204"/>
      <c r="AU72" s="204"/>
      <c r="AV72" s="204"/>
      <c r="AW72" s="204"/>
      <c r="AX72" s="204"/>
      <c r="AY72" s="204"/>
      <c r="AZ72" s="204"/>
      <c r="BA72" s="204"/>
      <c r="BB72" s="204"/>
      <c r="BC72" s="204"/>
      <c r="BD72" s="204"/>
      <c r="BE72" s="204"/>
      <c r="BF72" s="204"/>
      <c r="BG72" s="204"/>
      <c r="BH72" s="204"/>
      <c r="BI72" s="204"/>
      <c r="BJ72" s="204"/>
      <c r="BK72" s="204"/>
      <c r="BL72" s="204"/>
      <c r="BM72" s="204"/>
      <c r="BN72" s="204"/>
      <c r="BO72" s="204"/>
      <c r="BP72" s="204"/>
      <c r="BQ72" s="204"/>
      <c r="BR72" s="204"/>
      <c r="BS72" s="204"/>
      <c r="BT72" s="204"/>
      <c r="BU72" s="204"/>
      <c r="BV72" s="204"/>
      <c r="BW72" s="204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307"/>
      <c r="N73" s="308"/>
      <c r="O73" s="308"/>
      <c r="P73" s="306">
        <f t="shared" si="1"/>
        <v>49931</v>
      </c>
      <c r="Q73" s="307"/>
      <c r="R73" s="307"/>
      <c r="S73" s="307"/>
      <c r="T73" s="307"/>
      <c r="U73" s="307"/>
      <c r="V73" s="204"/>
      <c r="W73" s="204"/>
      <c r="X73" s="204"/>
      <c r="Y73" s="204"/>
      <c r="Z73" s="204"/>
      <c r="AA73" s="204"/>
      <c r="AB73" s="204"/>
      <c r="AC73" s="204"/>
      <c r="AD73" s="204"/>
      <c r="AE73" s="204"/>
      <c r="AF73" s="204"/>
      <c r="AG73" s="204"/>
      <c r="AH73" s="204"/>
      <c r="AI73" s="204"/>
      <c r="AJ73" s="204"/>
      <c r="AK73" s="204"/>
      <c r="AL73" s="204"/>
      <c r="AM73" s="204"/>
      <c r="AN73" s="204"/>
      <c r="AO73" s="204"/>
      <c r="AP73" s="204"/>
      <c r="AQ73" s="204"/>
      <c r="AR73" s="204"/>
      <c r="AS73" s="204"/>
      <c r="AT73" s="204"/>
      <c r="AU73" s="204"/>
      <c r="AV73" s="204"/>
      <c r="AW73" s="204"/>
      <c r="AX73" s="204"/>
      <c r="AY73" s="204"/>
      <c r="AZ73" s="204"/>
      <c r="BA73" s="204"/>
      <c r="BB73" s="204"/>
      <c r="BC73" s="204"/>
      <c r="BD73" s="204"/>
      <c r="BE73" s="204"/>
      <c r="BF73" s="204"/>
      <c r="BG73" s="204"/>
      <c r="BH73" s="204"/>
      <c r="BI73" s="204"/>
      <c r="BJ73" s="204"/>
      <c r="BK73" s="204"/>
      <c r="BL73" s="204"/>
      <c r="BM73" s="204"/>
      <c r="BN73" s="204"/>
      <c r="BO73" s="204"/>
      <c r="BP73" s="204"/>
      <c r="BQ73" s="204"/>
      <c r="BR73" s="204"/>
      <c r="BS73" s="204"/>
      <c r="BT73" s="204"/>
      <c r="BU73" s="204"/>
      <c r="BV73" s="204"/>
      <c r="BW73" s="204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307"/>
      <c r="N74" s="308"/>
      <c r="O74" s="308"/>
      <c r="P74" s="306">
        <f t="shared" si="1"/>
        <v>60550</v>
      </c>
      <c r="Q74" s="307"/>
      <c r="R74" s="307"/>
      <c r="S74" s="307"/>
      <c r="T74" s="307"/>
      <c r="U74" s="307"/>
      <c r="V74" s="204"/>
      <c r="W74" s="204"/>
      <c r="X74" s="204"/>
      <c r="Y74" s="204"/>
      <c r="Z74" s="204"/>
      <c r="AA74" s="204"/>
      <c r="AB74" s="204"/>
      <c r="AC74" s="204"/>
      <c r="AD74" s="204"/>
      <c r="AE74" s="204"/>
      <c r="AF74" s="204"/>
      <c r="AG74" s="204"/>
      <c r="AH74" s="204"/>
      <c r="AI74" s="204"/>
      <c r="AJ74" s="204"/>
      <c r="AK74" s="204"/>
      <c r="AL74" s="204"/>
      <c r="AM74" s="204"/>
      <c r="AN74" s="204"/>
      <c r="AO74" s="204"/>
      <c r="AP74" s="204"/>
      <c r="AQ74" s="204"/>
      <c r="AR74" s="204"/>
      <c r="AS74" s="204"/>
      <c r="AT74" s="204"/>
      <c r="AU74" s="204"/>
      <c r="AV74" s="204"/>
      <c r="AW74" s="204"/>
      <c r="AX74" s="204"/>
      <c r="AY74" s="204"/>
      <c r="AZ74" s="204"/>
      <c r="BA74" s="204"/>
      <c r="BB74" s="204"/>
      <c r="BC74" s="204"/>
      <c r="BD74" s="204"/>
      <c r="BE74" s="204"/>
      <c r="BF74" s="204"/>
      <c r="BG74" s="204"/>
      <c r="BH74" s="204"/>
      <c r="BI74" s="204"/>
      <c r="BJ74" s="204"/>
      <c r="BK74" s="204"/>
      <c r="BL74" s="204"/>
      <c r="BM74" s="204"/>
      <c r="BN74" s="204"/>
      <c r="BO74" s="204"/>
      <c r="BP74" s="204"/>
      <c r="BQ74" s="204"/>
      <c r="BR74" s="204"/>
      <c r="BS74" s="204"/>
      <c r="BT74" s="204"/>
      <c r="BU74" s="204"/>
      <c r="BV74" s="204"/>
      <c r="BW74" s="204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307"/>
      <c r="N75" s="308"/>
      <c r="O75" s="308"/>
      <c r="P75" s="306">
        <f t="shared" si="1"/>
        <v>61484</v>
      </c>
      <c r="Q75" s="307"/>
      <c r="R75" s="307"/>
      <c r="S75" s="307"/>
      <c r="T75" s="307"/>
      <c r="U75" s="307"/>
      <c r="V75" s="204"/>
      <c r="W75" s="204"/>
      <c r="X75" s="204"/>
      <c r="Y75" s="204"/>
      <c r="Z75" s="204"/>
      <c r="AA75" s="204"/>
      <c r="AB75" s="204"/>
      <c r="AC75" s="204"/>
      <c r="AD75" s="204"/>
      <c r="AE75" s="204"/>
      <c r="AF75" s="204"/>
      <c r="AG75" s="204"/>
      <c r="AH75" s="204"/>
      <c r="AI75" s="204"/>
      <c r="AJ75" s="204"/>
      <c r="AK75" s="204"/>
      <c r="AL75" s="204"/>
      <c r="AM75" s="204"/>
      <c r="AN75" s="204"/>
      <c r="AO75" s="204"/>
      <c r="AP75" s="204"/>
      <c r="AQ75" s="204"/>
      <c r="AR75" s="204"/>
      <c r="AS75" s="204"/>
      <c r="AT75" s="204"/>
      <c r="AU75" s="204"/>
      <c r="AV75" s="204"/>
      <c r="AW75" s="204"/>
      <c r="AX75" s="204"/>
      <c r="AY75" s="204"/>
      <c r="AZ75" s="204"/>
      <c r="BA75" s="204"/>
      <c r="BB75" s="204"/>
      <c r="BC75" s="204"/>
      <c r="BD75" s="204"/>
      <c r="BE75" s="204"/>
      <c r="BF75" s="204"/>
      <c r="BG75" s="204"/>
      <c r="BH75" s="204"/>
      <c r="BI75" s="204"/>
      <c r="BJ75" s="204"/>
      <c r="BK75" s="204"/>
      <c r="BL75" s="204"/>
      <c r="BM75" s="204"/>
      <c r="BN75" s="204"/>
      <c r="BO75" s="204"/>
      <c r="BP75" s="204"/>
      <c r="BQ75" s="204"/>
      <c r="BR75" s="204"/>
      <c r="BS75" s="204"/>
      <c r="BT75" s="204"/>
      <c r="BU75" s="204"/>
      <c r="BV75" s="204"/>
      <c r="BW75" s="204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307"/>
      <c r="N76" s="308"/>
      <c r="O76" s="308"/>
      <c r="P76" s="306">
        <f t="shared" si="1"/>
        <v>44124</v>
      </c>
      <c r="Q76" s="307"/>
      <c r="R76" s="307"/>
      <c r="S76" s="307"/>
      <c r="T76" s="307"/>
      <c r="U76" s="307"/>
      <c r="V76" s="204"/>
      <c r="W76" s="204"/>
      <c r="X76" s="204"/>
      <c r="Y76" s="204"/>
      <c r="Z76" s="204"/>
      <c r="AA76" s="204"/>
      <c r="AB76" s="204"/>
      <c r="AC76" s="204"/>
      <c r="AD76" s="204"/>
      <c r="AE76" s="204"/>
      <c r="AF76" s="204"/>
      <c r="AG76" s="204"/>
      <c r="AH76" s="204"/>
      <c r="AI76" s="204"/>
      <c r="AJ76" s="204"/>
      <c r="AK76" s="204"/>
      <c r="AL76" s="204"/>
      <c r="AM76" s="204"/>
      <c r="AN76" s="204"/>
      <c r="AO76" s="204"/>
      <c r="AP76" s="204"/>
      <c r="AQ76" s="204"/>
      <c r="AR76" s="204"/>
      <c r="AS76" s="204"/>
      <c r="AT76" s="204"/>
      <c r="AU76" s="204"/>
      <c r="AV76" s="204"/>
      <c r="AW76" s="204"/>
      <c r="AX76" s="204"/>
      <c r="AY76" s="204"/>
      <c r="AZ76" s="204"/>
      <c r="BA76" s="204"/>
      <c r="BB76" s="204"/>
      <c r="BC76" s="204"/>
      <c r="BD76" s="204"/>
      <c r="BE76" s="204"/>
      <c r="BF76" s="204"/>
      <c r="BG76" s="204"/>
      <c r="BH76" s="204"/>
      <c r="BI76" s="204"/>
      <c r="BJ76" s="204"/>
      <c r="BK76" s="204"/>
      <c r="BL76" s="204"/>
      <c r="BM76" s="204"/>
      <c r="BN76" s="204"/>
      <c r="BO76" s="204"/>
      <c r="BP76" s="204"/>
      <c r="BQ76" s="204"/>
      <c r="BR76" s="204"/>
      <c r="BS76" s="204"/>
      <c r="BT76" s="204"/>
      <c r="BU76" s="204"/>
      <c r="BV76" s="204"/>
      <c r="BW76" s="204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307"/>
      <c r="N77" s="308"/>
      <c r="O77" s="308"/>
      <c r="P77" s="306">
        <f t="shared" si="1"/>
        <v>33995</v>
      </c>
      <c r="Q77" s="307"/>
      <c r="R77" s="307"/>
      <c r="S77" s="307"/>
      <c r="T77" s="307"/>
      <c r="U77" s="307"/>
      <c r="V77" s="204"/>
      <c r="W77" s="204"/>
      <c r="X77" s="204"/>
      <c r="Y77" s="204"/>
      <c r="Z77" s="204"/>
      <c r="AA77" s="204"/>
      <c r="AB77" s="204"/>
      <c r="AC77" s="204"/>
      <c r="AD77" s="204"/>
      <c r="AE77" s="204"/>
      <c r="AF77" s="204"/>
      <c r="AG77" s="204"/>
      <c r="AH77" s="204"/>
      <c r="AI77" s="204"/>
      <c r="AJ77" s="204"/>
      <c r="AK77" s="204"/>
      <c r="AL77" s="204"/>
      <c r="AM77" s="204"/>
      <c r="AN77" s="204"/>
      <c r="AO77" s="204"/>
      <c r="AP77" s="204"/>
      <c r="AQ77" s="204"/>
      <c r="AR77" s="204"/>
      <c r="AS77" s="204"/>
      <c r="AT77" s="204"/>
      <c r="AU77" s="204"/>
      <c r="AV77" s="204"/>
      <c r="AW77" s="204"/>
      <c r="AX77" s="204"/>
      <c r="AY77" s="204"/>
      <c r="AZ77" s="204"/>
      <c r="BA77" s="204"/>
      <c r="BB77" s="204"/>
      <c r="BC77" s="204"/>
      <c r="BD77" s="204"/>
      <c r="BE77" s="204"/>
      <c r="BF77" s="204"/>
      <c r="BG77" s="204"/>
      <c r="BH77" s="204"/>
      <c r="BI77" s="204"/>
      <c r="BJ77" s="204"/>
      <c r="BK77" s="204"/>
      <c r="BL77" s="204"/>
      <c r="BM77" s="204"/>
      <c r="BN77" s="204"/>
      <c r="BO77" s="204"/>
      <c r="BP77" s="204"/>
      <c r="BQ77" s="204"/>
      <c r="BR77" s="204"/>
      <c r="BS77" s="204"/>
      <c r="BT77" s="204"/>
      <c r="BU77" s="204"/>
      <c r="BV77" s="204"/>
      <c r="BW77" s="204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307"/>
      <c r="N78" s="308"/>
      <c r="O78" s="308"/>
      <c r="P78" s="306">
        <f t="shared" si="1"/>
        <v>60193</v>
      </c>
      <c r="Q78" s="307"/>
      <c r="R78" s="307"/>
      <c r="S78" s="307"/>
      <c r="T78" s="307"/>
      <c r="U78" s="307"/>
      <c r="V78" s="204"/>
      <c r="W78" s="204"/>
      <c r="X78" s="204"/>
      <c r="Y78" s="204"/>
      <c r="Z78" s="204"/>
      <c r="AA78" s="204"/>
      <c r="AB78" s="204"/>
      <c r="AC78" s="204"/>
      <c r="AD78" s="204"/>
      <c r="AE78" s="204"/>
      <c r="AF78" s="204"/>
      <c r="AG78" s="204"/>
      <c r="AH78" s="204"/>
      <c r="AI78" s="204"/>
      <c r="AJ78" s="204"/>
      <c r="AK78" s="204"/>
      <c r="AL78" s="204"/>
      <c r="AM78" s="204"/>
      <c r="AN78" s="204"/>
      <c r="AO78" s="204"/>
      <c r="AP78" s="204"/>
      <c r="AQ78" s="204"/>
      <c r="AR78" s="204"/>
      <c r="AS78" s="204"/>
      <c r="AT78" s="204"/>
      <c r="AU78" s="204"/>
      <c r="AV78" s="204"/>
      <c r="AW78" s="204"/>
      <c r="AX78" s="204"/>
      <c r="AY78" s="204"/>
      <c r="AZ78" s="204"/>
      <c r="BA78" s="204"/>
      <c r="BB78" s="204"/>
      <c r="BC78" s="204"/>
      <c r="BD78" s="204"/>
      <c r="BE78" s="204"/>
      <c r="BF78" s="204"/>
      <c r="BG78" s="204"/>
      <c r="BH78" s="204"/>
      <c r="BI78" s="204"/>
      <c r="BJ78" s="204"/>
      <c r="BK78" s="204"/>
      <c r="BL78" s="204"/>
      <c r="BM78" s="204"/>
      <c r="BN78" s="204"/>
      <c r="BO78" s="204"/>
      <c r="BP78" s="204"/>
      <c r="BQ78" s="204"/>
      <c r="BR78" s="204"/>
      <c r="BS78" s="204"/>
      <c r="BT78" s="204"/>
      <c r="BU78" s="204"/>
      <c r="BV78" s="204"/>
      <c r="BW78" s="204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307"/>
      <c r="N79" s="308"/>
      <c r="O79" s="308"/>
      <c r="P79" s="306">
        <f t="shared" si="1"/>
        <v>63154</v>
      </c>
      <c r="Q79" s="307"/>
      <c r="R79" s="307"/>
      <c r="S79" s="307"/>
      <c r="T79" s="307"/>
      <c r="U79" s="307"/>
      <c r="V79" s="204"/>
      <c r="W79" s="204"/>
      <c r="X79" s="204"/>
      <c r="Y79" s="204"/>
      <c r="Z79" s="204"/>
      <c r="AA79" s="204"/>
      <c r="AB79" s="204"/>
      <c r="AC79" s="204"/>
      <c r="AD79" s="204"/>
      <c r="AE79" s="204"/>
      <c r="AF79" s="204"/>
      <c r="AG79" s="204"/>
      <c r="AH79" s="204"/>
      <c r="AI79" s="204"/>
      <c r="AJ79" s="204"/>
      <c r="AK79" s="204"/>
      <c r="AL79" s="204"/>
      <c r="AM79" s="204"/>
      <c r="AN79" s="204"/>
      <c r="AO79" s="204"/>
      <c r="AP79" s="204"/>
      <c r="AQ79" s="204"/>
      <c r="AR79" s="204"/>
      <c r="AS79" s="204"/>
      <c r="AT79" s="204"/>
      <c r="AU79" s="204"/>
      <c r="AV79" s="204"/>
      <c r="AW79" s="204"/>
      <c r="AX79" s="204"/>
      <c r="AY79" s="204"/>
      <c r="AZ79" s="204"/>
      <c r="BA79" s="204"/>
      <c r="BB79" s="204"/>
      <c r="BC79" s="204"/>
      <c r="BD79" s="204"/>
      <c r="BE79" s="204"/>
      <c r="BF79" s="204"/>
      <c r="BG79" s="204"/>
      <c r="BH79" s="204"/>
      <c r="BI79" s="204"/>
      <c r="BJ79" s="204"/>
      <c r="BK79" s="204"/>
      <c r="BL79" s="204"/>
      <c r="BM79" s="204"/>
      <c r="BN79" s="204"/>
      <c r="BO79" s="204"/>
      <c r="BP79" s="204"/>
      <c r="BQ79" s="204"/>
      <c r="BR79" s="204"/>
      <c r="BS79" s="204"/>
      <c r="BT79" s="204"/>
      <c r="BU79" s="204"/>
      <c r="BV79" s="204"/>
      <c r="BW79" s="204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307"/>
      <c r="N80" s="308"/>
      <c r="O80" s="308"/>
      <c r="P80" s="306">
        <f t="shared" si="1"/>
        <v>56968</v>
      </c>
      <c r="Q80" s="307"/>
      <c r="R80" s="307"/>
      <c r="S80" s="307"/>
      <c r="T80" s="307"/>
      <c r="U80" s="307"/>
      <c r="V80" s="204"/>
      <c r="W80" s="204"/>
      <c r="X80" s="204"/>
      <c r="Y80" s="204"/>
      <c r="Z80" s="204"/>
      <c r="AA80" s="204"/>
      <c r="AB80" s="204"/>
      <c r="AC80" s="204"/>
      <c r="AD80" s="204"/>
      <c r="AE80" s="204"/>
      <c r="AF80" s="204"/>
      <c r="AG80" s="204"/>
      <c r="AH80" s="204"/>
      <c r="AI80" s="204"/>
      <c r="AJ80" s="204"/>
      <c r="AK80" s="204"/>
      <c r="AL80" s="204"/>
      <c r="AM80" s="204"/>
      <c r="AN80" s="204"/>
      <c r="AO80" s="204"/>
      <c r="AP80" s="204"/>
      <c r="AQ80" s="204"/>
      <c r="AR80" s="204"/>
      <c r="AS80" s="204"/>
      <c r="AT80" s="204"/>
      <c r="AU80" s="204"/>
      <c r="AV80" s="204"/>
      <c r="AW80" s="204"/>
      <c r="AX80" s="204"/>
      <c r="AY80" s="204"/>
      <c r="AZ80" s="204"/>
      <c r="BA80" s="204"/>
      <c r="BB80" s="204"/>
      <c r="BC80" s="204"/>
      <c r="BD80" s="204"/>
      <c r="BE80" s="204"/>
      <c r="BF80" s="204"/>
      <c r="BG80" s="204"/>
      <c r="BH80" s="204"/>
      <c r="BI80" s="204"/>
      <c r="BJ80" s="204"/>
      <c r="BK80" s="204"/>
      <c r="BL80" s="204"/>
      <c r="BM80" s="204"/>
      <c r="BN80" s="204"/>
      <c r="BO80" s="204"/>
      <c r="BP80" s="204"/>
      <c r="BQ80" s="204"/>
      <c r="BR80" s="204"/>
      <c r="BS80" s="204"/>
      <c r="BT80" s="204"/>
      <c r="BU80" s="204"/>
      <c r="BV80" s="204"/>
      <c r="BW80" s="204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307"/>
      <c r="N81" s="308"/>
      <c r="O81" s="308"/>
      <c r="P81" s="306">
        <f t="shared" si="1"/>
        <v>46213</v>
      </c>
      <c r="Q81" s="307"/>
      <c r="R81" s="307"/>
      <c r="S81" s="307"/>
      <c r="T81" s="307"/>
      <c r="U81" s="307"/>
      <c r="V81" s="204"/>
      <c r="W81" s="204"/>
      <c r="X81" s="204"/>
      <c r="Y81" s="204"/>
      <c r="Z81" s="204"/>
      <c r="AA81" s="204"/>
      <c r="AB81" s="204"/>
      <c r="AC81" s="204"/>
      <c r="AD81" s="204"/>
      <c r="AE81" s="204"/>
      <c r="AF81" s="204"/>
      <c r="AG81" s="204"/>
      <c r="AH81" s="204"/>
      <c r="AI81" s="204"/>
      <c r="AJ81" s="204"/>
      <c r="AK81" s="204"/>
      <c r="AL81" s="204"/>
      <c r="AM81" s="204"/>
      <c r="AN81" s="204"/>
      <c r="AO81" s="204"/>
      <c r="AP81" s="204"/>
      <c r="AQ81" s="204"/>
      <c r="AR81" s="204"/>
      <c r="AS81" s="204"/>
      <c r="AT81" s="204"/>
      <c r="AU81" s="204"/>
      <c r="AV81" s="204"/>
      <c r="AW81" s="204"/>
      <c r="AX81" s="204"/>
      <c r="AY81" s="204"/>
      <c r="AZ81" s="204"/>
      <c r="BA81" s="204"/>
      <c r="BB81" s="204"/>
      <c r="BC81" s="204"/>
      <c r="BD81" s="204"/>
      <c r="BE81" s="204"/>
      <c r="BF81" s="204"/>
      <c r="BG81" s="204"/>
      <c r="BH81" s="204"/>
      <c r="BI81" s="204"/>
      <c r="BJ81" s="204"/>
      <c r="BK81" s="204"/>
      <c r="BL81" s="204"/>
      <c r="BM81" s="204"/>
      <c r="BN81" s="204"/>
      <c r="BO81" s="204"/>
      <c r="BP81" s="204"/>
      <c r="BQ81" s="204"/>
      <c r="BR81" s="204"/>
      <c r="BS81" s="204"/>
      <c r="BT81" s="204"/>
      <c r="BU81" s="204"/>
      <c r="BV81" s="204"/>
      <c r="BW81" s="204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307"/>
      <c r="N82" s="308"/>
      <c r="O82" s="308"/>
      <c r="P82" s="306">
        <f t="shared" si="1"/>
        <v>42399</v>
      </c>
      <c r="Q82" s="307"/>
      <c r="R82" s="307"/>
      <c r="S82" s="307"/>
      <c r="T82" s="307"/>
      <c r="U82" s="307"/>
      <c r="V82" s="204"/>
      <c r="W82" s="204"/>
      <c r="X82" s="204"/>
      <c r="Y82" s="204"/>
      <c r="Z82" s="204"/>
      <c r="AA82" s="204"/>
      <c r="AB82" s="204"/>
      <c r="AC82" s="204"/>
      <c r="AD82" s="204"/>
      <c r="AE82" s="204"/>
      <c r="AF82" s="204"/>
      <c r="AG82" s="204"/>
      <c r="AH82" s="204"/>
      <c r="AI82" s="204"/>
      <c r="AJ82" s="204"/>
      <c r="AK82" s="204"/>
      <c r="AL82" s="204"/>
      <c r="AM82" s="204"/>
      <c r="AN82" s="204"/>
      <c r="AO82" s="204"/>
      <c r="AP82" s="204"/>
      <c r="AQ82" s="204"/>
      <c r="AR82" s="204"/>
      <c r="AS82" s="204"/>
      <c r="AT82" s="204"/>
      <c r="AU82" s="204"/>
      <c r="AV82" s="204"/>
      <c r="AW82" s="204"/>
      <c r="AX82" s="204"/>
      <c r="AY82" s="204"/>
      <c r="AZ82" s="204"/>
      <c r="BA82" s="204"/>
      <c r="BB82" s="204"/>
      <c r="BC82" s="204"/>
      <c r="BD82" s="204"/>
      <c r="BE82" s="204"/>
      <c r="BF82" s="204"/>
      <c r="BG82" s="204"/>
      <c r="BH82" s="204"/>
      <c r="BI82" s="204"/>
      <c r="BJ82" s="204"/>
      <c r="BK82" s="204"/>
      <c r="BL82" s="204"/>
      <c r="BM82" s="204"/>
      <c r="BN82" s="204"/>
      <c r="BO82" s="204"/>
      <c r="BP82" s="204"/>
      <c r="BQ82" s="204"/>
      <c r="BR82" s="204"/>
      <c r="BS82" s="204"/>
      <c r="BT82" s="204"/>
      <c r="BU82" s="204"/>
      <c r="BV82" s="204"/>
      <c r="BW82" s="204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307"/>
      <c r="N83" s="308"/>
      <c r="O83" s="308"/>
      <c r="P83" s="306">
        <f t="shared" si="1"/>
        <v>50807</v>
      </c>
      <c r="Q83" s="307"/>
      <c r="R83" s="307"/>
      <c r="S83" s="307"/>
      <c r="T83" s="307"/>
      <c r="U83" s="307"/>
      <c r="V83" s="204"/>
      <c r="W83" s="204"/>
      <c r="X83" s="204"/>
      <c r="Y83" s="204"/>
      <c r="Z83" s="204"/>
      <c r="AA83" s="204"/>
      <c r="AB83" s="204"/>
      <c r="AC83" s="204"/>
      <c r="AD83" s="204"/>
      <c r="AE83" s="204"/>
      <c r="AF83" s="204"/>
      <c r="AG83" s="204"/>
      <c r="AH83" s="204"/>
      <c r="AI83" s="204"/>
      <c r="AJ83" s="204"/>
      <c r="AK83" s="204"/>
      <c r="AL83" s="204"/>
      <c r="AM83" s="204"/>
      <c r="AN83" s="204"/>
      <c r="AO83" s="204"/>
      <c r="AP83" s="204"/>
      <c r="AQ83" s="204"/>
      <c r="AR83" s="204"/>
      <c r="AS83" s="204"/>
      <c r="AT83" s="204"/>
      <c r="AU83" s="204"/>
      <c r="AV83" s="204"/>
      <c r="AW83" s="204"/>
      <c r="AX83" s="204"/>
      <c r="AY83" s="204"/>
      <c r="AZ83" s="204"/>
      <c r="BA83" s="204"/>
      <c r="BB83" s="204"/>
      <c r="BC83" s="204"/>
      <c r="BD83" s="204"/>
      <c r="BE83" s="204"/>
      <c r="BF83" s="204"/>
      <c r="BG83" s="204"/>
      <c r="BH83" s="204"/>
      <c r="BI83" s="204"/>
      <c r="BJ83" s="204"/>
      <c r="BK83" s="204"/>
      <c r="BL83" s="204"/>
      <c r="BM83" s="204"/>
      <c r="BN83" s="204"/>
      <c r="BO83" s="204"/>
      <c r="BP83" s="204"/>
      <c r="BQ83" s="204"/>
      <c r="BR83" s="204"/>
      <c r="BS83" s="204"/>
      <c r="BT83" s="204"/>
      <c r="BU83" s="204"/>
      <c r="BV83" s="204"/>
      <c r="BW83" s="204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307"/>
      <c r="N84" s="308"/>
      <c r="O84" s="308"/>
      <c r="P84" s="306">
        <f t="shared" si="1"/>
        <v>44764</v>
      </c>
      <c r="Q84" s="307"/>
      <c r="R84" s="307"/>
      <c r="S84" s="307"/>
      <c r="T84" s="307"/>
      <c r="U84" s="307"/>
      <c r="V84" s="204"/>
      <c r="W84" s="204"/>
      <c r="X84" s="204"/>
      <c r="Y84" s="204"/>
      <c r="Z84" s="204"/>
      <c r="AA84" s="204"/>
      <c r="AB84" s="204"/>
      <c r="AC84" s="204"/>
      <c r="AD84" s="204"/>
      <c r="AE84" s="204"/>
      <c r="AF84" s="204"/>
      <c r="AG84" s="204"/>
      <c r="AH84" s="204"/>
      <c r="AI84" s="204"/>
      <c r="AJ84" s="204"/>
      <c r="AK84" s="204"/>
      <c r="AL84" s="204"/>
      <c r="AM84" s="204"/>
      <c r="AN84" s="204"/>
      <c r="AO84" s="204"/>
      <c r="AP84" s="204"/>
      <c r="AQ84" s="204"/>
      <c r="AR84" s="204"/>
      <c r="AS84" s="204"/>
      <c r="AT84" s="204"/>
      <c r="AU84" s="204"/>
      <c r="AV84" s="204"/>
      <c r="AW84" s="204"/>
      <c r="AX84" s="204"/>
      <c r="AY84" s="204"/>
      <c r="AZ84" s="204"/>
      <c r="BA84" s="204"/>
      <c r="BB84" s="204"/>
      <c r="BC84" s="204"/>
      <c r="BD84" s="204"/>
      <c r="BE84" s="204"/>
      <c r="BF84" s="204"/>
      <c r="BG84" s="204"/>
      <c r="BH84" s="204"/>
      <c r="BI84" s="204"/>
      <c r="BJ84" s="204"/>
      <c r="BK84" s="204"/>
      <c r="BL84" s="204"/>
      <c r="BM84" s="204"/>
      <c r="BN84" s="204"/>
      <c r="BO84" s="204"/>
      <c r="BP84" s="204"/>
      <c r="BQ84" s="204"/>
      <c r="BR84" s="204"/>
      <c r="BS84" s="204"/>
      <c r="BT84" s="204"/>
      <c r="BU84" s="204"/>
      <c r="BV84" s="204"/>
      <c r="BW84" s="204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307"/>
      <c r="N85" s="308"/>
      <c r="O85" s="308"/>
      <c r="P85" s="306">
        <f t="shared" si="1"/>
        <v>49682</v>
      </c>
      <c r="Q85" s="307"/>
      <c r="R85" s="307"/>
      <c r="S85" s="307"/>
      <c r="T85" s="307"/>
      <c r="U85" s="307"/>
      <c r="V85" s="204"/>
      <c r="W85" s="204"/>
      <c r="X85" s="204"/>
      <c r="Y85" s="204"/>
      <c r="Z85" s="204"/>
      <c r="AA85" s="204"/>
      <c r="AB85" s="204"/>
      <c r="AC85" s="204"/>
      <c r="AD85" s="204"/>
      <c r="AE85" s="204"/>
      <c r="AF85" s="204"/>
      <c r="AG85" s="204"/>
      <c r="AH85" s="204"/>
      <c r="AI85" s="204"/>
      <c r="AJ85" s="204"/>
      <c r="AK85" s="204"/>
      <c r="AL85" s="204"/>
      <c r="AM85" s="204"/>
      <c r="AN85" s="204"/>
      <c r="AO85" s="204"/>
      <c r="AP85" s="204"/>
      <c r="AQ85" s="204"/>
      <c r="AR85" s="204"/>
      <c r="AS85" s="204"/>
      <c r="AT85" s="204"/>
      <c r="AU85" s="204"/>
      <c r="AV85" s="204"/>
      <c r="AW85" s="204"/>
      <c r="AX85" s="204"/>
      <c r="AY85" s="204"/>
      <c r="AZ85" s="204"/>
      <c r="BA85" s="204"/>
      <c r="BB85" s="204"/>
      <c r="BC85" s="204"/>
      <c r="BD85" s="204"/>
      <c r="BE85" s="204"/>
      <c r="BF85" s="204"/>
      <c r="BG85" s="204"/>
      <c r="BH85" s="204"/>
      <c r="BI85" s="204"/>
      <c r="BJ85" s="204"/>
      <c r="BK85" s="204"/>
      <c r="BL85" s="204"/>
      <c r="BM85" s="204"/>
      <c r="BN85" s="204"/>
      <c r="BO85" s="204"/>
      <c r="BP85" s="204"/>
      <c r="BQ85" s="204"/>
      <c r="BR85" s="204"/>
      <c r="BS85" s="204"/>
      <c r="BT85" s="204"/>
      <c r="BU85" s="204"/>
      <c r="BV85" s="204"/>
      <c r="BW85" s="204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307"/>
      <c r="N86" s="308"/>
      <c r="O86" s="308"/>
      <c r="P86" s="306">
        <f t="shared" si="1"/>
        <v>81064</v>
      </c>
      <c r="Q86" s="307"/>
      <c r="R86" s="307"/>
      <c r="S86" s="307"/>
      <c r="T86" s="307"/>
      <c r="U86" s="307"/>
      <c r="V86" s="204"/>
      <c r="W86" s="204"/>
      <c r="X86" s="204"/>
      <c r="Y86" s="204"/>
      <c r="Z86" s="204"/>
      <c r="AA86" s="204"/>
      <c r="AB86" s="204"/>
      <c r="AC86" s="204"/>
      <c r="AD86" s="204"/>
      <c r="AE86" s="204"/>
      <c r="AF86" s="204"/>
      <c r="AG86" s="204"/>
      <c r="AH86" s="204"/>
      <c r="AI86" s="204"/>
      <c r="AJ86" s="204"/>
      <c r="AK86" s="204"/>
      <c r="AL86" s="204"/>
      <c r="AM86" s="204"/>
      <c r="AN86" s="204"/>
      <c r="AO86" s="204"/>
      <c r="AP86" s="204"/>
      <c r="AQ86" s="204"/>
      <c r="AR86" s="204"/>
      <c r="AS86" s="204"/>
      <c r="AT86" s="204"/>
      <c r="AU86" s="204"/>
      <c r="AV86" s="204"/>
      <c r="AW86" s="204"/>
      <c r="AX86" s="204"/>
      <c r="AY86" s="204"/>
      <c r="AZ86" s="204"/>
      <c r="BA86" s="204"/>
      <c r="BB86" s="204"/>
      <c r="BC86" s="204"/>
      <c r="BD86" s="204"/>
      <c r="BE86" s="204"/>
      <c r="BF86" s="204"/>
      <c r="BG86" s="204"/>
      <c r="BH86" s="204"/>
      <c r="BI86" s="204"/>
      <c r="BJ86" s="204"/>
      <c r="BK86" s="204"/>
      <c r="BL86" s="204"/>
      <c r="BM86" s="204"/>
      <c r="BN86" s="204"/>
      <c r="BO86" s="204"/>
      <c r="BP86" s="204"/>
      <c r="BQ86" s="204"/>
      <c r="BR86" s="204"/>
      <c r="BS86" s="204"/>
      <c r="BT86" s="204"/>
      <c r="BU86" s="204"/>
      <c r="BV86" s="204"/>
      <c r="BW86" s="204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307"/>
      <c r="N87" s="308"/>
      <c r="O87" s="308"/>
      <c r="P87" s="306">
        <f t="shared" si="1"/>
        <v>43168</v>
      </c>
      <c r="Q87" s="307"/>
      <c r="R87" s="307"/>
      <c r="S87" s="307"/>
      <c r="T87" s="307"/>
      <c r="U87" s="307"/>
      <c r="V87" s="204"/>
      <c r="W87" s="204"/>
      <c r="X87" s="204"/>
      <c r="Y87" s="204"/>
      <c r="Z87" s="204"/>
      <c r="AA87" s="204"/>
      <c r="AB87" s="204"/>
      <c r="AC87" s="204"/>
      <c r="AD87" s="204"/>
      <c r="AE87" s="204"/>
      <c r="AF87" s="204"/>
      <c r="AG87" s="204"/>
      <c r="AH87" s="204"/>
      <c r="AI87" s="204"/>
      <c r="AJ87" s="204"/>
      <c r="AK87" s="204"/>
      <c r="AL87" s="204"/>
      <c r="AM87" s="204"/>
      <c r="AN87" s="204"/>
      <c r="AO87" s="204"/>
      <c r="AP87" s="204"/>
      <c r="AQ87" s="204"/>
      <c r="AR87" s="204"/>
      <c r="AS87" s="204"/>
      <c r="AT87" s="204"/>
      <c r="AU87" s="204"/>
      <c r="AV87" s="204"/>
      <c r="AW87" s="204"/>
      <c r="AX87" s="204"/>
      <c r="AY87" s="204"/>
      <c r="AZ87" s="204"/>
      <c r="BA87" s="204"/>
      <c r="BB87" s="204"/>
      <c r="BC87" s="204"/>
      <c r="BD87" s="204"/>
      <c r="BE87" s="204"/>
      <c r="BF87" s="204"/>
      <c r="BG87" s="204"/>
      <c r="BH87" s="204"/>
      <c r="BI87" s="204"/>
      <c r="BJ87" s="204"/>
      <c r="BK87" s="204"/>
      <c r="BL87" s="204"/>
      <c r="BM87" s="204"/>
      <c r="BN87" s="204"/>
      <c r="BO87" s="204"/>
      <c r="BP87" s="204"/>
      <c r="BQ87" s="204"/>
      <c r="BR87" s="204"/>
      <c r="BS87" s="204"/>
      <c r="BT87" s="204"/>
      <c r="BU87" s="204"/>
      <c r="BV87" s="204"/>
      <c r="BW87" s="204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307"/>
      <c r="N88" s="308"/>
      <c r="O88" s="308"/>
      <c r="P88" s="306">
        <f t="shared" si="1"/>
        <v>34507</v>
      </c>
      <c r="Q88" s="307"/>
      <c r="R88" s="307"/>
      <c r="S88" s="307"/>
      <c r="T88" s="307"/>
      <c r="U88" s="307"/>
      <c r="V88" s="204"/>
      <c r="W88" s="204"/>
      <c r="X88" s="204"/>
      <c r="Y88" s="204"/>
      <c r="Z88" s="204"/>
      <c r="AA88" s="204"/>
      <c r="AB88" s="204"/>
      <c r="AC88" s="204"/>
      <c r="AD88" s="204"/>
      <c r="AE88" s="204"/>
      <c r="AF88" s="204"/>
      <c r="AG88" s="204"/>
      <c r="AH88" s="204"/>
      <c r="AI88" s="204"/>
      <c r="AJ88" s="204"/>
      <c r="AK88" s="204"/>
      <c r="AL88" s="204"/>
      <c r="AM88" s="204"/>
      <c r="AN88" s="204"/>
      <c r="AO88" s="204"/>
      <c r="AP88" s="204"/>
      <c r="AQ88" s="204"/>
      <c r="AR88" s="204"/>
      <c r="AS88" s="204"/>
      <c r="AT88" s="204"/>
      <c r="AU88" s="204"/>
      <c r="AV88" s="204"/>
      <c r="AW88" s="204"/>
      <c r="AX88" s="204"/>
      <c r="AY88" s="204"/>
      <c r="AZ88" s="204"/>
      <c r="BA88" s="204"/>
      <c r="BB88" s="204"/>
      <c r="BC88" s="204"/>
      <c r="BD88" s="204"/>
      <c r="BE88" s="204"/>
      <c r="BF88" s="204"/>
      <c r="BG88" s="204"/>
      <c r="BH88" s="204"/>
      <c r="BI88" s="204"/>
      <c r="BJ88" s="204"/>
      <c r="BK88" s="204"/>
      <c r="BL88" s="204"/>
      <c r="BM88" s="204"/>
      <c r="BN88" s="204"/>
      <c r="BO88" s="204"/>
      <c r="BP88" s="204"/>
      <c r="BQ88" s="204"/>
      <c r="BR88" s="204"/>
      <c r="BS88" s="204"/>
      <c r="BT88" s="204"/>
      <c r="BU88" s="204"/>
      <c r="BV88" s="204"/>
      <c r="BW88" s="204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307"/>
      <c r="N89" s="308"/>
      <c r="O89" s="308"/>
      <c r="P89" s="306">
        <f t="shared" si="1"/>
        <v>35696</v>
      </c>
      <c r="Q89" s="307"/>
      <c r="R89" s="307"/>
      <c r="S89" s="307"/>
      <c r="T89" s="307"/>
      <c r="U89" s="307"/>
      <c r="V89" s="204"/>
      <c r="W89" s="204"/>
      <c r="X89" s="204"/>
      <c r="Y89" s="204"/>
      <c r="Z89" s="204"/>
      <c r="AA89" s="204"/>
      <c r="AB89" s="204"/>
      <c r="AC89" s="204"/>
      <c r="AD89" s="204"/>
      <c r="AE89" s="204"/>
      <c r="AF89" s="204"/>
      <c r="AG89" s="204"/>
      <c r="AH89" s="204"/>
      <c r="AI89" s="204"/>
      <c r="AJ89" s="204"/>
      <c r="AK89" s="204"/>
      <c r="AL89" s="204"/>
      <c r="AM89" s="204"/>
      <c r="AN89" s="204"/>
      <c r="AO89" s="204"/>
      <c r="AP89" s="204"/>
      <c r="AQ89" s="204"/>
      <c r="AR89" s="204"/>
      <c r="AS89" s="204"/>
      <c r="AT89" s="204"/>
      <c r="AU89" s="204"/>
      <c r="AV89" s="204"/>
      <c r="AW89" s="204"/>
      <c r="AX89" s="204"/>
      <c r="AY89" s="204"/>
      <c r="AZ89" s="204"/>
      <c r="BA89" s="204"/>
      <c r="BB89" s="204"/>
      <c r="BC89" s="204"/>
      <c r="BD89" s="204"/>
      <c r="BE89" s="204"/>
      <c r="BF89" s="204"/>
      <c r="BG89" s="204"/>
      <c r="BH89" s="204"/>
      <c r="BI89" s="204"/>
      <c r="BJ89" s="204"/>
      <c r="BK89" s="204"/>
      <c r="BL89" s="204"/>
      <c r="BM89" s="204"/>
      <c r="BN89" s="204"/>
      <c r="BO89" s="204"/>
      <c r="BP89" s="204"/>
      <c r="BQ89" s="204"/>
      <c r="BR89" s="204"/>
      <c r="BS89" s="204"/>
      <c r="BT89" s="204"/>
      <c r="BU89" s="204"/>
      <c r="BV89" s="204"/>
      <c r="BW89" s="204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307"/>
      <c r="N90" s="308"/>
      <c r="O90" s="308"/>
      <c r="P90" s="306">
        <f t="shared" si="1"/>
        <v>34967</v>
      </c>
      <c r="Q90" s="307"/>
      <c r="R90" s="307"/>
      <c r="S90" s="307"/>
      <c r="T90" s="307"/>
      <c r="U90" s="307"/>
      <c r="V90" s="204"/>
      <c r="W90" s="204"/>
      <c r="X90" s="204"/>
      <c r="Y90" s="204"/>
      <c r="Z90" s="204"/>
      <c r="AA90" s="204"/>
      <c r="AB90" s="204"/>
      <c r="AC90" s="204"/>
      <c r="AD90" s="204"/>
      <c r="AE90" s="204"/>
      <c r="AF90" s="204"/>
      <c r="AG90" s="204"/>
      <c r="AH90" s="204"/>
      <c r="AI90" s="204"/>
      <c r="AJ90" s="204"/>
      <c r="AK90" s="204"/>
      <c r="AL90" s="204"/>
      <c r="AM90" s="204"/>
      <c r="AN90" s="204"/>
      <c r="AO90" s="204"/>
      <c r="AP90" s="204"/>
      <c r="AQ90" s="204"/>
      <c r="AR90" s="204"/>
      <c r="AS90" s="204"/>
      <c r="AT90" s="204"/>
      <c r="AU90" s="204"/>
      <c r="AV90" s="204"/>
      <c r="AW90" s="204"/>
      <c r="AX90" s="204"/>
      <c r="AY90" s="204"/>
      <c r="AZ90" s="204"/>
      <c r="BA90" s="204"/>
      <c r="BB90" s="204"/>
      <c r="BC90" s="204"/>
      <c r="BD90" s="204"/>
      <c r="BE90" s="204"/>
      <c r="BF90" s="204"/>
      <c r="BG90" s="204"/>
      <c r="BH90" s="204"/>
      <c r="BI90" s="204"/>
      <c r="BJ90" s="204"/>
      <c r="BK90" s="204"/>
      <c r="BL90" s="204"/>
      <c r="BM90" s="204"/>
      <c r="BN90" s="204"/>
      <c r="BO90" s="204"/>
      <c r="BP90" s="204"/>
      <c r="BQ90" s="204"/>
      <c r="BR90" s="204"/>
      <c r="BS90" s="204"/>
      <c r="BT90" s="204"/>
      <c r="BU90" s="204"/>
      <c r="BV90" s="204"/>
      <c r="BW90" s="204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307"/>
      <c r="N91" s="308"/>
      <c r="O91" s="308"/>
      <c r="P91" s="306">
        <f t="shared" si="1"/>
        <v>55995</v>
      </c>
      <c r="Q91" s="307"/>
      <c r="R91" s="307"/>
      <c r="S91" s="307"/>
      <c r="T91" s="307"/>
      <c r="U91" s="307"/>
      <c r="V91" s="204"/>
      <c r="W91" s="204"/>
      <c r="X91" s="204"/>
      <c r="Y91" s="204"/>
      <c r="Z91" s="204"/>
      <c r="AA91" s="204"/>
      <c r="AB91" s="204"/>
      <c r="AC91" s="204"/>
      <c r="AD91" s="204"/>
      <c r="AE91" s="204"/>
      <c r="AF91" s="204"/>
      <c r="AG91" s="204"/>
      <c r="AH91" s="204"/>
      <c r="AI91" s="204"/>
      <c r="AJ91" s="204"/>
      <c r="AK91" s="204"/>
      <c r="AL91" s="204"/>
      <c r="AM91" s="204"/>
      <c r="AN91" s="204"/>
      <c r="AO91" s="204"/>
      <c r="AP91" s="204"/>
      <c r="AQ91" s="204"/>
      <c r="AR91" s="204"/>
      <c r="AS91" s="204"/>
      <c r="AT91" s="204"/>
      <c r="AU91" s="204"/>
      <c r="AV91" s="204"/>
      <c r="AW91" s="204"/>
      <c r="AX91" s="204"/>
      <c r="AY91" s="204"/>
      <c r="AZ91" s="204"/>
      <c r="BA91" s="204"/>
      <c r="BB91" s="204"/>
      <c r="BC91" s="204"/>
      <c r="BD91" s="204"/>
      <c r="BE91" s="204"/>
      <c r="BF91" s="204"/>
      <c r="BG91" s="204"/>
      <c r="BH91" s="204"/>
      <c r="BI91" s="204"/>
      <c r="BJ91" s="204"/>
      <c r="BK91" s="204"/>
      <c r="BL91" s="204"/>
      <c r="BM91" s="204"/>
      <c r="BN91" s="204"/>
      <c r="BO91" s="204"/>
      <c r="BP91" s="204"/>
      <c r="BQ91" s="204"/>
      <c r="BR91" s="204"/>
      <c r="BS91" s="204"/>
      <c r="BT91" s="204"/>
      <c r="BU91" s="204"/>
      <c r="BV91" s="204"/>
      <c r="BW91" s="204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307"/>
      <c r="N92" s="308"/>
      <c r="O92" s="308"/>
      <c r="P92" s="306">
        <f t="shared" si="1"/>
        <v>40366</v>
      </c>
      <c r="Q92" s="307"/>
      <c r="R92" s="307"/>
      <c r="S92" s="307"/>
      <c r="T92" s="307"/>
      <c r="U92" s="307"/>
      <c r="V92" s="204"/>
      <c r="W92" s="204"/>
      <c r="X92" s="204"/>
      <c r="Y92" s="204"/>
      <c r="Z92" s="204"/>
      <c r="AA92" s="204"/>
      <c r="AB92" s="204"/>
      <c r="AC92" s="204"/>
      <c r="AD92" s="204"/>
      <c r="AE92" s="204"/>
      <c r="AF92" s="204"/>
      <c r="AG92" s="204"/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204"/>
      <c r="AS92" s="204"/>
      <c r="AT92" s="204"/>
      <c r="AU92" s="204"/>
      <c r="AV92" s="204"/>
      <c r="AW92" s="204"/>
      <c r="AX92" s="204"/>
      <c r="AY92" s="204"/>
      <c r="AZ92" s="204"/>
      <c r="BA92" s="204"/>
      <c r="BB92" s="204"/>
      <c r="BC92" s="204"/>
      <c r="BD92" s="204"/>
      <c r="BE92" s="204"/>
      <c r="BF92" s="204"/>
      <c r="BG92" s="204"/>
      <c r="BH92" s="204"/>
      <c r="BI92" s="204"/>
      <c r="BJ92" s="204"/>
      <c r="BK92" s="204"/>
      <c r="BL92" s="204"/>
      <c r="BM92" s="204"/>
      <c r="BN92" s="204"/>
      <c r="BO92" s="204"/>
      <c r="BP92" s="204"/>
      <c r="BQ92" s="204"/>
      <c r="BR92" s="204"/>
      <c r="BS92" s="204"/>
      <c r="BT92" s="204"/>
      <c r="BU92" s="204"/>
      <c r="BV92" s="204"/>
      <c r="BW92" s="204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307"/>
      <c r="N93" s="308"/>
      <c r="O93" s="308"/>
      <c r="P93" s="306">
        <f t="shared" si="1"/>
        <v>57121</v>
      </c>
      <c r="Q93" s="307"/>
      <c r="R93" s="307"/>
      <c r="S93" s="307"/>
      <c r="T93" s="307"/>
      <c r="U93" s="307"/>
      <c r="V93" s="204"/>
      <c r="W93" s="204"/>
      <c r="X93" s="204"/>
      <c r="Y93" s="204"/>
      <c r="Z93" s="204"/>
      <c r="AA93" s="204"/>
      <c r="AB93" s="204"/>
      <c r="AC93" s="204"/>
      <c r="AD93" s="204"/>
      <c r="AE93" s="204"/>
      <c r="AF93" s="204"/>
      <c r="AG93" s="204"/>
      <c r="AH93" s="204"/>
      <c r="AI93" s="204"/>
      <c r="AJ93" s="204"/>
      <c r="AK93" s="204"/>
      <c r="AL93" s="204"/>
      <c r="AM93" s="204"/>
      <c r="AN93" s="204"/>
      <c r="AO93" s="204"/>
      <c r="AP93" s="204"/>
      <c r="AQ93" s="204"/>
      <c r="AR93" s="204"/>
      <c r="AS93" s="204"/>
      <c r="AT93" s="204"/>
      <c r="AU93" s="204"/>
      <c r="AV93" s="204"/>
      <c r="AW93" s="204"/>
      <c r="AX93" s="204"/>
      <c r="AY93" s="204"/>
      <c r="AZ93" s="204"/>
      <c r="BA93" s="204"/>
      <c r="BB93" s="204"/>
      <c r="BC93" s="204"/>
      <c r="BD93" s="204"/>
      <c r="BE93" s="204"/>
      <c r="BF93" s="204"/>
      <c r="BG93" s="204"/>
      <c r="BH93" s="204"/>
      <c r="BI93" s="204"/>
      <c r="BJ93" s="204"/>
      <c r="BK93" s="204"/>
      <c r="BL93" s="204"/>
      <c r="BM93" s="204"/>
      <c r="BN93" s="204"/>
      <c r="BO93" s="204"/>
      <c r="BP93" s="204"/>
      <c r="BQ93" s="204"/>
      <c r="BR93" s="204"/>
      <c r="BS93" s="204"/>
      <c r="BT93" s="204"/>
      <c r="BU93" s="204"/>
      <c r="BV93" s="204"/>
      <c r="BW93" s="204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307"/>
      <c r="N94" s="308"/>
      <c r="O94" s="308"/>
      <c r="P94" s="306">
        <f t="shared" si="1"/>
        <v>52126</v>
      </c>
      <c r="Q94" s="307"/>
      <c r="R94" s="307"/>
      <c r="S94" s="307"/>
      <c r="T94" s="307"/>
      <c r="U94" s="307"/>
      <c r="V94" s="204"/>
      <c r="W94" s="204"/>
      <c r="X94" s="204"/>
      <c r="Y94" s="204"/>
      <c r="Z94" s="204"/>
      <c r="AA94" s="204"/>
      <c r="AB94" s="204"/>
      <c r="AC94" s="204"/>
      <c r="AD94" s="204"/>
      <c r="AE94" s="204"/>
      <c r="AF94" s="204"/>
      <c r="AG94" s="204"/>
      <c r="AH94" s="204"/>
      <c r="AI94" s="204"/>
      <c r="AJ94" s="204"/>
      <c r="AK94" s="204"/>
      <c r="AL94" s="204"/>
      <c r="AM94" s="204"/>
      <c r="AN94" s="204"/>
      <c r="AO94" s="204"/>
      <c r="AP94" s="204"/>
      <c r="AQ94" s="204"/>
      <c r="AR94" s="204"/>
      <c r="AS94" s="204"/>
      <c r="AT94" s="204"/>
      <c r="AU94" s="204"/>
      <c r="AV94" s="204"/>
      <c r="AW94" s="204"/>
      <c r="AX94" s="204"/>
      <c r="AY94" s="204"/>
      <c r="AZ94" s="204"/>
      <c r="BA94" s="204"/>
      <c r="BB94" s="204"/>
      <c r="BC94" s="204"/>
      <c r="BD94" s="204"/>
      <c r="BE94" s="204"/>
      <c r="BF94" s="204"/>
      <c r="BG94" s="204"/>
      <c r="BH94" s="204"/>
      <c r="BI94" s="204"/>
      <c r="BJ94" s="204"/>
      <c r="BK94" s="204"/>
      <c r="BL94" s="204"/>
      <c r="BM94" s="204"/>
      <c r="BN94" s="204"/>
      <c r="BO94" s="204"/>
      <c r="BP94" s="204"/>
      <c r="BQ94" s="204"/>
      <c r="BR94" s="204"/>
      <c r="BS94" s="204"/>
      <c r="BT94" s="204"/>
      <c r="BU94" s="204"/>
      <c r="BV94" s="204"/>
      <c r="BW94" s="204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307"/>
      <c r="N95" s="308"/>
      <c r="O95" s="308"/>
      <c r="P95" s="306">
        <f t="shared" si="1"/>
        <v>67175</v>
      </c>
      <c r="Q95" s="307"/>
      <c r="R95" s="307"/>
      <c r="S95" s="307"/>
      <c r="T95" s="307"/>
      <c r="U95" s="307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04"/>
      <c r="AH95" s="204"/>
      <c r="AI95" s="204"/>
      <c r="AJ95" s="204"/>
      <c r="AK95" s="204"/>
      <c r="AL95" s="204"/>
      <c r="AM95" s="204"/>
      <c r="AN95" s="204"/>
      <c r="AO95" s="204"/>
      <c r="AP95" s="204"/>
      <c r="AQ95" s="204"/>
      <c r="AR95" s="204"/>
      <c r="AS95" s="204"/>
      <c r="AT95" s="204"/>
      <c r="AU95" s="204"/>
      <c r="AV95" s="204"/>
      <c r="AW95" s="204"/>
      <c r="AX95" s="204"/>
      <c r="AY95" s="204"/>
      <c r="AZ95" s="204"/>
      <c r="BA95" s="204"/>
      <c r="BB95" s="204"/>
      <c r="BC95" s="204"/>
      <c r="BD95" s="204"/>
      <c r="BE95" s="204"/>
      <c r="BF95" s="204"/>
      <c r="BG95" s="204"/>
      <c r="BH95" s="204"/>
      <c r="BI95" s="204"/>
      <c r="BJ95" s="204"/>
      <c r="BK95" s="204"/>
      <c r="BL95" s="204"/>
      <c r="BM95" s="204"/>
      <c r="BN95" s="204"/>
      <c r="BO95" s="204"/>
      <c r="BP95" s="204"/>
      <c r="BQ95" s="204"/>
      <c r="BR95" s="204"/>
      <c r="BS95" s="204"/>
      <c r="BT95" s="204"/>
      <c r="BU95" s="204"/>
      <c r="BV95" s="204"/>
      <c r="BW95" s="204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307"/>
      <c r="N96" s="308"/>
      <c r="O96" s="308"/>
      <c r="P96" s="306">
        <f t="shared" si="1"/>
        <v>60312</v>
      </c>
      <c r="Q96" s="307"/>
      <c r="R96" s="307"/>
      <c r="S96" s="307"/>
      <c r="T96" s="307"/>
      <c r="U96" s="307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4"/>
      <c r="AH96" s="204"/>
      <c r="AI96" s="204"/>
      <c r="AJ96" s="204"/>
      <c r="AK96" s="204"/>
      <c r="AL96" s="204"/>
      <c r="AM96" s="204"/>
      <c r="AN96" s="204"/>
      <c r="AO96" s="204"/>
      <c r="AP96" s="204"/>
      <c r="AQ96" s="204"/>
      <c r="AR96" s="204"/>
      <c r="AS96" s="204"/>
      <c r="AT96" s="204"/>
      <c r="AU96" s="204"/>
      <c r="AV96" s="204"/>
      <c r="AW96" s="204"/>
      <c r="AX96" s="204"/>
      <c r="AY96" s="204"/>
      <c r="AZ96" s="204"/>
      <c r="BA96" s="204"/>
      <c r="BB96" s="204"/>
      <c r="BC96" s="204"/>
      <c r="BD96" s="204"/>
      <c r="BE96" s="204"/>
      <c r="BF96" s="204"/>
      <c r="BG96" s="204"/>
      <c r="BH96" s="204"/>
      <c r="BI96" s="204"/>
      <c r="BJ96" s="204"/>
      <c r="BK96" s="204"/>
      <c r="BL96" s="204"/>
      <c r="BM96" s="204"/>
      <c r="BN96" s="204"/>
      <c r="BO96" s="204"/>
      <c r="BP96" s="204"/>
      <c r="BQ96" s="204"/>
      <c r="BR96" s="204"/>
      <c r="BS96" s="204"/>
      <c r="BT96" s="204"/>
      <c r="BU96" s="204"/>
      <c r="BV96" s="204"/>
      <c r="BW96" s="204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307"/>
      <c r="N97" s="308"/>
      <c r="O97" s="308"/>
      <c r="P97" s="306">
        <f t="shared" si="1"/>
        <v>74865</v>
      </c>
      <c r="Q97" s="307"/>
      <c r="R97" s="307"/>
      <c r="S97" s="307"/>
      <c r="T97" s="307"/>
      <c r="U97" s="307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4"/>
      <c r="AH97" s="204"/>
      <c r="AI97" s="204"/>
      <c r="AJ97" s="204"/>
      <c r="AK97" s="204"/>
      <c r="AL97" s="204"/>
      <c r="AM97" s="204"/>
      <c r="AN97" s="204"/>
      <c r="AO97" s="204"/>
      <c r="AP97" s="204"/>
      <c r="AQ97" s="204"/>
      <c r="AR97" s="204"/>
      <c r="AS97" s="204"/>
      <c r="AT97" s="204"/>
      <c r="AU97" s="204"/>
      <c r="AV97" s="204"/>
      <c r="AW97" s="204"/>
      <c r="AX97" s="204"/>
      <c r="AY97" s="204"/>
      <c r="AZ97" s="204"/>
      <c r="BA97" s="204"/>
      <c r="BB97" s="204"/>
      <c r="BC97" s="204"/>
      <c r="BD97" s="204"/>
      <c r="BE97" s="204"/>
      <c r="BF97" s="204"/>
      <c r="BG97" s="204"/>
      <c r="BH97" s="204"/>
      <c r="BI97" s="204"/>
      <c r="BJ97" s="204"/>
      <c r="BK97" s="204"/>
      <c r="BL97" s="204"/>
      <c r="BM97" s="204"/>
      <c r="BN97" s="204"/>
      <c r="BO97" s="204"/>
      <c r="BP97" s="204"/>
      <c r="BQ97" s="204"/>
      <c r="BR97" s="204"/>
      <c r="BS97" s="204"/>
      <c r="BT97" s="204"/>
      <c r="BU97" s="204"/>
      <c r="BV97" s="204"/>
      <c r="BW97" s="204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307"/>
      <c r="N98" s="308"/>
      <c r="O98" s="308"/>
      <c r="P98" s="306">
        <f t="shared" si="1"/>
        <v>56798</v>
      </c>
      <c r="Q98" s="307"/>
      <c r="R98" s="307"/>
      <c r="S98" s="307"/>
      <c r="T98" s="307"/>
      <c r="U98" s="307"/>
      <c r="V98" s="204"/>
      <c r="W98" s="204"/>
      <c r="X98" s="204"/>
      <c r="Y98" s="204"/>
      <c r="Z98" s="204"/>
      <c r="AA98" s="204"/>
      <c r="AB98" s="204"/>
      <c r="AC98" s="204"/>
      <c r="AD98" s="204"/>
      <c r="AE98" s="204"/>
      <c r="AF98" s="204"/>
      <c r="AG98" s="204"/>
      <c r="AH98" s="204"/>
      <c r="AI98" s="204"/>
      <c r="AJ98" s="204"/>
      <c r="AK98" s="204"/>
      <c r="AL98" s="204"/>
      <c r="AM98" s="204"/>
      <c r="AN98" s="204"/>
      <c r="AO98" s="204"/>
      <c r="AP98" s="204"/>
      <c r="AQ98" s="204"/>
      <c r="AR98" s="204"/>
      <c r="AS98" s="204"/>
      <c r="AT98" s="204"/>
      <c r="AU98" s="204"/>
      <c r="AV98" s="204"/>
      <c r="AW98" s="204"/>
      <c r="AX98" s="204"/>
      <c r="AY98" s="204"/>
      <c r="AZ98" s="204"/>
      <c r="BA98" s="204"/>
      <c r="BB98" s="204"/>
      <c r="BC98" s="204"/>
      <c r="BD98" s="204"/>
      <c r="BE98" s="204"/>
      <c r="BF98" s="204"/>
      <c r="BG98" s="204"/>
      <c r="BH98" s="204"/>
      <c r="BI98" s="204"/>
      <c r="BJ98" s="204"/>
      <c r="BK98" s="204"/>
      <c r="BL98" s="204"/>
      <c r="BM98" s="204"/>
      <c r="BN98" s="204"/>
      <c r="BO98" s="204"/>
      <c r="BP98" s="204"/>
      <c r="BQ98" s="204"/>
      <c r="BR98" s="204"/>
      <c r="BS98" s="204"/>
      <c r="BT98" s="204"/>
      <c r="BU98" s="204"/>
      <c r="BV98" s="204"/>
      <c r="BW98" s="204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307"/>
      <c r="N99" s="308"/>
      <c r="O99" s="308"/>
      <c r="P99" s="306">
        <f t="shared" si="1"/>
        <v>59843</v>
      </c>
      <c r="Q99" s="307"/>
      <c r="R99" s="307"/>
      <c r="S99" s="307"/>
      <c r="T99" s="307"/>
      <c r="U99" s="307"/>
      <c r="V99" s="204"/>
      <c r="W99" s="204"/>
      <c r="X99" s="204"/>
      <c r="Y99" s="204"/>
      <c r="Z99" s="204"/>
      <c r="AA99" s="204"/>
      <c r="AB99" s="204"/>
      <c r="AC99" s="204"/>
      <c r="AD99" s="204"/>
      <c r="AE99" s="204"/>
      <c r="AF99" s="204"/>
      <c r="AG99" s="204"/>
      <c r="AH99" s="204"/>
      <c r="AI99" s="204"/>
      <c r="AJ99" s="204"/>
      <c r="AK99" s="204"/>
      <c r="AL99" s="204"/>
      <c r="AM99" s="204"/>
      <c r="AN99" s="204"/>
      <c r="AO99" s="204"/>
      <c r="AP99" s="204"/>
      <c r="AQ99" s="204"/>
      <c r="AR99" s="204"/>
      <c r="AS99" s="204"/>
      <c r="AT99" s="204"/>
      <c r="AU99" s="204"/>
      <c r="AV99" s="204"/>
      <c r="AW99" s="204"/>
      <c r="AX99" s="204"/>
      <c r="AY99" s="204"/>
      <c r="AZ99" s="204"/>
      <c r="BA99" s="204"/>
      <c r="BB99" s="204"/>
      <c r="BC99" s="204"/>
      <c r="BD99" s="204"/>
      <c r="BE99" s="204"/>
      <c r="BF99" s="204"/>
      <c r="BG99" s="204"/>
      <c r="BH99" s="204"/>
      <c r="BI99" s="204"/>
      <c r="BJ99" s="204"/>
      <c r="BK99" s="204"/>
      <c r="BL99" s="204"/>
      <c r="BM99" s="204"/>
      <c r="BN99" s="204"/>
      <c r="BO99" s="204"/>
      <c r="BP99" s="204"/>
      <c r="BQ99" s="204"/>
      <c r="BR99" s="204"/>
      <c r="BS99" s="204"/>
      <c r="BT99" s="204"/>
      <c r="BU99" s="204"/>
      <c r="BV99" s="204"/>
      <c r="BW99" s="204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307"/>
      <c r="N100" s="308"/>
      <c r="O100" s="308"/>
      <c r="P100" s="306">
        <f t="shared" si="1"/>
        <v>33937</v>
      </c>
      <c r="Q100" s="307"/>
      <c r="R100" s="307"/>
      <c r="S100" s="307"/>
      <c r="T100" s="307"/>
      <c r="U100" s="307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4"/>
      <c r="AG100" s="204"/>
      <c r="AH100" s="204"/>
      <c r="AI100" s="204"/>
      <c r="AJ100" s="204"/>
      <c r="AK100" s="204"/>
      <c r="AL100" s="204"/>
      <c r="AM100" s="204"/>
      <c r="AN100" s="204"/>
      <c r="AO100" s="204"/>
      <c r="AP100" s="204"/>
      <c r="AQ100" s="204"/>
      <c r="AR100" s="204"/>
      <c r="AS100" s="204"/>
      <c r="AT100" s="204"/>
      <c r="AU100" s="204"/>
      <c r="AV100" s="204"/>
      <c r="AW100" s="204"/>
      <c r="AX100" s="204"/>
      <c r="AY100" s="204"/>
      <c r="AZ100" s="204"/>
      <c r="BA100" s="204"/>
      <c r="BB100" s="204"/>
      <c r="BC100" s="204"/>
      <c r="BD100" s="204"/>
      <c r="BE100" s="204"/>
      <c r="BF100" s="204"/>
      <c r="BG100" s="204"/>
      <c r="BH100" s="204"/>
      <c r="BI100" s="204"/>
      <c r="BJ100" s="204"/>
      <c r="BK100" s="204"/>
      <c r="BL100" s="204"/>
      <c r="BM100" s="204"/>
      <c r="BN100" s="204"/>
      <c r="BO100" s="204"/>
      <c r="BP100" s="204"/>
      <c r="BQ100" s="204"/>
      <c r="BR100" s="204"/>
      <c r="BS100" s="204"/>
      <c r="BT100" s="204"/>
      <c r="BU100" s="204"/>
      <c r="BV100" s="204"/>
      <c r="BW100" s="204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307"/>
      <c r="N101" s="308"/>
      <c r="O101" s="308"/>
      <c r="P101" s="306">
        <f t="shared" si="1"/>
        <v>43570</v>
      </c>
      <c r="Q101" s="307"/>
      <c r="R101" s="307"/>
      <c r="S101" s="307"/>
      <c r="T101" s="307"/>
      <c r="U101" s="307"/>
      <c r="V101" s="204"/>
      <c r="W101" s="204"/>
      <c r="X101" s="204"/>
      <c r="Y101" s="204"/>
      <c r="Z101" s="204"/>
      <c r="AA101" s="204"/>
      <c r="AB101" s="204"/>
      <c r="AC101" s="204"/>
      <c r="AD101" s="204"/>
      <c r="AE101" s="204"/>
      <c r="AF101" s="204"/>
      <c r="AG101" s="204"/>
      <c r="AH101" s="204"/>
      <c r="AI101" s="204"/>
      <c r="AJ101" s="204"/>
      <c r="AK101" s="204"/>
      <c r="AL101" s="204"/>
      <c r="AM101" s="204"/>
      <c r="AN101" s="204"/>
      <c r="AO101" s="204"/>
      <c r="AP101" s="204"/>
      <c r="AQ101" s="204"/>
      <c r="AR101" s="204"/>
      <c r="AS101" s="204"/>
      <c r="AT101" s="204"/>
      <c r="AU101" s="204"/>
      <c r="AV101" s="204"/>
      <c r="AW101" s="204"/>
      <c r="AX101" s="204"/>
      <c r="AY101" s="204"/>
      <c r="AZ101" s="204"/>
      <c r="BA101" s="204"/>
      <c r="BB101" s="204"/>
      <c r="BC101" s="204"/>
      <c r="BD101" s="204"/>
      <c r="BE101" s="204"/>
      <c r="BF101" s="204"/>
      <c r="BG101" s="204"/>
      <c r="BH101" s="204"/>
      <c r="BI101" s="204"/>
      <c r="BJ101" s="204"/>
      <c r="BK101" s="204"/>
      <c r="BL101" s="204"/>
      <c r="BM101" s="204"/>
      <c r="BN101" s="204"/>
      <c r="BO101" s="204"/>
      <c r="BP101" s="204"/>
      <c r="BQ101" s="204"/>
      <c r="BR101" s="204"/>
      <c r="BS101" s="204"/>
      <c r="BT101" s="204"/>
      <c r="BU101" s="204"/>
      <c r="BV101" s="204"/>
      <c r="BW101" s="204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307"/>
      <c r="N102" s="308"/>
      <c r="O102" s="308"/>
      <c r="P102" s="306">
        <f t="shared" si="1"/>
        <v>51989</v>
      </c>
      <c r="Q102" s="307"/>
      <c r="R102" s="307"/>
      <c r="S102" s="307"/>
      <c r="T102" s="307"/>
      <c r="U102" s="307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204"/>
      <c r="AV102" s="204"/>
      <c r="AW102" s="204"/>
      <c r="AX102" s="204"/>
      <c r="AY102" s="204"/>
      <c r="AZ102" s="204"/>
      <c r="BA102" s="204"/>
      <c r="BB102" s="204"/>
      <c r="BC102" s="204"/>
      <c r="BD102" s="204"/>
      <c r="BE102" s="204"/>
      <c r="BF102" s="204"/>
      <c r="BG102" s="204"/>
      <c r="BH102" s="204"/>
      <c r="BI102" s="204"/>
      <c r="BJ102" s="204"/>
      <c r="BK102" s="204"/>
      <c r="BL102" s="204"/>
      <c r="BM102" s="204"/>
      <c r="BN102" s="204"/>
      <c r="BO102" s="204"/>
      <c r="BP102" s="204"/>
      <c r="BQ102" s="204"/>
      <c r="BR102" s="204"/>
      <c r="BS102" s="204"/>
      <c r="BT102" s="204"/>
      <c r="BU102" s="204"/>
      <c r="BV102" s="204"/>
      <c r="BW102" s="204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307"/>
      <c r="N103" s="308"/>
      <c r="O103" s="308"/>
      <c r="P103" s="306">
        <f t="shared" si="1"/>
        <v>69492</v>
      </c>
      <c r="Q103" s="307"/>
      <c r="R103" s="307"/>
      <c r="S103" s="307"/>
      <c r="T103" s="307"/>
      <c r="U103" s="307"/>
      <c r="V103" s="204"/>
      <c r="W103" s="204"/>
      <c r="X103" s="204"/>
      <c r="Y103" s="204"/>
      <c r="Z103" s="204"/>
      <c r="AA103" s="204"/>
      <c r="AB103" s="204"/>
      <c r="AC103" s="204"/>
      <c r="AD103" s="204"/>
      <c r="AE103" s="204"/>
      <c r="AF103" s="204"/>
      <c r="AG103" s="204"/>
      <c r="AH103" s="204"/>
      <c r="AI103" s="204"/>
      <c r="AJ103" s="204"/>
      <c r="AK103" s="204"/>
      <c r="AL103" s="204"/>
      <c r="AM103" s="204"/>
      <c r="AN103" s="204"/>
      <c r="AO103" s="204"/>
      <c r="AP103" s="204"/>
      <c r="AQ103" s="204"/>
      <c r="AR103" s="204"/>
      <c r="AS103" s="204"/>
      <c r="AT103" s="204"/>
      <c r="AU103" s="204"/>
      <c r="AV103" s="204"/>
      <c r="AW103" s="204"/>
      <c r="AX103" s="204"/>
      <c r="AY103" s="204"/>
      <c r="AZ103" s="204"/>
      <c r="BA103" s="204"/>
      <c r="BB103" s="204"/>
      <c r="BC103" s="204"/>
      <c r="BD103" s="204"/>
      <c r="BE103" s="204"/>
      <c r="BF103" s="204"/>
      <c r="BG103" s="204"/>
      <c r="BH103" s="204"/>
      <c r="BI103" s="204"/>
      <c r="BJ103" s="204"/>
      <c r="BK103" s="204"/>
      <c r="BL103" s="204"/>
      <c r="BM103" s="204"/>
      <c r="BN103" s="204"/>
      <c r="BO103" s="204"/>
      <c r="BP103" s="204"/>
      <c r="BQ103" s="204"/>
      <c r="BR103" s="204"/>
      <c r="BS103" s="204"/>
      <c r="BT103" s="204"/>
      <c r="BU103" s="204"/>
      <c r="BV103" s="204"/>
      <c r="BW103" s="204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307"/>
      <c r="N104" s="308"/>
      <c r="O104" s="308"/>
      <c r="P104" s="306">
        <f t="shared" si="1"/>
        <v>38744</v>
      </c>
      <c r="Q104" s="307"/>
      <c r="R104" s="307"/>
      <c r="S104" s="307"/>
      <c r="T104" s="307"/>
      <c r="U104" s="307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4"/>
      <c r="AG104" s="204"/>
      <c r="AH104" s="204"/>
      <c r="AI104" s="204"/>
      <c r="AJ104" s="204"/>
      <c r="AK104" s="204"/>
      <c r="AL104" s="204"/>
      <c r="AM104" s="204"/>
      <c r="AN104" s="204"/>
      <c r="AO104" s="204"/>
      <c r="AP104" s="204"/>
      <c r="AQ104" s="204"/>
      <c r="AR104" s="204"/>
      <c r="AS104" s="204"/>
      <c r="AT104" s="204"/>
      <c r="AU104" s="204"/>
      <c r="AV104" s="204"/>
      <c r="AW104" s="204"/>
      <c r="AX104" s="204"/>
      <c r="AY104" s="204"/>
      <c r="AZ104" s="204"/>
      <c r="BA104" s="204"/>
      <c r="BB104" s="204"/>
      <c r="BC104" s="204"/>
      <c r="BD104" s="204"/>
      <c r="BE104" s="204"/>
      <c r="BF104" s="204"/>
      <c r="BG104" s="204"/>
      <c r="BH104" s="204"/>
      <c r="BI104" s="204"/>
      <c r="BJ104" s="204"/>
      <c r="BK104" s="204"/>
      <c r="BL104" s="204"/>
      <c r="BM104" s="204"/>
      <c r="BN104" s="204"/>
      <c r="BO104" s="204"/>
      <c r="BP104" s="204"/>
      <c r="BQ104" s="204"/>
      <c r="BR104" s="204"/>
      <c r="BS104" s="204"/>
      <c r="BT104" s="204"/>
      <c r="BU104" s="204"/>
      <c r="BV104" s="204"/>
      <c r="BW104" s="204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307"/>
      <c r="N105" s="308"/>
      <c r="O105" s="308"/>
      <c r="P105" s="306">
        <f t="shared" si="1"/>
        <v>46526</v>
      </c>
      <c r="Q105" s="307"/>
      <c r="R105" s="307"/>
      <c r="S105" s="307"/>
      <c r="T105" s="307"/>
      <c r="U105" s="307"/>
      <c r="V105" s="204"/>
      <c r="W105" s="204"/>
      <c r="X105" s="204"/>
      <c r="Y105" s="204"/>
      <c r="Z105" s="204"/>
      <c r="AA105" s="204"/>
      <c r="AB105" s="204"/>
      <c r="AC105" s="204"/>
      <c r="AD105" s="204"/>
      <c r="AE105" s="204"/>
      <c r="AF105" s="204"/>
      <c r="AG105" s="204"/>
      <c r="AH105" s="204"/>
      <c r="AI105" s="204"/>
      <c r="AJ105" s="204"/>
      <c r="AK105" s="204"/>
      <c r="AL105" s="204"/>
      <c r="AM105" s="204"/>
      <c r="AN105" s="204"/>
      <c r="AO105" s="204"/>
      <c r="AP105" s="204"/>
      <c r="AQ105" s="204"/>
      <c r="AR105" s="204"/>
      <c r="AS105" s="204"/>
      <c r="AT105" s="204"/>
      <c r="AU105" s="204"/>
      <c r="AV105" s="204"/>
      <c r="AW105" s="204"/>
      <c r="AX105" s="204"/>
      <c r="AY105" s="204"/>
      <c r="AZ105" s="204"/>
      <c r="BA105" s="204"/>
      <c r="BB105" s="204"/>
      <c r="BC105" s="204"/>
      <c r="BD105" s="204"/>
      <c r="BE105" s="204"/>
      <c r="BF105" s="204"/>
      <c r="BG105" s="204"/>
      <c r="BH105" s="204"/>
      <c r="BI105" s="204"/>
      <c r="BJ105" s="204"/>
      <c r="BK105" s="204"/>
      <c r="BL105" s="204"/>
      <c r="BM105" s="204"/>
      <c r="BN105" s="204"/>
      <c r="BO105" s="204"/>
      <c r="BP105" s="204"/>
      <c r="BQ105" s="204"/>
      <c r="BR105" s="204"/>
      <c r="BS105" s="204"/>
      <c r="BT105" s="204"/>
      <c r="BU105" s="204"/>
      <c r="BV105" s="204"/>
      <c r="BW105" s="204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307"/>
      <c r="N106" s="308"/>
      <c r="O106" s="308"/>
      <c r="P106" s="306">
        <f t="shared" si="1"/>
        <v>50902</v>
      </c>
      <c r="Q106" s="307"/>
      <c r="R106" s="307"/>
      <c r="S106" s="307"/>
      <c r="T106" s="307"/>
      <c r="U106" s="307"/>
      <c r="V106" s="204"/>
      <c r="W106" s="204"/>
      <c r="X106" s="204"/>
      <c r="Y106" s="204"/>
      <c r="Z106" s="204"/>
      <c r="AA106" s="204"/>
      <c r="AB106" s="204"/>
      <c r="AC106" s="204"/>
      <c r="AD106" s="204"/>
      <c r="AE106" s="204"/>
      <c r="AF106" s="204"/>
      <c r="AG106" s="204"/>
      <c r="AH106" s="204"/>
      <c r="AI106" s="204"/>
      <c r="AJ106" s="2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/>
      <c r="AX106" s="204"/>
      <c r="AY106" s="204"/>
      <c r="AZ106" s="204"/>
      <c r="BA106" s="204"/>
      <c r="BB106" s="204"/>
      <c r="BC106" s="204"/>
      <c r="BD106" s="204"/>
      <c r="BE106" s="204"/>
      <c r="BF106" s="204"/>
      <c r="BG106" s="204"/>
      <c r="BH106" s="204"/>
      <c r="BI106" s="204"/>
      <c r="BJ106" s="204"/>
      <c r="BK106" s="204"/>
      <c r="BL106" s="204"/>
      <c r="BM106" s="204"/>
      <c r="BN106" s="204"/>
      <c r="BO106" s="204"/>
      <c r="BP106" s="204"/>
      <c r="BQ106" s="204"/>
      <c r="BR106" s="204"/>
      <c r="BS106" s="204"/>
      <c r="BT106" s="204"/>
      <c r="BU106" s="204"/>
      <c r="BV106" s="204"/>
      <c r="BW106" s="204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307"/>
      <c r="N107" s="308"/>
      <c r="O107" s="308"/>
      <c r="P107" s="306">
        <f t="shared" si="1"/>
        <v>55034</v>
      </c>
      <c r="Q107" s="307"/>
      <c r="R107" s="307"/>
      <c r="S107" s="307"/>
      <c r="T107" s="307"/>
      <c r="U107" s="307"/>
      <c r="V107" s="204"/>
      <c r="W107" s="204"/>
      <c r="X107" s="204"/>
      <c r="Y107" s="204"/>
      <c r="Z107" s="204"/>
      <c r="AA107" s="204"/>
      <c r="AB107" s="204"/>
      <c r="AC107" s="204"/>
      <c r="AD107" s="204"/>
      <c r="AE107" s="204"/>
      <c r="AF107" s="204"/>
      <c r="AG107" s="204"/>
      <c r="AH107" s="204"/>
      <c r="AI107" s="204"/>
      <c r="AJ107" s="204"/>
      <c r="AK107" s="204"/>
      <c r="AL107" s="204"/>
      <c r="AM107" s="204"/>
      <c r="AN107" s="204"/>
      <c r="AO107" s="204"/>
      <c r="AP107" s="204"/>
      <c r="AQ107" s="204"/>
      <c r="AR107" s="204"/>
      <c r="AS107" s="204"/>
      <c r="AT107" s="204"/>
      <c r="AU107" s="204"/>
      <c r="AV107" s="204"/>
      <c r="AW107" s="204"/>
      <c r="AX107" s="204"/>
      <c r="AY107" s="204"/>
      <c r="AZ107" s="204"/>
      <c r="BA107" s="204"/>
      <c r="BB107" s="204"/>
      <c r="BC107" s="204"/>
      <c r="BD107" s="204"/>
      <c r="BE107" s="204"/>
      <c r="BF107" s="204"/>
      <c r="BG107" s="204"/>
      <c r="BH107" s="204"/>
      <c r="BI107" s="204"/>
      <c r="BJ107" s="204"/>
      <c r="BK107" s="204"/>
      <c r="BL107" s="204"/>
      <c r="BM107" s="204"/>
      <c r="BN107" s="204"/>
      <c r="BO107" s="204"/>
      <c r="BP107" s="204"/>
      <c r="BQ107" s="204"/>
      <c r="BR107" s="204"/>
      <c r="BS107" s="204"/>
      <c r="BT107" s="204"/>
      <c r="BU107" s="204"/>
      <c r="BV107" s="204"/>
      <c r="BW107" s="204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307"/>
      <c r="N108" s="308"/>
      <c r="O108" s="308"/>
      <c r="P108" s="306">
        <f t="shared" si="1"/>
        <v>53059</v>
      </c>
      <c r="Q108" s="307"/>
      <c r="R108" s="307"/>
      <c r="S108" s="307"/>
      <c r="T108" s="307"/>
      <c r="U108" s="307"/>
      <c r="V108" s="204"/>
      <c r="W108" s="204"/>
      <c r="X108" s="204"/>
      <c r="Y108" s="204"/>
      <c r="Z108" s="204"/>
      <c r="AA108" s="204"/>
      <c r="AB108" s="204"/>
      <c r="AC108" s="204"/>
      <c r="AD108" s="204"/>
      <c r="AE108" s="204"/>
      <c r="AF108" s="204"/>
      <c r="AG108" s="204"/>
      <c r="AH108" s="204"/>
      <c r="AI108" s="204"/>
      <c r="AJ108" s="204"/>
      <c r="AK108" s="204"/>
      <c r="AL108" s="204"/>
      <c r="AM108" s="204"/>
      <c r="AN108" s="204"/>
      <c r="AO108" s="204"/>
      <c r="AP108" s="204"/>
      <c r="AQ108" s="204"/>
      <c r="AR108" s="204"/>
      <c r="AS108" s="204"/>
      <c r="AT108" s="204"/>
      <c r="AU108" s="204"/>
      <c r="AV108" s="204"/>
      <c r="AW108" s="204"/>
      <c r="AX108" s="204"/>
      <c r="AY108" s="204"/>
      <c r="AZ108" s="204"/>
      <c r="BA108" s="204"/>
      <c r="BB108" s="204"/>
      <c r="BC108" s="204"/>
      <c r="BD108" s="204"/>
      <c r="BE108" s="204"/>
      <c r="BF108" s="204"/>
      <c r="BG108" s="204"/>
      <c r="BH108" s="204"/>
      <c r="BI108" s="204"/>
      <c r="BJ108" s="204"/>
      <c r="BK108" s="204"/>
      <c r="BL108" s="204"/>
      <c r="BM108" s="204"/>
      <c r="BN108" s="204"/>
      <c r="BO108" s="204"/>
      <c r="BP108" s="204"/>
      <c r="BQ108" s="204"/>
      <c r="BR108" s="204"/>
      <c r="BS108" s="204"/>
      <c r="BT108" s="204"/>
      <c r="BU108" s="204"/>
      <c r="BV108" s="204"/>
      <c r="BW108" s="204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307"/>
      <c r="N109" s="308"/>
      <c r="O109" s="308"/>
      <c r="P109" s="306">
        <f t="shared" si="1"/>
        <v>65707</v>
      </c>
      <c r="Q109" s="307"/>
      <c r="R109" s="307"/>
      <c r="S109" s="307"/>
      <c r="T109" s="307"/>
      <c r="U109" s="307"/>
      <c r="V109" s="204"/>
      <c r="W109" s="204"/>
      <c r="X109" s="204"/>
      <c r="Y109" s="204"/>
      <c r="Z109" s="204"/>
      <c r="AA109" s="204"/>
      <c r="AB109" s="204"/>
      <c r="AC109" s="204"/>
      <c r="AD109" s="204"/>
      <c r="AE109" s="204"/>
      <c r="AF109" s="204"/>
      <c r="AG109" s="204"/>
      <c r="AH109" s="204"/>
      <c r="AI109" s="204"/>
      <c r="AJ109" s="204"/>
      <c r="AK109" s="204"/>
      <c r="AL109" s="204"/>
      <c r="AM109" s="204"/>
      <c r="AN109" s="204"/>
      <c r="AO109" s="204"/>
      <c r="AP109" s="204"/>
      <c r="AQ109" s="204"/>
      <c r="AR109" s="204"/>
      <c r="AS109" s="204"/>
      <c r="AT109" s="204"/>
      <c r="AU109" s="204"/>
      <c r="AV109" s="204"/>
      <c r="AW109" s="204"/>
      <c r="AX109" s="204"/>
      <c r="AY109" s="204"/>
      <c r="AZ109" s="204"/>
      <c r="BA109" s="204"/>
      <c r="BB109" s="204"/>
      <c r="BC109" s="204"/>
      <c r="BD109" s="204"/>
      <c r="BE109" s="204"/>
      <c r="BF109" s="204"/>
      <c r="BG109" s="204"/>
      <c r="BH109" s="204"/>
      <c r="BI109" s="204"/>
      <c r="BJ109" s="204"/>
      <c r="BK109" s="204"/>
      <c r="BL109" s="204"/>
      <c r="BM109" s="204"/>
      <c r="BN109" s="204"/>
      <c r="BO109" s="204"/>
      <c r="BP109" s="204"/>
      <c r="BQ109" s="204"/>
      <c r="BR109" s="204"/>
      <c r="BS109" s="204"/>
      <c r="BT109" s="204"/>
      <c r="BU109" s="204"/>
      <c r="BV109" s="204"/>
      <c r="BW109" s="204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307"/>
      <c r="N110" s="308"/>
      <c r="O110" s="308"/>
      <c r="P110" s="306">
        <f t="shared" si="1"/>
        <v>44380</v>
      </c>
      <c r="Q110" s="307"/>
      <c r="R110" s="307"/>
      <c r="S110" s="307"/>
      <c r="T110" s="307"/>
      <c r="U110" s="307"/>
      <c r="V110" s="204"/>
      <c r="W110" s="204"/>
      <c r="X110" s="204"/>
      <c r="Y110" s="204"/>
      <c r="Z110" s="204"/>
      <c r="AA110" s="204"/>
      <c r="AB110" s="204"/>
      <c r="AC110" s="204"/>
      <c r="AD110" s="204"/>
      <c r="AE110" s="204"/>
      <c r="AF110" s="204"/>
      <c r="AG110" s="204"/>
      <c r="AH110" s="204"/>
      <c r="AI110" s="204"/>
      <c r="AJ110" s="204"/>
      <c r="AK110" s="204"/>
      <c r="AL110" s="204"/>
      <c r="AM110" s="204"/>
      <c r="AN110" s="204"/>
      <c r="AO110" s="204"/>
      <c r="AP110" s="204"/>
      <c r="AQ110" s="204"/>
      <c r="AR110" s="204"/>
      <c r="AS110" s="204"/>
      <c r="AT110" s="204"/>
      <c r="AU110" s="204"/>
      <c r="AV110" s="204"/>
      <c r="AW110" s="204"/>
      <c r="AX110" s="204"/>
      <c r="AY110" s="204"/>
      <c r="AZ110" s="204"/>
      <c r="BA110" s="204"/>
      <c r="BB110" s="204"/>
      <c r="BC110" s="204"/>
      <c r="BD110" s="204"/>
      <c r="BE110" s="204"/>
      <c r="BF110" s="204"/>
      <c r="BG110" s="204"/>
      <c r="BH110" s="204"/>
      <c r="BI110" s="204"/>
      <c r="BJ110" s="204"/>
      <c r="BK110" s="204"/>
      <c r="BL110" s="204"/>
      <c r="BM110" s="204"/>
      <c r="BN110" s="204"/>
      <c r="BO110" s="204"/>
      <c r="BP110" s="204"/>
      <c r="BQ110" s="204"/>
      <c r="BR110" s="204"/>
      <c r="BS110" s="204"/>
      <c r="BT110" s="204"/>
      <c r="BU110" s="204"/>
      <c r="BV110" s="204"/>
      <c r="BW110" s="204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307"/>
      <c r="N111" s="308"/>
      <c r="O111" s="308"/>
      <c r="P111" s="306">
        <f t="shared" si="1"/>
        <v>47991</v>
      </c>
      <c r="Q111" s="307"/>
      <c r="R111" s="307"/>
      <c r="S111" s="307"/>
      <c r="T111" s="307"/>
      <c r="U111" s="307"/>
      <c r="V111" s="204"/>
      <c r="W111" s="204"/>
      <c r="X111" s="204"/>
      <c r="Y111" s="204"/>
      <c r="Z111" s="204"/>
      <c r="AA111" s="204"/>
      <c r="AB111" s="204"/>
      <c r="AC111" s="204"/>
      <c r="AD111" s="204"/>
      <c r="AE111" s="204"/>
      <c r="AF111" s="204"/>
      <c r="AG111" s="204"/>
      <c r="AH111" s="204"/>
      <c r="AI111" s="204"/>
      <c r="AJ111" s="204"/>
      <c r="AK111" s="204"/>
      <c r="AL111" s="204"/>
      <c r="AM111" s="204"/>
      <c r="AN111" s="204"/>
      <c r="AO111" s="204"/>
      <c r="AP111" s="204"/>
      <c r="AQ111" s="204"/>
      <c r="AR111" s="204"/>
      <c r="AS111" s="204"/>
      <c r="AT111" s="204"/>
      <c r="AU111" s="204"/>
      <c r="AV111" s="204"/>
      <c r="AW111" s="204"/>
      <c r="AX111" s="204"/>
      <c r="AY111" s="204"/>
      <c r="AZ111" s="204"/>
      <c r="BA111" s="204"/>
      <c r="BB111" s="204"/>
      <c r="BC111" s="204"/>
      <c r="BD111" s="204"/>
      <c r="BE111" s="204"/>
      <c r="BF111" s="204"/>
      <c r="BG111" s="204"/>
      <c r="BH111" s="204"/>
      <c r="BI111" s="204"/>
      <c r="BJ111" s="204"/>
      <c r="BK111" s="204"/>
      <c r="BL111" s="204"/>
      <c r="BM111" s="204"/>
      <c r="BN111" s="204"/>
      <c r="BO111" s="204"/>
      <c r="BP111" s="204"/>
      <c r="BQ111" s="204"/>
      <c r="BR111" s="204"/>
      <c r="BS111" s="204"/>
      <c r="BT111" s="204"/>
      <c r="BU111" s="204"/>
      <c r="BV111" s="204"/>
      <c r="BW111" s="204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307"/>
      <c r="N112" s="308"/>
      <c r="O112" s="308"/>
      <c r="P112" s="306">
        <f t="shared" si="1"/>
        <v>31387</v>
      </c>
      <c r="Q112" s="307"/>
      <c r="R112" s="307"/>
      <c r="S112" s="307"/>
      <c r="T112" s="307"/>
      <c r="U112" s="307"/>
      <c r="V112" s="204"/>
      <c r="W112" s="204"/>
      <c r="X112" s="204"/>
      <c r="Y112" s="204"/>
      <c r="Z112" s="204"/>
      <c r="AA112" s="204"/>
      <c r="AB112" s="204"/>
      <c r="AC112" s="204"/>
      <c r="AD112" s="204"/>
      <c r="AE112" s="204"/>
      <c r="AF112" s="204"/>
      <c r="AG112" s="204"/>
      <c r="AH112" s="204"/>
      <c r="AI112" s="204"/>
      <c r="AJ112" s="204"/>
      <c r="AK112" s="204"/>
      <c r="AL112" s="204"/>
      <c r="AM112" s="204"/>
      <c r="AN112" s="204"/>
      <c r="AO112" s="204"/>
      <c r="AP112" s="204"/>
      <c r="AQ112" s="204"/>
      <c r="AR112" s="204"/>
      <c r="AS112" s="204"/>
      <c r="AT112" s="204"/>
      <c r="AU112" s="204"/>
      <c r="AV112" s="204"/>
      <c r="AW112" s="204"/>
      <c r="AX112" s="204"/>
      <c r="AY112" s="204"/>
      <c r="AZ112" s="204"/>
      <c r="BA112" s="204"/>
      <c r="BB112" s="204"/>
      <c r="BC112" s="204"/>
      <c r="BD112" s="204"/>
      <c r="BE112" s="204"/>
      <c r="BF112" s="204"/>
      <c r="BG112" s="204"/>
      <c r="BH112" s="204"/>
      <c r="BI112" s="204"/>
      <c r="BJ112" s="204"/>
      <c r="BK112" s="204"/>
      <c r="BL112" s="204"/>
      <c r="BM112" s="204"/>
      <c r="BN112" s="204"/>
      <c r="BO112" s="204"/>
      <c r="BP112" s="204"/>
      <c r="BQ112" s="204"/>
      <c r="BR112" s="204"/>
      <c r="BS112" s="204"/>
      <c r="BT112" s="204"/>
      <c r="BU112" s="204"/>
      <c r="BV112" s="204"/>
      <c r="BW112" s="204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307"/>
      <c r="N113" s="308"/>
      <c r="O113" s="308"/>
      <c r="P113" s="306">
        <f t="shared" si="1"/>
        <v>59729</v>
      </c>
      <c r="Q113" s="307"/>
      <c r="R113" s="307"/>
      <c r="S113" s="307"/>
      <c r="T113" s="307"/>
      <c r="U113" s="307"/>
      <c r="V113" s="204"/>
      <c r="W113" s="204"/>
      <c r="X113" s="204"/>
      <c r="Y113" s="204"/>
      <c r="Z113" s="204"/>
      <c r="AA113" s="204"/>
      <c r="AB113" s="204"/>
      <c r="AC113" s="204"/>
      <c r="AD113" s="204"/>
      <c r="AE113" s="204"/>
      <c r="AF113" s="204"/>
      <c r="AG113" s="204"/>
      <c r="AH113" s="204"/>
      <c r="AI113" s="204"/>
      <c r="AJ113" s="204"/>
      <c r="AK113" s="204"/>
      <c r="AL113" s="204"/>
      <c r="AM113" s="204"/>
      <c r="AN113" s="204"/>
      <c r="AO113" s="204"/>
      <c r="AP113" s="204"/>
      <c r="AQ113" s="204"/>
      <c r="AR113" s="204"/>
      <c r="AS113" s="204"/>
      <c r="AT113" s="204"/>
      <c r="AU113" s="204"/>
      <c r="AV113" s="204"/>
      <c r="AW113" s="204"/>
      <c r="AX113" s="204"/>
      <c r="AY113" s="204"/>
      <c r="AZ113" s="204"/>
      <c r="BA113" s="204"/>
      <c r="BB113" s="204"/>
      <c r="BC113" s="204"/>
      <c r="BD113" s="204"/>
      <c r="BE113" s="204"/>
      <c r="BF113" s="204"/>
      <c r="BG113" s="204"/>
      <c r="BH113" s="204"/>
      <c r="BI113" s="204"/>
      <c r="BJ113" s="204"/>
      <c r="BK113" s="204"/>
      <c r="BL113" s="204"/>
      <c r="BM113" s="204"/>
      <c r="BN113" s="204"/>
      <c r="BO113" s="204"/>
      <c r="BP113" s="204"/>
      <c r="BQ113" s="204"/>
      <c r="BR113" s="204"/>
      <c r="BS113" s="204"/>
      <c r="BT113" s="204"/>
      <c r="BU113" s="204"/>
      <c r="BV113" s="204"/>
      <c r="BW113" s="204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307"/>
      <c r="N114" s="308"/>
      <c r="O114" s="308"/>
      <c r="P114" s="306">
        <f t="shared" si="1"/>
        <v>68855</v>
      </c>
      <c r="Q114" s="307"/>
      <c r="R114" s="307"/>
      <c r="S114" s="307"/>
      <c r="T114" s="307"/>
      <c r="U114" s="307"/>
      <c r="V114" s="204"/>
      <c r="W114" s="204"/>
      <c r="X114" s="204"/>
      <c r="Y114" s="204"/>
      <c r="Z114" s="204"/>
      <c r="AA114" s="204"/>
      <c r="AB114" s="204"/>
      <c r="AC114" s="204"/>
      <c r="AD114" s="204"/>
      <c r="AE114" s="204"/>
      <c r="AF114" s="204"/>
      <c r="AG114" s="204"/>
      <c r="AH114" s="204"/>
      <c r="AI114" s="204"/>
      <c r="AJ114" s="204"/>
      <c r="AK114" s="204"/>
      <c r="AL114" s="204"/>
      <c r="AM114" s="204"/>
      <c r="AN114" s="204"/>
      <c r="AO114" s="204"/>
      <c r="AP114" s="204"/>
      <c r="AQ114" s="204"/>
      <c r="AR114" s="204"/>
      <c r="AS114" s="204"/>
      <c r="AT114" s="204"/>
      <c r="AU114" s="204"/>
      <c r="AV114" s="204"/>
      <c r="AW114" s="204"/>
      <c r="AX114" s="204"/>
      <c r="AY114" s="204"/>
      <c r="AZ114" s="204"/>
      <c r="BA114" s="204"/>
      <c r="BB114" s="204"/>
      <c r="BC114" s="204"/>
      <c r="BD114" s="204"/>
      <c r="BE114" s="204"/>
      <c r="BF114" s="204"/>
      <c r="BG114" s="204"/>
      <c r="BH114" s="204"/>
      <c r="BI114" s="204"/>
      <c r="BJ114" s="204"/>
      <c r="BK114" s="204"/>
      <c r="BL114" s="204"/>
      <c r="BM114" s="204"/>
      <c r="BN114" s="204"/>
      <c r="BO114" s="204"/>
      <c r="BP114" s="204"/>
      <c r="BQ114" s="204"/>
      <c r="BR114" s="204"/>
      <c r="BS114" s="204"/>
      <c r="BT114" s="204"/>
      <c r="BU114" s="204"/>
      <c r="BV114" s="204"/>
      <c r="BW114" s="204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307"/>
      <c r="N115" s="308"/>
      <c r="O115" s="308"/>
      <c r="P115" s="306">
        <f t="shared" si="1"/>
        <v>46368</v>
      </c>
      <c r="Q115" s="307"/>
      <c r="R115" s="307"/>
      <c r="S115" s="307"/>
      <c r="T115" s="307"/>
      <c r="U115" s="307"/>
      <c r="V115" s="204"/>
      <c r="W115" s="204"/>
      <c r="X115" s="204"/>
      <c r="Y115" s="204"/>
      <c r="Z115" s="204"/>
      <c r="AA115" s="204"/>
      <c r="AB115" s="204"/>
      <c r="AC115" s="204"/>
      <c r="AD115" s="204"/>
      <c r="AE115" s="204"/>
      <c r="AF115" s="204"/>
      <c r="AG115" s="204"/>
      <c r="AH115" s="204"/>
      <c r="AI115" s="204"/>
      <c r="AJ115" s="204"/>
      <c r="AK115" s="204"/>
      <c r="AL115" s="204"/>
      <c r="AM115" s="204"/>
      <c r="AN115" s="204"/>
      <c r="AO115" s="204"/>
      <c r="AP115" s="204"/>
      <c r="AQ115" s="204"/>
      <c r="AR115" s="204"/>
      <c r="AS115" s="204"/>
      <c r="AT115" s="204"/>
      <c r="AU115" s="204"/>
      <c r="AV115" s="204"/>
      <c r="AW115" s="204"/>
      <c r="AX115" s="204"/>
      <c r="AY115" s="204"/>
      <c r="AZ115" s="204"/>
      <c r="BA115" s="204"/>
      <c r="BB115" s="204"/>
      <c r="BC115" s="204"/>
      <c r="BD115" s="204"/>
      <c r="BE115" s="204"/>
      <c r="BF115" s="204"/>
      <c r="BG115" s="204"/>
      <c r="BH115" s="204"/>
      <c r="BI115" s="204"/>
      <c r="BJ115" s="204"/>
      <c r="BK115" s="204"/>
      <c r="BL115" s="204"/>
      <c r="BM115" s="204"/>
      <c r="BN115" s="204"/>
      <c r="BO115" s="204"/>
      <c r="BP115" s="204"/>
      <c r="BQ115" s="204"/>
      <c r="BR115" s="204"/>
      <c r="BS115" s="204"/>
      <c r="BT115" s="204"/>
      <c r="BU115" s="204"/>
      <c r="BV115" s="204"/>
      <c r="BW115" s="204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307"/>
      <c r="N116" s="308"/>
      <c r="O116" s="308"/>
      <c r="P116" s="306">
        <f t="shared" si="1"/>
        <v>57473</v>
      </c>
      <c r="Q116" s="307"/>
      <c r="R116" s="307"/>
      <c r="S116" s="307"/>
      <c r="T116" s="307"/>
      <c r="U116" s="307"/>
      <c r="V116" s="204"/>
      <c r="W116" s="204"/>
      <c r="X116" s="204"/>
      <c r="Y116" s="204"/>
      <c r="Z116" s="204"/>
      <c r="AA116" s="204"/>
      <c r="AB116" s="204"/>
      <c r="AC116" s="204"/>
      <c r="AD116" s="204"/>
      <c r="AE116" s="204"/>
      <c r="AF116" s="204"/>
      <c r="AG116" s="204"/>
      <c r="AH116" s="204"/>
      <c r="AI116" s="204"/>
      <c r="AJ116" s="204"/>
      <c r="AK116" s="204"/>
      <c r="AL116" s="204"/>
      <c r="AM116" s="204"/>
      <c r="AN116" s="204"/>
      <c r="AO116" s="204"/>
      <c r="AP116" s="204"/>
      <c r="AQ116" s="204"/>
      <c r="AR116" s="204"/>
      <c r="AS116" s="204"/>
      <c r="AT116" s="204"/>
      <c r="AU116" s="204"/>
      <c r="AV116" s="204"/>
      <c r="AW116" s="204"/>
      <c r="AX116" s="204"/>
      <c r="AY116" s="204"/>
      <c r="AZ116" s="204"/>
      <c r="BA116" s="204"/>
      <c r="BB116" s="204"/>
      <c r="BC116" s="204"/>
      <c r="BD116" s="204"/>
      <c r="BE116" s="204"/>
      <c r="BF116" s="204"/>
      <c r="BG116" s="204"/>
      <c r="BH116" s="204"/>
      <c r="BI116" s="204"/>
      <c r="BJ116" s="204"/>
      <c r="BK116" s="204"/>
      <c r="BL116" s="204"/>
      <c r="BM116" s="204"/>
      <c r="BN116" s="204"/>
      <c r="BO116" s="204"/>
      <c r="BP116" s="204"/>
      <c r="BQ116" s="204"/>
      <c r="BR116" s="204"/>
      <c r="BS116" s="204"/>
      <c r="BT116" s="204"/>
      <c r="BU116" s="204"/>
      <c r="BV116" s="204"/>
      <c r="BW116" s="204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307"/>
      <c r="N117" s="308"/>
      <c r="O117" s="308"/>
      <c r="P117" s="306">
        <f t="shared" si="1"/>
        <v>48288</v>
      </c>
      <c r="Q117" s="307"/>
      <c r="R117" s="307"/>
      <c r="S117" s="307"/>
      <c r="T117" s="307"/>
      <c r="U117" s="307"/>
      <c r="V117" s="204"/>
      <c r="W117" s="204"/>
      <c r="X117" s="204"/>
      <c r="Y117" s="204"/>
      <c r="Z117" s="204"/>
      <c r="AA117" s="204"/>
      <c r="AB117" s="204"/>
      <c r="AC117" s="204"/>
      <c r="AD117" s="204"/>
      <c r="AE117" s="204"/>
      <c r="AF117" s="204"/>
      <c r="AG117" s="204"/>
      <c r="AH117" s="204"/>
      <c r="AI117" s="204"/>
      <c r="AJ117" s="204"/>
      <c r="AK117" s="204"/>
      <c r="AL117" s="204"/>
      <c r="AM117" s="204"/>
      <c r="AN117" s="204"/>
      <c r="AO117" s="204"/>
      <c r="AP117" s="204"/>
      <c r="AQ117" s="204"/>
      <c r="AR117" s="204"/>
      <c r="AS117" s="204"/>
      <c r="AT117" s="204"/>
      <c r="AU117" s="204"/>
      <c r="AV117" s="204"/>
      <c r="AW117" s="204"/>
      <c r="AX117" s="204"/>
      <c r="AY117" s="204"/>
      <c r="AZ117" s="204"/>
      <c r="BA117" s="204"/>
      <c r="BB117" s="204"/>
      <c r="BC117" s="204"/>
      <c r="BD117" s="204"/>
      <c r="BE117" s="204"/>
      <c r="BF117" s="204"/>
      <c r="BG117" s="204"/>
      <c r="BH117" s="204"/>
      <c r="BI117" s="204"/>
      <c r="BJ117" s="204"/>
      <c r="BK117" s="204"/>
      <c r="BL117" s="204"/>
      <c r="BM117" s="204"/>
      <c r="BN117" s="204"/>
      <c r="BO117" s="204"/>
      <c r="BP117" s="204"/>
      <c r="BQ117" s="204"/>
      <c r="BR117" s="204"/>
      <c r="BS117" s="204"/>
      <c r="BT117" s="204"/>
      <c r="BU117" s="204"/>
      <c r="BV117" s="204"/>
      <c r="BW117" s="204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307"/>
      <c r="N118" s="308"/>
      <c r="O118" s="308"/>
      <c r="P118" s="306">
        <f t="shared" si="1"/>
        <v>58666</v>
      </c>
      <c r="Q118" s="307"/>
      <c r="R118" s="307"/>
      <c r="S118" s="307"/>
      <c r="T118" s="307"/>
      <c r="U118" s="307"/>
      <c r="V118" s="204"/>
      <c r="W118" s="204"/>
      <c r="X118" s="204"/>
      <c r="Y118" s="204"/>
      <c r="Z118" s="204"/>
      <c r="AA118" s="204"/>
      <c r="AB118" s="204"/>
      <c r="AC118" s="204"/>
      <c r="AD118" s="204"/>
      <c r="AE118" s="204"/>
      <c r="AF118" s="204"/>
      <c r="AG118" s="204"/>
      <c r="AH118" s="204"/>
      <c r="AI118" s="204"/>
      <c r="AJ118" s="204"/>
      <c r="AK118" s="204"/>
      <c r="AL118" s="204"/>
      <c r="AM118" s="204"/>
      <c r="AN118" s="204"/>
      <c r="AO118" s="204"/>
      <c r="AP118" s="204"/>
      <c r="AQ118" s="204"/>
      <c r="AR118" s="204"/>
      <c r="AS118" s="204"/>
      <c r="AT118" s="204"/>
      <c r="AU118" s="204"/>
      <c r="AV118" s="204"/>
      <c r="AW118" s="204"/>
      <c r="AX118" s="204"/>
      <c r="AY118" s="204"/>
      <c r="AZ118" s="204"/>
      <c r="BA118" s="204"/>
      <c r="BB118" s="204"/>
      <c r="BC118" s="204"/>
      <c r="BD118" s="204"/>
      <c r="BE118" s="204"/>
      <c r="BF118" s="204"/>
      <c r="BG118" s="204"/>
      <c r="BH118" s="204"/>
      <c r="BI118" s="204"/>
      <c r="BJ118" s="204"/>
      <c r="BK118" s="204"/>
      <c r="BL118" s="204"/>
      <c r="BM118" s="204"/>
      <c r="BN118" s="204"/>
      <c r="BO118" s="204"/>
      <c r="BP118" s="204"/>
      <c r="BQ118" s="204"/>
      <c r="BR118" s="204"/>
      <c r="BS118" s="204"/>
      <c r="BT118" s="204"/>
      <c r="BU118" s="204"/>
      <c r="BV118" s="204"/>
      <c r="BW118" s="204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307"/>
      <c r="N119" s="308"/>
      <c r="O119" s="308"/>
      <c r="P119" s="306">
        <f t="shared" si="1"/>
        <v>57933</v>
      </c>
      <c r="Q119" s="307"/>
      <c r="R119" s="307"/>
      <c r="S119" s="307"/>
      <c r="T119" s="307"/>
      <c r="U119" s="307"/>
      <c r="V119" s="204"/>
      <c r="W119" s="204"/>
      <c r="X119" s="204"/>
      <c r="Y119" s="204"/>
      <c r="Z119" s="204"/>
      <c r="AA119" s="204"/>
      <c r="AB119" s="204"/>
      <c r="AC119" s="204"/>
      <c r="AD119" s="204"/>
      <c r="AE119" s="204"/>
      <c r="AF119" s="204"/>
      <c r="AG119" s="204"/>
      <c r="AH119" s="204"/>
      <c r="AI119" s="204"/>
      <c r="AJ119" s="204"/>
      <c r="AK119" s="204"/>
      <c r="AL119" s="204"/>
      <c r="AM119" s="204"/>
      <c r="AN119" s="204"/>
      <c r="AO119" s="204"/>
      <c r="AP119" s="204"/>
      <c r="AQ119" s="204"/>
      <c r="AR119" s="204"/>
      <c r="AS119" s="204"/>
      <c r="AT119" s="204"/>
      <c r="AU119" s="204"/>
      <c r="AV119" s="204"/>
      <c r="AW119" s="204"/>
      <c r="AX119" s="204"/>
      <c r="AY119" s="204"/>
      <c r="AZ119" s="204"/>
      <c r="BA119" s="204"/>
      <c r="BB119" s="204"/>
      <c r="BC119" s="204"/>
      <c r="BD119" s="204"/>
      <c r="BE119" s="204"/>
      <c r="BF119" s="204"/>
      <c r="BG119" s="204"/>
      <c r="BH119" s="204"/>
      <c r="BI119" s="204"/>
      <c r="BJ119" s="204"/>
      <c r="BK119" s="204"/>
      <c r="BL119" s="204"/>
      <c r="BM119" s="204"/>
      <c r="BN119" s="204"/>
      <c r="BO119" s="204"/>
      <c r="BP119" s="204"/>
      <c r="BQ119" s="204"/>
      <c r="BR119" s="204"/>
      <c r="BS119" s="204"/>
      <c r="BT119" s="204"/>
      <c r="BU119" s="204"/>
      <c r="BV119" s="204"/>
      <c r="BW119" s="204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307"/>
      <c r="N120" s="308"/>
      <c r="O120" s="308"/>
      <c r="P120" s="306">
        <f t="shared" si="1"/>
        <v>71145</v>
      </c>
      <c r="Q120" s="307"/>
      <c r="R120" s="307"/>
      <c r="S120" s="307"/>
      <c r="T120" s="307"/>
      <c r="U120" s="307"/>
      <c r="V120" s="204"/>
      <c r="W120" s="204"/>
      <c r="X120" s="204"/>
      <c r="Y120" s="204"/>
      <c r="Z120" s="204"/>
      <c r="AA120" s="204"/>
      <c r="AB120" s="204"/>
      <c r="AC120" s="204"/>
      <c r="AD120" s="204"/>
      <c r="AE120" s="204"/>
      <c r="AF120" s="204"/>
      <c r="AG120" s="204"/>
      <c r="AH120" s="204"/>
      <c r="AI120" s="204"/>
      <c r="AJ120" s="204"/>
      <c r="AK120" s="204"/>
      <c r="AL120" s="204"/>
      <c r="AM120" s="204"/>
      <c r="AN120" s="204"/>
      <c r="AO120" s="204"/>
      <c r="AP120" s="204"/>
      <c r="AQ120" s="204"/>
      <c r="AR120" s="204"/>
      <c r="AS120" s="204"/>
      <c r="AT120" s="204"/>
      <c r="AU120" s="204"/>
      <c r="AV120" s="204"/>
      <c r="AW120" s="204"/>
      <c r="AX120" s="204"/>
      <c r="AY120" s="204"/>
      <c r="AZ120" s="204"/>
      <c r="BA120" s="204"/>
      <c r="BB120" s="204"/>
      <c r="BC120" s="204"/>
      <c r="BD120" s="204"/>
      <c r="BE120" s="204"/>
      <c r="BF120" s="204"/>
      <c r="BG120" s="204"/>
      <c r="BH120" s="204"/>
      <c r="BI120" s="204"/>
      <c r="BJ120" s="204"/>
      <c r="BK120" s="204"/>
      <c r="BL120" s="204"/>
      <c r="BM120" s="204"/>
      <c r="BN120" s="204"/>
      <c r="BO120" s="204"/>
      <c r="BP120" s="204"/>
      <c r="BQ120" s="204"/>
      <c r="BR120" s="204"/>
      <c r="BS120" s="204"/>
      <c r="BT120" s="204"/>
      <c r="BU120" s="204"/>
      <c r="BV120" s="204"/>
      <c r="BW120" s="204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307"/>
      <c r="N121" s="308"/>
      <c r="O121" s="308"/>
      <c r="P121" s="306">
        <f t="shared" si="1"/>
        <v>70138</v>
      </c>
      <c r="Q121" s="307"/>
      <c r="R121" s="307"/>
      <c r="S121" s="307"/>
      <c r="T121" s="307"/>
      <c r="U121" s="307"/>
      <c r="V121" s="204"/>
      <c r="W121" s="204"/>
      <c r="X121" s="204"/>
      <c r="Y121" s="204"/>
      <c r="Z121" s="204"/>
      <c r="AA121" s="204"/>
      <c r="AB121" s="204"/>
      <c r="AC121" s="204"/>
      <c r="AD121" s="204"/>
      <c r="AE121" s="204"/>
      <c r="AF121" s="204"/>
      <c r="AG121" s="204"/>
      <c r="AH121" s="204"/>
      <c r="AI121" s="204"/>
      <c r="AJ121" s="204"/>
      <c r="AK121" s="204"/>
      <c r="AL121" s="204"/>
      <c r="AM121" s="204"/>
      <c r="AN121" s="204"/>
      <c r="AO121" s="204"/>
      <c r="AP121" s="204"/>
      <c r="AQ121" s="204"/>
      <c r="AR121" s="204"/>
      <c r="AS121" s="204"/>
      <c r="AT121" s="204"/>
      <c r="AU121" s="204"/>
      <c r="AV121" s="204"/>
      <c r="AW121" s="204"/>
      <c r="AX121" s="204"/>
      <c r="AY121" s="204"/>
      <c r="AZ121" s="204"/>
      <c r="BA121" s="204"/>
      <c r="BB121" s="204"/>
      <c r="BC121" s="204"/>
      <c r="BD121" s="204"/>
      <c r="BE121" s="204"/>
      <c r="BF121" s="204"/>
      <c r="BG121" s="204"/>
      <c r="BH121" s="204"/>
      <c r="BI121" s="204"/>
      <c r="BJ121" s="204"/>
      <c r="BK121" s="204"/>
      <c r="BL121" s="204"/>
      <c r="BM121" s="204"/>
      <c r="BN121" s="204"/>
      <c r="BO121" s="204"/>
      <c r="BP121" s="204"/>
      <c r="BQ121" s="204"/>
      <c r="BR121" s="204"/>
      <c r="BS121" s="204"/>
      <c r="BT121" s="204"/>
      <c r="BU121" s="204"/>
      <c r="BV121" s="204"/>
      <c r="BW121" s="204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307"/>
      <c r="N122" s="308"/>
      <c r="O122" s="308"/>
      <c r="P122" s="306">
        <f t="shared" si="1"/>
        <v>136355</v>
      </c>
      <c r="Q122" s="307"/>
      <c r="R122" s="307"/>
      <c r="S122" s="307"/>
      <c r="T122" s="307"/>
      <c r="U122" s="307"/>
      <c r="V122" s="204"/>
      <c r="W122" s="204"/>
      <c r="X122" s="204"/>
      <c r="Y122" s="204"/>
      <c r="Z122" s="204"/>
      <c r="AA122" s="204"/>
      <c r="AB122" s="204"/>
      <c r="AC122" s="204"/>
      <c r="AD122" s="204"/>
      <c r="AE122" s="204"/>
      <c r="AF122" s="204"/>
      <c r="AG122" s="204"/>
      <c r="AH122" s="204"/>
      <c r="AI122" s="204"/>
      <c r="AJ122" s="204"/>
      <c r="AK122" s="204"/>
      <c r="AL122" s="204"/>
      <c r="AM122" s="204"/>
      <c r="AN122" s="204"/>
      <c r="AO122" s="204"/>
      <c r="AP122" s="204"/>
      <c r="AQ122" s="204"/>
      <c r="AR122" s="204"/>
      <c r="AS122" s="204"/>
      <c r="AT122" s="204"/>
      <c r="AU122" s="204"/>
      <c r="AV122" s="204"/>
      <c r="AW122" s="204"/>
      <c r="AX122" s="204"/>
      <c r="AY122" s="204"/>
      <c r="AZ122" s="204"/>
      <c r="BA122" s="204"/>
      <c r="BB122" s="204"/>
      <c r="BC122" s="204"/>
      <c r="BD122" s="204"/>
      <c r="BE122" s="204"/>
      <c r="BF122" s="204"/>
      <c r="BG122" s="204"/>
      <c r="BH122" s="204"/>
      <c r="BI122" s="204"/>
      <c r="BJ122" s="204"/>
      <c r="BK122" s="204"/>
      <c r="BL122" s="204"/>
      <c r="BM122" s="204"/>
      <c r="BN122" s="204"/>
      <c r="BO122" s="204"/>
      <c r="BP122" s="204"/>
      <c r="BQ122" s="204"/>
      <c r="BR122" s="204"/>
      <c r="BS122" s="204"/>
      <c r="BT122" s="204"/>
      <c r="BU122" s="204"/>
      <c r="BV122" s="204"/>
      <c r="BW122" s="204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307"/>
      <c r="N123" s="308"/>
      <c r="O123" s="308"/>
      <c r="P123" s="306">
        <f t="shared" si="1"/>
        <v>68983</v>
      </c>
      <c r="Q123" s="307"/>
      <c r="R123" s="307"/>
      <c r="S123" s="307"/>
      <c r="T123" s="307"/>
      <c r="U123" s="307"/>
      <c r="V123" s="204"/>
      <c r="W123" s="204"/>
      <c r="X123" s="204"/>
      <c r="Y123" s="204"/>
      <c r="Z123" s="204"/>
      <c r="AA123" s="204"/>
      <c r="AB123" s="204"/>
      <c r="AC123" s="204"/>
      <c r="AD123" s="204"/>
      <c r="AE123" s="204"/>
      <c r="AF123" s="204"/>
      <c r="AG123" s="204"/>
      <c r="AH123" s="204"/>
      <c r="AI123" s="204"/>
      <c r="AJ123" s="204"/>
      <c r="AK123" s="204"/>
      <c r="AL123" s="204"/>
      <c r="AM123" s="204"/>
      <c r="AN123" s="204"/>
      <c r="AO123" s="204"/>
      <c r="AP123" s="204"/>
      <c r="AQ123" s="204"/>
      <c r="AR123" s="204"/>
      <c r="AS123" s="204"/>
      <c r="AT123" s="204"/>
      <c r="AU123" s="204"/>
      <c r="AV123" s="204"/>
      <c r="AW123" s="204"/>
      <c r="AX123" s="204"/>
      <c r="AY123" s="204"/>
      <c r="AZ123" s="204"/>
      <c r="BA123" s="204"/>
      <c r="BB123" s="204"/>
      <c r="BC123" s="204"/>
      <c r="BD123" s="204"/>
      <c r="BE123" s="204"/>
      <c r="BF123" s="204"/>
      <c r="BG123" s="204"/>
      <c r="BH123" s="204"/>
      <c r="BI123" s="204"/>
      <c r="BJ123" s="204"/>
      <c r="BK123" s="204"/>
      <c r="BL123" s="204"/>
      <c r="BM123" s="204"/>
      <c r="BN123" s="204"/>
      <c r="BO123" s="204"/>
      <c r="BP123" s="204"/>
      <c r="BQ123" s="204"/>
      <c r="BR123" s="204"/>
      <c r="BS123" s="204"/>
      <c r="BT123" s="204"/>
      <c r="BU123" s="204"/>
      <c r="BV123" s="204"/>
      <c r="BW123" s="204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307"/>
      <c r="N124" s="308"/>
      <c r="O124" s="308"/>
      <c r="P124" s="306">
        <f t="shared" si="1"/>
        <v>46330</v>
      </c>
      <c r="Q124" s="307"/>
      <c r="R124" s="307"/>
      <c r="S124" s="307"/>
      <c r="T124" s="307"/>
      <c r="U124" s="307"/>
      <c r="V124" s="204"/>
      <c r="W124" s="204"/>
      <c r="X124" s="204"/>
      <c r="Y124" s="204"/>
      <c r="Z124" s="204"/>
      <c r="AA124" s="204"/>
      <c r="AB124" s="204"/>
      <c r="AC124" s="204"/>
      <c r="AD124" s="204"/>
      <c r="AE124" s="204"/>
      <c r="AF124" s="204"/>
      <c r="AG124" s="204"/>
      <c r="AH124" s="204"/>
      <c r="AI124" s="204"/>
      <c r="AJ124" s="204"/>
      <c r="AK124" s="204"/>
      <c r="AL124" s="204"/>
      <c r="AM124" s="204"/>
      <c r="AN124" s="204"/>
      <c r="AO124" s="204"/>
      <c r="AP124" s="204"/>
      <c r="AQ124" s="204"/>
      <c r="AR124" s="204"/>
      <c r="AS124" s="204"/>
      <c r="AT124" s="204"/>
      <c r="AU124" s="204"/>
      <c r="AV124" s="204"/>
      <c r="AW124" s="204"/>
      <c r="AX124" s="204"/>
      <c r="AY124" s="204"/>
      <c r="AZ124" s="204"/>
      <c r="BA124" s="204"/>
      <c r="BB124" s="204"/>
      <c r="BC124" s="204"/>
      <c r="BD124" s="204"/>
      <c r="BE124" s="204"/>
      <c r="BF124" s="204"/>
      <c r="BG124" s="204"/>
      <c r="BH124" s="204"/>
      <c r="BI124" s="204"/>
      <c r="BJ124" s="204"/>
      <c r="BK124" s="204"/>
      <c r="BL124" s="204"/>
      <c r="BM124" s="204"/>
      <c r="BN124" s="204"/>
      <c r="BO124" s="204"/>
      <c r="BP124" s="204"/>
      <c r="BQ124" s="204"/>
      <c r="BR124" s="204"/>
      <c r="BS124" s="204"/>
      <c r="BT124" s="204"/>
      <c r="BU124" s="204"/>
      <c r="BV124" s="204"/>
      <c r="BW124" s="204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307"/>
      <c r="N125" s="308"/>
      <c r="O125" s="308"/>
      <c r="P125" s="306">
        <f t="shared" si="1"/>
        <v>87418</v>
      </c>
      <c r="Q125" s="307"/>
      <c r="R125" s="307"/>
      <c r="S125" s="307"/>
      <c r="T125" s="307"/>
      <c r="U125" s="307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4"/>
      <c r="AG125" s="204"/>
      <c r="AH125" s="204"/>
      <c r="AI125" s="204"/>
      <c r="AJ125" s="204"/>
      <c r="AK125" s="204"/>
      <c r="AL125" s="204"/>
      <c r="AM125" s="204"/>
      <c r="AN125" s="204"/>
      <c r="AO125" s="204"/>
      <c r="AP125" s="204"/>
      <c r="AQ125" s="204"/>
      <c r="AR125" s="204"/>
      <c r="AS125" s="204"/>
      <c r="AT125" s="204"/>
      <c r="AU125" s="204"/>
      <c r="AV125" s="204"/>
      <c r="AW125" s="204"/>
      <c r="AX125" s="204"/>
      <c r="AY125" s="204"/>
      <c r="AZ125" s="204"/>
      <c r="BA125" s="204"/>
      <c r="BB125" s="204"/>
      <c r="BC125" s="204"/>
      <c r="BD125" s="204"/>
      <c r="BE125" s="204"/>
      <c r="BF125" s="204"/>
      <c r="BG125" s="204"/>
      <c r="BH125" s="204"/>
      <c r="BI125" s="204"/>
      <c r="BJ125" s="204"/>
      <c r="BK125" s="204"/>
      <c r="BL125" s="204"/>
      <c r="BM125" s="204"/>
      <c r="BN125" s="204"/>
      <c r="BO125" s="204"/>
      <c r="BP125" s="204"/>
      <c r="BQ125" s="204"/>
      <c r="BR125" s="204"/>
      <c r="BS125" s="204"/>
      <c r="BT125" s="204"/>
      <c r="BU125" s="204"/>
      <c r="BV125" s="204"/>
      <c r="BW125" s="204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307"/>
      <c r="N126" s="308"/>
      <c r="O126" s="308"/>
      <c r="P126" s="306">
        <f t="shared" si="1"/>
        <v>97765</v>
      </c>
      <c r="Q126" s="307"/>
      <c r="R126" s="307"/>
      <c r="S126" s="307"/>
      <c r="T126" s="307"/>
      <c r="U126" s="307"/>
      <c r="V126" s="204"/>
      <c r="W126" s="204"/>
      <c r="X126" s="204"/>
      <c r="Y126" s="204"/>
      <c r="Z126" s="204"/>
      <c r="AA126" s="204"/>
      <c r="AB126" s="204"/>
      <c r="AC126" s="204"/>
      <c r="AD126" s="204"/>
      <c r="AE126" s="204"/>
      <c r="AF126" s="204"/>
      <c r="AG126" s="204"/>
      <c r="AH126" s="204"/>
      <c r="AI126" s="204"/>
      <c r="AJ126" s="204"/>
      <c r="AK126" s="204"/>
      <c r="AL126" s="204"/>
      <c r="AM126" s="204"/>
      <c r="AN126" s="204"/>
      <c r="AO126" s="204"/>
      <c r="AP126" s="204"/>
      <c r="AQ126" s="204"/>
      <c r="AR126" s="204"/>
      <c r="AS126" s="204"/>
      <c r="AT126" s="204"/>
      <c r="AU126" s="204"/>
      <c r="AV126" s="204"/>
      <c r="AW126" s="204"/>
      <c r="AX126" s="204"/>
      <c r="AY126" s="204"/>
      <c r="AZ126" s="204"/>
      <c r="BA126" s="204"/>
      <c r="BB126" s="204"/>
      <c r="BC126" s="204"/>
      <c r="BD126" s="204"/>
      <c r="BE126" s="204"/>
      <c r="BF126" s="204"/>
      <c r="BG126" s="204"/>
      <c r="BH126" s="204"/>
      <c r="BI126" s="204"/>
      <c r="BJ126" s="204"/>
      <c r="BK126" s="204"/>
      <c r="BL126" s="204"/>
      <c r="BM126" s="204"/>
      <c r="BN126" s="204"/>
      <c r="BO126" s="204"/>
      <c r="BP126" s="204"/>
      <c r="BQ126" s="204"/>
      <c r="BR126" s="204"/>
      <c r="BS126" s="204"/>
      <c r="BT126" s="204"/>
      <c r="BU126" s="204"/>
      <c r="BV126" s="204"/>
      <c r="BW126" s="204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307"/>
      <c r="N127" s="308"/>
      <c r="O127" s="308"/>
      <c r="P127" s="306">
        <f t="shared" si="1"/>
        <v>88394</v>
      </c>
      <c r="Q127" s="307"/>
      <c r="R127" s="307"/>
      <c r="S127" s="307"/>
      <c r="T127" s="307"/>
      <c r="U127" s="307"/>
      <c r="V127" s="204"/>
      <c r="W127" s="204"/>
      <c r="X127" s="204"/>
      <c r="Y127" s="204"/>
      <c r="Z127" s="204"/>
      <c r="AA127" s="204"/>
      <c r="AB127" s="204"/>
      <c r="AC127" s="204"/>
      <c r="AD127" s="204"/>
      <c r="AE127" s="204"/>
      <c r="AF127" s="204"/>
      <c r="AG127" s="204"/>
      <c r="AH127" s="204"/>
      <c r="AI127" s="204"/>
      <c r="AJ127" s="204"/>
      <c r="AK127" s="204"/>
      <c r="AL127" s="204"/>
      <c r="AM127" s="204"/>
      <c r="AN127" s="204"/>
      <c r="AO127" s="204"/>
      <c r="AP127" s="204"/>
      <c r="AQ127" s="204"/>
      <c r="AR127" s="204"/>
      <c r="AS127" s="204"/>
      <c r="AT127" s="204"/>
      <c r="AU127" s="204"/>
      <c r="AV127" s="204"/>
      <c r="AW127" s="204"/>
      <c r="AX127" s="204"/>
      <c r="AY127" s="204"/>
      <c r="AZ127" s="204"/>
      <c r="BA127" s="204"/>
      <c r="BB127" s="204"/>
      <c r="BC127" s="204"/>
      <c r="BD127" s="204"/>
      <c r="BE127" s="204"/>
      <c r="BF127" s="204"/>
      <c r="BG127" s="204"/>
      <c r="BH127" s="204"/>
      <c r="BI127" s="204"/>
      <c r="BJ127" s="204"/>
      <c r="BK127" s="204"/>
      <c r="BL127" s="204"/>
      <c r="BM127" s="204"/>
      <c r="BN127" s="204"/>
      <c r="BO127" s="204"/>
      <c r="BP127" s="204"/>
      <c r="BQ127" s="204"/>
      <c r="BR127" s="204"/>
      <c r="BS127" s="204"/>
      <c r="BT127" s="204"/>
      <c r="BU127" s="204"/>
      <c r="BV127" s="204"/>
      <c r="BW127" s="204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307"/>
      <c r="N128" s="308"/>
      <c r="O128" s="308"/>
      <c r="P128" s="306">
        <f t="shared" si="1"/>
        <v>83697</v>
      </c>
      <c r="Q128" s="307"/>
      <c r="R128" s="307"/>
      <c r="S128" s="307"/>
      <c r="T128" s="307"/>
      <c r="U128" s="307"/>
      <c r="V128" s="204"/>
      <c r="W128" s="204"/>
      <c r="X128" s="204"/>
      <c r="Y128" s="204"/>
      <c r="Z128" s="204"/>
      <c r="AA128" s="204"/>
      <c r="AB128" s="204"/>
      <c r="AC128" s="204"/>
      <c r="AD128" s="204"/>
      <c r="AE128" s="204"/>
      <c r="AF128" s="204"/>
      <c r="AG128" s="204"/>
      <c r="AH128" s="204"/>
      <c r="AI128" s="204"/>
      <c r="AJ128" s="204"/>
      <c r="AK128" s="204"/>
      <c r="AL128" s="204"/>
      <c r="AM128" s="204"/>
      <c r="AN128" s="204"/>
      <c r="AO128" s="204"/>
      <c r="AP128" s="204"/>
      <c r="AQ128" s="204"/>
      <c r="AR128" s="204"/>
      <c r="AS128" s="204"/>
      <c r="AT128" s="204"/>
      <c r="AU128" s="204"/>
      <c r="AV128" s="204"/>
      <c r="AW128" s="204"/>
      <c r="AX128" s="204"/>
      <c r="AY128" s="204"/>
      <c r="AZ128" s="204"/>
      <c r="BA128" s="204"/>
      <c r="BB128" s="204"/>
      <c r="BC128" s="204"/>
      <c r="BD128" s="204"/>
      <c r="BE128" s="204"/>
      <c r="BF128" s="204"/>
      <c r="BG128" s="204"/>
      <c r="BH128" s="204"/>
      <c r="BI128" s="204"/>
      <c r="BJ128" s="204"/>
      <c r="BK128" s="204"/>
      <c r="BL128" s="204"/>
      <c r="BM128" s="204"/>
      <c r="BN128" s="204"/>
      <c r="BO128" s="204"/>
      <c r="BP128" s="204"/>
      <c r="BQ128" s="204"/>
      <c r="BR128" s="204"/>
      <c r="BS128" s="204"/>
      <c r="BT128" s="204"/>
      <c r="BU128" s="204"/>
      <c r="BV128" s="204"/>
      <c r="BW128" s="204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307"/>
      <c r="N129" s="308"/>
      <c r="O129" s="308"/>
      <c r="P129" s="306">
        <f t="shared" si="1"/>
        <v>158508</v>
      </c>
      <c r="Q129" s="307"/>
      <c r="R129" s="307"/>
      <c r="S129" s="307"/>
      <c r="T129" s="307"/>
      <c r="U129" s="307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4"/>
      <c r="AG129" s="204"/>
      <c r="AH129" s="204"/>
      <c r="AI129" s="204"/>
      <c r="AJ129" s="204"/>
      <c r="AK129" s="204"/>
      <c r="AL129" s="204"/>
      <c r="AM129" s="204"/>
      <c r="AN129" s="204"/>
      <c r="AO129" s="204"/>
      <c r="AP129" s="204"/>
      <c r="AQ129" s="204"/>
      <c r="AR129" s="204"/>
      <c r="AS129" s="204"/>
      <c r="AT129" s="204"/>
      <c r="AU129" s="204"/>
      <c r="AV129" s="204"/>
      <c r="AW129" s="204"/>
      <c r="AX129" s="204"/>
      <c r="AY129" s="204"/>
      <c r="AZ129" s="204"/>
      <c r="BA129" s="204"/>
      <c r="BB129" s="204"/>
      <c r="BC129" s="204"/>
      <c r="BD129" s="204"/>
      <c r="BE129" s="204"/>
      <c r="BF129" s="204"/>
      <c r="BG129" s="204"/>
      <c r="BH129" s="204"/>
      <c r="BI129" s="204"/>
      <c r="BJ129" s="204"/>
      <c r="BK129" s="204"/>
      <c r="BL129" s="204"/>
      <c r="BM129" s="204"/>
      <c r="BN129" s="204"/>
      <c r="BO129" s="204"/>
      <c r="BP129" s="204"/>
      <c r="BQ129" s="204"/>
      <c r="BR129" s="204"/>
      <c r="BS129" s="204"/>
      <c r="BT129" s="204"/>
      <c r="BU129" s="204"/>
      <c r="BV129" s="204"/>
      <c r="BW129" s="204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307"/>
      <c r="N130" s="308"/>
      <c r="O130" s="308"/>
      <c r="P130" s="306">
        <f t="shared" si="1"/>
        <v>100178</v>
      </c>
      <c r="Q130" s="307"/>
      <c r="R130" s="307"/>
      <c r="S130" s="307"/>
      <c r="T130" s="307"/>
      <c r="U130" s="307"/>
      <c r="V130" s="204"/>
      <c r="W130" s="204"/>
      <c r="X130" s="204"/>
      <c r="Y130" s="204"/>
      <c r="Z130" s="204"/>
      <c r="AA130" s="204"/>
      <c r="AB130" s="204"/>
      <c r="AC130" s="204"/>
      <c r="AD130" s="204"/>
      <c r="AE130" s="204"/>
      <c r="AF130" s="204"/>
      <c r="AG130" s="204"/>
      <c r="AH130" s="204"/>
      <c r="AI130" s="204"/>
      <c r="AJ130" s="204"/>
      <c r="AK130" s="204"/>
      <c r="AL130" s="204"/>
      <c r="AM130" s="204"/>
      <c r="AN130" s="204"/>
      <c r="AO130" s="204"/>
      <c r="AP130" s="204"/>
      <c r="AQ130" s="204"/>
      <c r="AR130" s="204"/>
      <c r="AS130" s="204"/>
      <c r="AT130" s="204"/>
      <c r="AU130" s="204"/>
      <c r="AV130" s="204"/>
      <c r="AW130" s="204"/>
      <c r="AX130" s="204"/>
      <c r="AY130" s="204"/>
      <c r="AZ130" s="204"/>
      <c r="BA130" s="204"/>
      <c r="BB130" s="204"/>
      <c r="BC130" s="204"/>
      <c r="BD130" s="204"/>
      <c r="BE130" s="204"/>
      <c r="BF130" s="204"/>
      <c r="BG130" s="204"/>
      <c r="BH130" s="204"/>
      <c r="BI130" s="204"/>
      <c r="BJ130" s="204"/>
      <c r="BK130" s="204"/>
      <c r="BL130" s="204"/>
      <c r="BM130" s="204"/>
      <c r="BN130" s="204"/>
      <c r="BO130" s="204"/>
      <c r="BP130" s="204"/>
      <c r="BQ130" s="204"/>
      <c r="BR130" s="204"/>
      <c r="BS130" s="204"/>
      <c r="BT130" s="204"/>
      <c r="BU130" s="204"/>
      <c r="BV130" s="204"/>
      <c r="BW130" s="204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307"/>
      <c r="N131" s="308"/>
      <c r="O131" s="308"/>
      <c r="P131" s="306">
        <f t="shared" si="1"/>
        <v>168597</v>
      </c>
      <c r="Q131" s="307"/>
      <c r="R131" s="307"/>
      <c r="S131" s="307"/>
      <c r="T131" s="307"/>
      <c r="U131" s="307"/>
      <c r="V131" s="204"/>
      <c r="W131" s="204"/>
      <c r="X131" s="204"/>
      <c r="Y131" s="204"/>
      <c r="Z131" s="204"/>
      <c r="AA131" s="204"/>
      <c r="AB131" s="204"/>
      <c r="AC131" s="204"/>
      <c r="AD131" s="204"/>
      <c r="AE131" s="204"/>
      <c r="AF131" s="204"/>
      <c r="AG131" s="204"/>
      <c r="AH131" s="204"/>
      <c r="AI131" s="204"/>
      <c r="AJ131" s="204"/>
      <c r="AK131" s="204"/>
      <c r="AL131" s="204"/>
      <c r="AM131" s="204"/>
      <c r="AN131" s="204"/>
      <c r="AO131" s="204"/>
      <c r="AP131" s="204"/>
      <c r="AQ131" s="204"/>
      <c r="AR131" s="204"/>
      <c r="AS131" s="204"/>
      <c r="AT131" s="204"/>
      <c r="AU131" s="204"/>
      <c r="AV131" s="204"/>
      <c r="AW131" s="204"/>
      <c r="AX131" s="204"/>
      <c r="AY131" s="204"/>
      <c r="AZ131" s="204"/>
      <c r="BA131" s="204"/>
      <c r="BB131" s="204"/>
      <c r="BC131" s="204"/>
      <c r="BD131" s="204"/>
      <c r="BE131" s="204"/>
      <c r="BF131" s="204"/>
      <c r="BG131" s="204"/>
      <c r="BH131" s="204"/>
      <c r="BI131" s="204"/>
      <c r="BJ131" s="204"/>
      <c r="BK131" s="204"/>
      <c r="BL131" s="204"/>
      <c r="BM131" s="204"/>
      <c r="BN131" s="204"/>
      <c r="BO131" s="204"/>
      <c r="BP131" s="204"/>
      <c r="BQ131" s="204"/>
      <c r="BR131" s="204"/>
      <c r="BS131" s="204"/>
      <c r="BT131" s="204"/>
      <c r="BU131" s="204"/>
      <c r="BV131" s="204"/>
      <c r="BW131" s="204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307"/>
      <c r="N132" s="308"/>
      <c r="O132" s="308"/>
      <c r="P132" s="306">
        <f t="shared" si="1"/>
        <v>101764</v>
      </c>
      <c r="Q132" s="307"/>
      <c r="R132" s="307"/>
      <c r="S132" s="307"/>
      <c r="T132" s="307"/>
      <c r="U132" s="307"/>
      <c r="V132" s="204"/>
      <c r="W132" s="204"/>
      <c r="X132" s="204"/>
      <c r="Y132" s="204"/>
      <c r="Z132" s="204"/>
      <c r="AA132" s="204"/>
      <c r="AB132" s="204"/>
      <c r="AC132" s="204"/>
      <c r="AD132" s="204"/>
      <c r="AE132" s="204"/>
      <c r="AF132" s="204"/>
      <c r="AG132" s="204"/>
      <c r="AH132" s="204"/>
      <c r="AI132" s="204"/>
      <c r="AJ132" s="204"/>
      <c r="AK132" s="204"/>
      <c r="AL132" s="204"/>
      <c r="AM132" s="204"/>
      <c r="AN132" s="204"/>
      <c r="AO132" s="204"/>
      <c r="AP132" s="204"/>
      <c r="AQ132" s="204"/>
      <c r="AR132" s="204"/>
      <c r="AS132" s="204"/>
      <c r="AT132" s="204"/>
      <c r="AU132" s="204"/>
      <c r="AV132" s="204"/>
      <c r="AW132" s="204"/>
      <c r="AX132" s="204"/>
      <c r="AY132" s="204"/>
      <c r="AZ132" s="204"/>
      <c r="BA132" s="204"/>
      <c r="BB132" s="204"/>
      <c r="BC132" s="204"/>
      <c r="BD132" s="204"/>
      <c r="BE132" s="204"/>
      <c r="BF132" s="204"/>
      <c r="BG132" s="204"/>
      <c r="BH132" s="204"/>
      <c r="BI132" s="204"/>
      <c r="BJ132" s="204"/>
      <c r="BK132" s="204"/>
      <c r="BL132" s="204"/>
      <c r="BM132" s="204"/>
      <c r="BN132" s="204"/>
      <c r="BO132" s="204"/>
      <c r="BP132" s="204"/>
      <c r="BQ132" s="204"/>
      <c r="BR132" s="204"/>
      <c r="BS132" s="204"/>
      <c r="BT132" s="204"/>
      <c r="BU132" s="204"/>
      <c r="BV132" s="204"/>
      <c r="BW132" s="204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307"/>
      <c r="N133" s="308"/>
      <c r="O133" s="308"/>
      <c r="P133" s="306">
        <f t="shared" ref="P133:P196" si="2">K133+I133+F133+C133</f>
        <v>106975</v>
      </c>
      <c r="Q133" s="307"/>
      <c r="R133" s="307"/>
      <c r="S133" s="307"/>
      <c r="T133" s="307"/>
      <c r="U133" s="307"/>
      <c r="V133" s="204"/>
      <c r="W133" s="204"/>
      <c r="X133" s="204"/>
      <c r="Y133" s="204"/>
      <c r="Z133" s="204"/>
      <c r="AA133" s="204"/>
      <c r="AB133" s="204"/>
      <c r="AC133" s="204"/>
      <c r="AD133" s="204"/>
      <c r="AE133" s="204"/>
      <c r="AF133" s="204"/>
      <c r="AG133" s="204"/>
      <c r="AH133" s="204"/>
      <c r="AI133" s="204"/>
      <c r="AJ133" s="204"/>
      <c r="AK133" s="204"/>
      <c r="AL133" s="204"/>
      <c r="AM133" s="204"/>
      <c r="AN133" s="204"/>
      <c r="AO133" s="204"/>
      <c r="AP133" s="204"/>
      <c r="AQ133" s="204"/>
      <c r="AR133" s="204"/>
      <c r="AS133" s="204"/>
      <c r="AT133" s="204"/>
      <c r="AU133" s="204"/>
      <c r="AV133" s="204"/>
      <c r="AW133" s="204"/>
      <c r="AX133" s="204"/>
      <c r="AY133" s="204"/>
      <c r="AZ133" s="204"/>
      <c r="BA133" s="204"/>
      <c r="BB133" s="204"/>
      <c r="BC133" s="204"/>
      <c r="BD133" s="204"/>
      <c r="BE133" s="204"/>
      <c r="BF133" s="204"/>
      <c r="BG133" s="204"/>
      <c r="BH133" s="204"/>
      <c r="BI133" s="204"/>
      <c r="BJ133" s="204"/>
      <c r="BK133" s="204"/>
      <c r="BL133" s="204"/>
      <c r="BM133" s="204"/>
      <c r="BN133" s="204"/>
      <c r="BO133" s="204"/>
      <c r="BP133" s="204"/>
      <c r="BQ133" s="204"/>
      <c r="BR133" s="204"/>
      <c r="BS133" s="204"/>
      <c r="BT133" s="204"/>
      <c r="BU133" s="204"/>
      <c r="BV133" s="204"/>
      <c r="BW133" s="204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307"/>
      <c r="N134" s="308"/>
      <c r="O134" s="308"/>
      <c r="P134" s="306">
        <f t="shared" si="2"/>
        <v>97558</v>
      </c>
      <c r="Q134" s="307"/>
      <c r="R134" s="307"/>
      <c r="S134" s="307"/>
      <c r="T134" s="307"/>
      <c r="U134" s="307"/>
      <c r="V134" s="204"/>
      <c r="W134" s="204"/>
      <c r="X134" s="204"/>
      <c r="Y134" s="204"/>
      <c r="Z134" s="204"/>
      <c r="AA134" s="204"/>
      <c r="AB134" s="204"/>
      <c r="AC134" s="204"/>
      <c r="AD134" s="204"/>
      <c r="AE134" s="204"/>
      <c r="AF134" s="204"/>
      <c r="AG134" s="204"/>
      <c r="AH134" s="204"/>
      <c r="AI134" s="204"/>
      <c r="AJ134" s="204"/>
      <c r="AK134" s="204"/>
      <c r="AL134" s="204"/>
      <c r="AM134" s="204"/>
      <c r="AN134" s="204"/>
      <c r="AO134" s="204"/>
      <c r="AP134" s="204"/>
      <c r="AQ134" s="204"/>
      <c r="AR134" s="204"/>
      <c r="AS134" s="204"/>
      <c r="AT134" s="204"/>
      <c r="AU134" s="204"/>
      <c r="AV134" s="204"/>
      <c r="AW134" s="204"/>
      <c r="AX134" s="204"/>
      <c r="AY134" s="204"/>
      <c r="AZ134" s="204"/>
      <c r="BA134" s="204"/>
      <c r="BB134" s="204"/>
      <c r="BC134" s="204"/>
      <c r="BD134" s="204"/>
      <c r="BE134" s="204"/>
      <c r="BF134" s="204"/>
      <c r="BG134" s="204"/>
      <c r="BH134" s="204"/>
      <c r="BI134" s="204"/>
      <c r="BJ134" s="204"/>
      <c r="BK134" s="204"/>
      <c r="BL134" s="204"/>
      <c r="BM134" s="204"/>
      <c r="BN134" s="204"/>
      <c r="BO134" s="204"/>
      <c r="BP134" s="204"/>
      <c r="BQ134" s="204"/>
      <c r="BR134" s="204"/>
      <c r="BS134" s="204"/>
      <c r="BT134" s="204"/>
      <c r="BU134" s="204"/>
      <c r="BV134" s="204"/>
      <c r="BW134" s="204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307"/>
      <c r="N135" s="308"/>
      <c r="O135" s="308"/>
      <c r="P135" s="306">
        <f t="shared" si="2"/>
        <v>98480</v>
      </c>
      <c r="Q135" s="307"/>
      <c r="R135" s="307"/>
      <c r="S135" s="307"/>
      <c r="T135" s="307"/>
      <c r="U135" s="307"/>
      <c r="V135" s="204"/>
      <c r="W135" s="204"/>
      <c r="X135" s="204"/>
      <c r="Y135" s="204"/>
      <c r="Z135" s="204"/>
      <c r="AA135" s="204"/>
      <c r="AB135" s="204"/>
      <c r="AC135" s="204"/>
      <c r="AD135" s="204"/>
      <c r="AE135" s="204"/>
      <c r="AF135" s="204"/>
      <c r="AG135" s="204"/>
      <c r="AH135" s="204"/>
      <c r="AI135" s="204"/>
      <c r="AJ135" s="204"/>
      <c r="AK135" s="204"/>
      <c r="AL135" s="204"/>
      <c r="AM135" s="204"/>
      <c r="AN135" s="204"/>
      <c r="AO135" s="204"/>
      <c r="AP135" s="204"/>
      <c r="AQ135" s="204"/>
      <c r="AR135" s="204"/>
      <c r="AS135" s="204"/>
      <c r="AT135" s="204"/>
      <c r="AU135" s="204"/>
      <c r="AV135" s="204"/>
      <c r="AW135" s="204"/>
      <c r="AX135" s="204"/>
      <c r="AY135" s="204"/>
      <c r="AZ135" s="204"/>
      <c r="BA135" s="204"/>
      <c r="BB135" s="204"/>
      <c r="BC135" s="204"/>
      <c r="BD135" s="204"/>
      <c r="BE135" s="204"/>
      <c r="BF135" s="204"/>
      <c r="BG135" s="204"/>
      <c r="BH135" s="204"/>
      <c r="BI135" s="204"/>
      <c r="BJ135" s="204"/>
      <c r="BK135" s="204"/>
      <c r="BL135" s="204"/>
      <c r="BM135" s="204"/>
      <c r="BN135" s="204"/>
      <c r="BO135" s="204"/>
      <c r="BP135" s="204"/>
      <c r="BQ135" s="204"/>
      <c r="BR135" s="204"/>
      <c r="BS135" s="204"/>
      <c r="BT135" s="204"/>
      <c r="BU135" s="204"/>
      <c r="BV135" s="204"/>
      <c r="BW135" s="204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307"/>
      <c r="N136" s="308"/>
      <c r="O136" s="308"/>
      <c r="P136" s="306">
        <f t="shared" si="2"/>
        <v>72114</v>
      </c>
      <c r="Q136" s="307"/>
      <c r="R136" s="307"/>
      <c r="S136" s="307"/>
      <c r="T136" s="307"/>
      <c r="U136" s="307"/>
      <c r="V136" s="204"/>
      <c r="W136" s="204"/>
      <c r="X136" s="204"/>
      <c r="Y136" s="204"/>
      <c r="Z136" s="204"/>
      <c r="AA136" s="204"/>
      <c r="AB136" s="204"/>
      <c r="AC136" s="204"/>
      <c r="AD136" s="204"/>
      <c r="AE136" s="204"/>
      <c r="AF136" s="204"/>
      <c r="AG136" s="204"/>
      <c r="AH136" s="204"/>
      <c r="AI136" s="204"/>
      <c r="AJ136" s="204"/>
      <c r="AK136" s="204"/>
      <c r="AL136" s="204"/>
      <c r="AM136" s="204"/>
      <c r="AN136" s="204"/>
      <c r="AO136" s="204"/>
      <c r="AP136" s="204"/>
      <c r="AQ136" s="204"/>
      <c r="AR136" s="204"/>
      <c r="AS136" s="204"/>
      <c r="AT136" s="204"/>
      <c r="AU136" s="204"/>
      <c r="AV136" s="204"/>
      <c r="AW136" s="204"/>
      <c r="AX136" s="204"/>
      <c r="AY136" s="204"/>
      <c r="AZ136" s="204"/>
      <c r="BA136" s="204"/>
      <c r="BB136" s="204"/>
      <c r="BC136" s="204"/>
      <c r="BD136" s="204"/>
      <c r="BE136" s="204"/>
      <c r="BF136" s="204"/>
      <c r="BG136" s="204"/>
      <c r="BH136" s="204"/>
      <c r="BI136" s="204"/>
      <c r="BJ136" s="204"/>
      <c r="BK136" s="204"/>
      <c r="BL136" s="204"/>
      <c r="BM136" s="204"/>
      <c r="BN136" s="204"/>
      <c r="BO136" s="204"/>
      <c r="BP136" s="204"/>
      <c r="BQ136" s="204"/>
      <c r="BR136" s="204"/>
      <c r="BS136" s="204"/>
      <c r="BT136" s="204"/>
      <c r="BU136" s="204"/>
      <c r="BV136" s="204"/>
      <c r="BW136" s="204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307"/>
      <c r="N137" s="308"/>
      <c r="O137" s="308"/>
      <c r="P137" s="306">
        <f t="shared" si="2"/>
        <v>58792</v>
      </c>
      <c r="Q137" s="307"/>
      <c r="R137" s="307"/>
      <c r="S137" s="307"/>
      <c r="T137" s="307"/>
      <c r="U137" s="307"/>
      <c r="V137" s="204"/>
      <c r="W137" s="204"/>
      <c r="X137" s="204"/>
      <c r="Y137" s="204"/>
      <c r="Z137" s="204"/>
      <c r="AA137" s="204"/>
      <c r="AB137" s="204"/>
      <c r="AC137" s="204"/>
      <c r="AD137" s="204"/>
      <c r="AE137" s="204"/>
      <c r="AF137" s="204"/>
      <c r="AG137" s="204"/>
      <c r="AH137" s="204"/>
      <c r="AI137" s="204"/>
      <c r="AJ137" s="204"/>
      <c r="AK137" s="204"/>
      <c r="AL137" s="204"/>
      <c r="AM137" s="204"/>
      <c r="AN137" s="204"/>
      <c r="AO137" s="204"/>
      <c r="AP137" s="204"/>
      <c r="AQ137" s="204"/>
      <c r="AR137" s="204"/>
      <c r="AS137" s="204"/>
      <c r="AT137" s="204"/>
      <c r="AU137" s="204"/>
      <c r="AV137" s="204"/>
      <c r="AW137" s="204"/>
      <c r="AX137" s="204"/>
      <c r="AY137" s="204"/>
      <c r="AZ137" s="204"/>
      <c r="BA137" s="204"/>
      <c r="BB137" s="204"/>
      <c r="BC137" s="204"/>
      <c r="BD137" s="204"/>
      <c r="BE137" s="204"/>
      <c r="BF137" s="204"/>
      <c r="BG137" s="204"/>
      <c r="BH137" s="204"/>
      <c r="BI137" s="204"/>
      <c r="BJ137" s="204"/>
      <c r="BK137" s="204"/>
      <c r="BL137" s="204"/>
      <c r="BM137" s="204"/>
      <c r="BN137" s="204"/>
      <c r="BO137" s="204"/>
      <c r="BP137" s="204"/>
      <c r="BQ137" s="204"/>
      <c r="BR137" s="204"/>
      <c r="BS137" s="204"/>
      <c r="BT137" s="204"/>
      <c r="BU137" s="204"/>
      <c r="BV137" s="204"/>
      <c r="BW137" s="204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307"/>
      <c r="N138" s="308"/>
      <c r="O138" s="308"/>
      <c r="P138" s="306">
        <f t="shared" si="2"/>
        <v>145849</v>
      </c>
      <c r="Q138" s="307"/>
      <c r="R138" s="307"/>
      <c r="S138" s="307"/>
      <c r="T138" s="307"/>
      <c r="U138" s="307"/>
      <c r="V138" s="204"/>
      <c r="W138" s="204"/>
      <c r="X138" s="204"/>
      <c r="Y138" s="204"/>
      <c r="Z138" s="204"/>
      <c r="AA138" s="204"/>
      <c r="AB138" s="204"/>
      <c r="AC138" s="204"/>
      <c r="AD138" s="204"/>
      <c r="AE138" s="204"/>
      <c r="AF138" s="204"/>
      <c r="AG138" s="204"/>
      <c r="AH138" s="204"/>
      <c r="AI138" s="204"/>
      <c r="AJ138" s="204"/>
      <c r="AK138" s="204"/>
      <c r="AL138" s="204"/>
      <c r="AM138" s="204"/>
      <c r="AN138" s="204"/>
      <c r="AO138" s="204"/>
      <c r="AP138" s="204"/>
      <c r="AQ138" s="204"/>
      <c r="AR138" s="204"/>
      <c r="AS138" s="204"/>
      <c r="AT138" s="204"/>
      <c r="AU138" s="204"/>
      <c r="AV138" s="204"/>
      <c r="AW138" s="204"/>
      <c r="AX138" s="204"/>
      <c r="AY138" s="204"/>
      <c r="AZ138" s="204"/>
      <c r="BA138" s="204"/>
      <c r="BB138" s="204"/>
      <c r="BC138" s="204"/>
      <c r="BD138" s="204"/>
      <c r="BE138" s="204"/>
      <c r="BF138" s="204"/>
      <c r="BG138" s="204"/>
      <c r="BH138" s="204"/>
      <c r="BI138" s="204"/>
      <c r="BJ138" s="204"/>
      <c r="BK138" s="204"/>
      <c r="BL138" s="204"/>
      <c r="BM138" s="204"/>
      <c r="BN138" s="204"/>
      <c r="BO138" s="204"/>
      <c r="BP138" s="204"/>
      <c r="BQ138" s="204"/>
      <c r="BR138" s="204"/>
      <c r="BS138" s="204"/>
      <c r="BT138" s="204"/>
      <c r="BU138" s="204"/>
      <c r="BV138" s="204"/>
      <c r="BW138" s="204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307"/>
      <c r="N139" s="308"/>
      <c r="O139" s="308"/>
      <c r="P139" s="306">
        <f t="shared" si="2"/>
        <v>102300</v>
      </c>
      <c r="Q139" s="307"/>
      <c r="R139" s="307"/>
      <c r="S139" s="307"/>
      <c r="T139" s="307"/>
      <c r="U139" s="307"/>
      <c r="V139" s="204"/>
      <c r="W139" s="204"/>
      <c r="X139" s="204"/>
      <c r="Y139" s="204"/>
      <c r="Z139" s="204"/>
      <c r="AA139" s="204"/>
      <c r="AB139" s="204"/>
      <c r="AC139" s="204"/>
      <c r="AD139" s="204"/>
      <c r="AE139" s="204"/>
      <c r="AF139" s="204"/>
      <c r="AG139" s="204"/>
      <c r="AH139" s="204"/>
      <c r="AI139" s="204"/>
      <c r="AJ139" s="204"/>
      <c r="AK139" s="204"/>
      <c r="AL139" s="204"/>
      <c r="AM139" s="204"/>
      <c r="AN139" s="204"/>
      <c r="AO139" s="204"/>
      <c r="AP139" s="204"/>
      <c r="AQ139" s="204"/>
      <c r="AR139" s="204"/>
      <c r="AS139" s="204"/>
      <c r="AT139" s="204"/>
      <c r="AU139" s="204"/>
      <c r="AV139" s="204"/>
      <c r="AW139" s="204"/>
      <c r="AX139" s="204"/>
      <c r="AY139" s="204"/>
      <c r="AZ139" s="204"/>
      <c r="BA139" s="204"/>
      <c r="BB139" s="204"/>
      <c r="BC139" s="204"/>
      <c r="BD139" s="204"/>
      <c r="BE139" s="204"/>
      <c r="BF139" s="204"/>
      <c r="BG139" s="204"/>
      <c r="BH139" s="204"/>
      <c r="BI139" s="204"/>
      <c r="BJ139" s="204"/>
      <c r="BK139" s="204"/>
      <c r="BL139" s="204"/>
      <c r="BM139" s="204"/>
      <c r="BN139" s="204"/>
      <c r="BO139" s="204"/>
      <c r="BP139" s="204"/>
      <c r="BQ139" s="204"/>
      <c r="BR139" s="204"/>
      <c r="BS139" s="204"/>
      <c r="BT139" s="204"/>
      <c r="BU139" s="204"/>
      <c r="BV139" s="204"/>
      <c r="BW139" s="204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307"/>
      <c r="N140" s="308"/>
      <c r="O140" s="308"/>
      <c r="P140" s="306">
        <f t="shared" si="2"/>
        <v>75751</v>
      </c>
      <c r="Q140" s="307"/>
      <c r="R140" s="307"/>
      <c r="S140" s="307"/>
      <c r="T140" s="307"/>
      <c r="U140" s="307"/>
      <c r="V140" s="204"/>
      <c r="W140" s="204"/>
      <c r="X140" s="204"/>
      <c r="Y140" s="204"/>
      <c r="Z140" s="204"/>
      <c r="AA140" s="204"/>
      <c r="AB140" s="204"/>
      <c r="AC140" s="204"/>
      <c r="AD140" s="204"/>
      <c r="AE140" s="204"/>
      <c r="AF140" s="204"/>
      <c r="AG140" s="204"/>
      <c r="AH140" s="204"/>
      <c r="AI140" s="204"/>
      <c r="AJ140" s="204"/>
      <c r="AK140" s="204"/>
      <c r="AL140" s="204"/>
      <c r="AM140" s="204"/>
      <c r="AN140" s="204"/>
      <c r="AO140" s="204"/>
      <c r="AP140" s="204"/>
      <c r="AQ140" s="204"/>
      <c r="AR140" s="204"/>
      <c r="AS140" s="204"/>
      <c r="AT140" s="204"/>
      <c r="AU140" s="204"/>
      <c r="AV140" s="204"/>
      <c r="AW140" s="204"/>
      <c r="AX140" s="204"/>
      <c r="AY140" s="204"/>
      <c r="AZ140" s="204"/>
      <c r="BA140" s="204"/>
      <c r="BB140" s="204"/>
      <c r="BC140" s="204"/>
      <c r="BD140" s="204"/>
      <c r="BE140" s="204"/>
      <c r="BF140" s="204"/>
      <c r="BG140" s="204"/>
      <c r="BH140" s="204"/>
      <c r="BI140" s="204"/>
      <c r="BJ140" s="204"/>
      <c r="BK140" s="204"/>
      <c r="BL140" s="204"/>
      <c r="BM140" s="204"/>
      <c r="BN140" s="204"/>
      <c r="BO140" s="204"/>
      <c r="BP140" s="204"/>
      <c r="BQ140" s="204"/>
      <c r="BR140" s="204"/>
      <c r="BS140" s="204"/>
      <c r="BT140" s="204"/>
      <c r="BU140" s="204"/>
      <c r="BV140" s="204"/>
      <c r="BW140" s="204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307"/>
      <c r="N141" s="308"/>
      <c r="O141" s="308"/>
      <c r="P141" s="306">
        <f t="shared" si="2"/>
        <v>121151</v>
      </c>
      <c r="Q141" s="307"/>
      <c r="R141" s="307"/>
      <c r="S141" s="307"/>
      <c r="T141" s="307"/>
      <c r="U141" s="307"/>
      <c r="V141" s="204"/>
      <c r="W141" s="204"/>
      <c r="X141" s="204"/>
      <c r="Y141" s="204"/>
      <c r="Z141" s="204"/>
      <c r="AA141" s="204"/>
      <c r="AB141" s="204"/>
      <c r="AC141" s="204"/>
      <c r="AD141" s="204"/>
      <c r="AE141" s="204"/>
      <c r="AF141" s="204"/>
      <c r="AG141" s="204"/>
      <c r="AH141" s="204"/>
      <c r="AI141" s="204"/>
      <c r="AJ141" s="204"/>
      <c r="AK141" s="204"/>
      <c r="AL141" s="204"/>
      <c r="AM141" s="204"/>
      <c r="AN141" s="204"/>
      <c r="AO141" s="204"/>
      <c r="AP141" s="204"/>
      <c r="AQ141" s="204"/>
      <c r="AR141" s="204"/>
      <c r="AS141" s="204"/>
      <c r="AT141" s="204"/>
      <c r="AU141" s="204"/>
      <c r="AV141" s="204"/>
      <c r="AW141" s="204"/>
      <c r="AX141" s="204"/>
      <c r="AY141" s="204"/>
      <c r="AZ141" s="204"/>
      <c r="BA141" s="204"/>
      <c r="BB141" s="204"/>
      <c r="BC141" s="204"/>
      <c r="BD141" s="204"/>
      <c r="BE141" s="204"/>
      <c r="BF141" s="204"/>
      <c r="BG141" s="204"/>
      <c r="BH141" s="204"/>
      <c r="BI141" s="204"/>
      <c r="BJ141" s="204"/>
      <c r="BK141" s="204"/>
      <c r="BL141" s="204"/>
      <c r="BM141" s="204"/>
      <c r="BN141" s="204"/>
      <c r="BO141" s="204"/>
      <c r="BP141" s="204"/>
      <c r="BQ141" s="204"/>
      <c r="BR141" s="204"/>
      <c r="BS141" s="204"/>
      <c r="BT141" s="204"/>
      <c r="BU141" s="204"/>
      <c r="BV141" s="204"/>
      <c r="BW141" s="204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307"/>
      <c r="N142" s="308"/>
      <c r="O142" s="308"/>
      <c r="P142" s="306">
        <f t="shared" si="2"/>
        <v>131352</v>
      </c>
      <c r="Q142" s="307"/>
      <c r="R142" s="307"/>
      <c r="S142" s="307"/>
      <c r="T142" s="307"/>
      <c r="U142" s="307"/>
      <c r="V142" s="204"/>
      <c r="W142" s="204"/>
      <c r="X142" s="204"/>
      <c r="Y142" s="204"/>
      <c r="Z142" s="204"/>
      <c r="AA142" s="204"/>
      <c r="AB142" s="204"/>
      <c r="AC142" s="204"/>
      <c r="AD142" s="204"/>
      <c r="AE142" s="204"/>
      <c r="AF142" s="204"/>
      <c r="AG142" s="204"/>
      <c r="AH142" s="204"/>
      <c r="AI142" s="204"/>
      <c r="AJ142" s="204"/>
      <c r="AK142" s="204"/>
      <c r="AL142" s="204"/>
      <c r="AM142" s="204"/>
      <c r="AN142" s="204"/>
      <c r="AO142" s="204"/>
      <c r="AP142" s="204"/>
      <c r="AQ142" s="204"/>
      <c r="AR142" s="204"/>
      <c r="AS142" s="204"/>
      <c r="AT142" s="204"/>
      <c r="AU142" s="204"/>
      <c r="AV142" s="204"/>
      <c r="AW142" s="204"/>
      <c r="AX142" s="204"/>
      <c r="AY142" s="204"/>
      <c r="AZ142" s="204"/>
      <c r="BA142" s="204"/>
      <c r="BB142" s="204"/>
      <c r="BC142" s="204"/>
      <c r="BD142" s="204"/>
      <c r="BE142" s="204"/>
      <c r="BF142" s="204"/>
      <c r="BG142" s="204"/>
      <c r="BH142" s="204"/>
      <c r="BI142" s="204"/>
      <c r="BJ142" s="204"/>
      <c r="BK142" s="204"/>
      <c r="BL142" s="204"/>
      <c r="BM142" s="204"/>
      <c r="BN142" s="204"/>
      <c r="BO142" s="204"/>
      <c r="BP142" s="204"/>
      <c r="BQ142" s="204"/>
      <c r="BR142" s="204"/>
      <c r="BS142" s="204"/>
      <c r="BT142" s="204"/>
      <c r="BU142" s="204"/>
      <c r="BV142" s="204"/>
      <c r="BW142" s="204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307"/>
      <c r="N143" s="308"/>
      <c r="O143" s="308"/>
      <c r="P143" s="306">
        <f t="shared" si="2"/>
        <v>135165</v>
      </c>
      <c r="Q143" s="307"/>
      <c r="R143" s="307"/>
      <c r="S143" s="307"/>
      <c r="T143" s="307"/>
      <c r="U143" s="307"/>
      <c r="V143" s="204"/>
      <c r="W143" s="204"/>
      <c r="X143" s="204"/>
      <c r="Y143" s="204"/>
      <c r="Z143" s="204"/>
      <c r="AA143" s="204"/>
      <c r="AB143" s="204"/>
      <c r="AC143" s="204"/>
      <c r="AD143" s="204"/>
      <c r="AE143" s="204"/>
      <c r="AF143" s="204"/>
      <c r="AG143" s="204"/>
      <c r="AH143" s="204"/>
      <c r="AI143" s="204"/>
      <c r="AJ143" s="204"/>
      <c r="AK143" s="204"/>
      <c r="AL143" s="204"/>
      <c r="AM143" s="204"/>
      <c r="AN143" s="204"/>
      <c r="AO143" s="204"/>
      <c r="AP143" s="204"/>
      <c r="AQ143" s="204"/>
      <c r="AR143" s="204"/>
      <c r="AS143" s="204"/>
      <c r="AT143" s="204"/>
      <c r="AU143" s="204"/>
      <c r="AV143" s="204"/>
      <c r="AW143" s="204"/>
      <c r="AX143" s="204"/>
      <c r="AY143" s="204"/>
      <c r="AZ143" s="204"/>
      <c r="BA143" s="204"/>
      <c r="BB143" s="204"/>
      <c r="BC143" s="204"/>
      <c r="BD143" s="204"/>
      <c r="BE143" s="204"/>
      <c r="BF143" s="204"/>
      <c r="BG143" s="204"/>
      <c r="BH143" s="204"/>
      <c r="BI143" s="204"/>
      <c r="BJ143" s="204"/>
      <c r="BK143" s="204"/>
      <c r="BL143" s="204"/>
      <c r="BM143" s="204"/>
      <c r="BN143" s="204"/>
      <c r="BO143" s="204"/>
      <c r="BP143" s="204"/>
      <c r="BQ143" s="204"/>
      <c r="BR143" s="204"/>
      <c r="BS143" s="204"/>
      <c r="BT143" s="204"/>
      <c r="BU143" s="204"/>
      <c r="BV143" s="204"/>
      <c r="BW143" s="204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307"/>
      <c r="N144" s="308"/>
      <c r="O144" s="308"/>
      <c r="P144" s="306">
        <f t="shared" si="2"/>
        <v>128348</v>
      </c>
      <c r="Q144" s="307"/>
      <c r="R144" s="307"/>
      <c r="S144" s="307"/>
      <c r="T144" s="307"/>
      <c r="U144" s="307"/>
      <c r="V144" s="204"/>
      <c r="W144" s="204"/>
      <c r="X144" s="204"/>
      <c r="Y144" s="204"/>
      <c r="Z144" s="204"/>
      <c r="AA144" s="204"/>
      <c r="AB144" s="204"/>
      <c r="AC144" s="204"/>
      <c r="AD144" s="204"/>
      <c r="AE144" s="204"/>
      <c r="AF144" s="204"/>
      <c r="AG144" s="204"/>
      <c r="AH144" s="204"/>
      <c r="AI144" s="204"/>
      <c r="AJ144" s="204"/>
      <c r="AK144" s="204"/>
      <c r="AL144" s="204"/>
      <c r="AM144" s="204"/>
      <c r="AN144" s="204"/>
      <c r="AO144" s="204"/>
      <c r="AP144" s="204"/>
      <c r="AQ144" s="204"/>
      <c r="AR144" s="204"/>
      <c r="AS144" s="204"/>
      <c r="AT144" s="204"/>
      <c r="AU144" s="204"/>
      <c r="AV144" s="204"/>
      <c r="AW144" s="204"/>
      <c r="AX144" s="204"/>
      <c r="AY144" s="204"/>
      <c r="AZ144" s="204"/>
      <c r="BA144" s="204"/>
      <c r="BB144" s="204"/>
      <c r="BC144" s="204"/>
      <c r="BD144" s="204"/>
      <c r="BE144" s="204"/>
      <c r="BF144" s="204"/>
      <c r="BG144" s="204"/>
      <c r="BH144" s="204"/>
      <c r="BI144" s="204"/>
      <c r="BJ144" s="204"/>
      <c r="BK144" s="204"/>
      <c r="BL144" s="204"/>
      <c r="BM144" s="204"/>
      <c r="BN144" s="204"/>
      <c r="BO144" s="204"/>
      <c r="BP144" s="204"/>
      <c r="BQ144" s="204"/>
      <c r="BR144" s="204"/>
      <c r="BS144" s="204"/>
      <c r="BT144" s="204"/>
      <c r="BU144" s="204"/>
      <c r="BV144" s="204"/>
      <c r="BW144" s="204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307"/>
      <c r="N145" s="308"/>
      <c r="O145" s="308"/>
      <c r="P145" s="306">
        <f t="shared" si="2"/>
        <v>112988</v>
      </c>
      <c r="Q145" s="307"/>
      <c r="R145" s="307"/>
      <c r="S145" s="307"/>
      <c r="T145" s="307"/>
      <c r="U145" s="307"/>
      <c r="V145" s="204"/>
      <c r="W145" s="204"/>
      <c r="X145" s="204"/>
      <c r="Y145" s="204"/>
      <c r="Z145" s="204"/>
      <c r="AA145" s="204"/>
      <c r="AB145" s="204"/>
      <c r="AC145" s="204"/>
      <c r="AD145" s="204"/>
      <c r="AE145" s="204"/>
      <c r="AF145" s="204"/>
      <c r="AG145" s="204"/>
      <c r="AH145" s="204"/>
      <c r="AI145" s="204"/>
      <c r="AJ145" s="204"/>
      <c r="AK145" s="204"/>
      <c r="AL145" s="204"/>
      <c r="AM145" s="204"/>
      <c r="AN145" s="204"/>
      <c r="AO145" s="204"/>
      <c r="AP145" s="204"/>
      <c r="AQ145" s="204"/>
      <c r="AR145" s="204"/>
      <c r="AS145" s="204"/>
      <c r="AT145" s="204"/>
      <c r="AU145" s="204"/>
      <c r="AV145" s="204"/>
      <c r="AW145" s="204"/>
      <c r="AX145" s="204"/>
      <c r="AY145" s="204"/>
      <c r="AZ145" s="204"/>
      <c r="BA145" s="204"/>
      <c r="BB145" s="204"/>
      <c r="BC145" s="204"/>
      <c r="BD145" s="204"/>
      <c r="BE145" s="204"/>
      <c r="BF145" s="204"/>
      <c r="BG145" s="204"/>
      <c r="BH145" s="204"/>
      <c r="BI145" s="204"/>
      <c r="BJ145" s="204"/>
      <c r="BK145" s="204"/>
      <c r="BL145" s="204"/>
      <c r="BM145" s="204"/>
      <c r="BN145" s="204"/>
      <c r="BO145" s="204"/>
      <c r="BP145" s="204"/>
      <c r="BQ145" s="204"/>
      <c r="BR145" s="204"/>
      <c r="BS145" s="204"/>
      <c r="BT145" s="204"/>
      <c r="BU145" s="204"/>
      <c r="BV145" s="204"/>
      <c r="BW145" s="204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307"/>
      <c r="N146" s="308"/>
      <c r="O146" s="308"/>
      <c r="P146" s="306">
        <f t="shared" si="2"/>
        <v>139743</v>
      </c>
      <c r="Q146" s="307"/>
      <c r="R146" s="307"/>
      <c r="S146" s="307"/>
      <c r="T146" s="307"/>
      <c r="U146" s="307"/>
      <c r="V146" s="204"/>
      <c r="W146" s="204"/>
      <c r="X146" s="204"/>
      <c r="Y146" s="204"/>
      <c r="Z146" s="204"/>
      <c r="AA146" s="204"/>
      <c r="AB146" s="204"/>
      <c r="AC146" s="204"/>
      <c r="AD146" s="204"/>
      <c r="AE146" s="204"/>
      <c r="AF146" s="204"/>
      <c r="AG146" s="204"/>
      <c r="AH146" s="204"/>
      <c r="AI146" s="204"/>
      <c r="AJ146" s="204"/>
      <c r="AK146" s="204"/>
      <c r="AL146" s="204"/>
      <c r="AM146" s="204"/>
      <c r="AN146" s="204"/>
      <c r="AO146" s="204"/>
      <c r="AP146" s="204"/>
      <c r="AQ146" s="204"/>
      <c r="AR146" s="204"/>
      <c r="AS146" s="204"/>
      <c r="AT146" s="204"/>
      <c r="AU146" s="204"/>
      <c r="AV146" s="204"/>
      <c r="AW146" s="204"/>
      <c r="AX146" s="204"/>
      <c r="AY146" s="204"/>
      <c r="AZ146" s="204"/>
      <c r="BA146" s="204"/>
      <c r="BB146" s="204"/>
      <c r="BC146" s="204"/>
      <c r="BD146" s="204"/>
      <c r="BE146" s="204"/>
      <c r="BF146" s="204"/>
      <c r="BG146" s="204"/>
      <c r="BH146" s="204"/>
      <c r="BI146" s="204"/>
      <c r="BJ146" s="204"/>
      <c r="BK146" s="204"/>
      <c r="BL146" s="204"/>
      <c r="BM146" s="204"/>
      <c r="BN146" s="204"/>
      <c r="BO146" s="204"/>
      <c r="BP146" s="204"/>
      <c r="BQ146" s="204"/>
      <c r="BR146" s="204"/>
      <c r="BS146" s="204"/>
      <c r="BT146" s="204"/>
      <c r="BU146" s="204"/>
      <c r="BV146" s="204"/>
      <c r="BW146" s="204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307"/>
      <c r="N147" s="308"/>
      <c r="O147" s="308"/>
      <c r="P147" s="306">
        <f t="shared" si="2"/>
        <v>134792</v>
      </c>
      <c r="Q147" s="307"/>
      <c r="R147" s="307"/>
      <c r="S147" s="307"/>
      <c r="T147" s="307"/>
      <c r="U147" s="307"/>
      <c r="V147" s="204"/>
      <c r="W147" s="204"/>
      <c r="X147" s="204"/>
      <c r="Y147" s="204"/>
      <c r="Z147" s="204"/>
      <c r="AA147" s="204"/>
      <c r="AB147" s="204"/>
      <c r="AC147" s="204"/>
      <c r="AD147" s="204"/>
      <c r="AE147" s="204"/>
      <c r="AF147" s="204"/>
      <c r="AG147" s="204"/>
      <c r="AH147" s="204"/>
      <c r="AI147" s="204"/>
      <c r="AJ147" s="204"/>
      <c r="AK147" s="204"/>
      <c r="AL147" s="204"/>
      <c r="AM147" s="204"/>
      <c r="AN147" s="204"/>
      <c r="AO147" s="204"/>
      <c r="AP147" s="204"/>
      <c r="AQ147" s="204"/>
      <c r="AR147" s="204"/>
      <c r="AS147" s="204"/>
      <c r="AT147" s="204"/>
      <c r="AU147" s="204"/>
      <c r="AV147" s="204"/>
      <c r="AW147" s="204"/>
      <c r="AX147" s="204"/>
      <c r="AY147" s="204"/>
      <c r="AZ147" s="204"/>
      <c r="BA147" s="204"/>
      <c r="BB147" s="204"/>
      <c r="BC147" s="204"/>
      <c r="BD147" s="204"/>
      <c r="BE147" s="204"/>
      <c r="BF147" s="204"/>
      <c r="BG147" s="204"/>
      <c r="BH147" s="204"/>
      <c r="BI147" s="204"/>
      <c r="BJ147" s="204"/>
      <c r="BK147" s="204"/>
      <c r="BL147" s="204"/>
      <c r="BM147" s="204"/>
      <c r="BN147" s="204"/>
      <c r="BO147" s="204"/>
      <c r="BP147" s="204"/>
      <c r="BQ147" s="204"/>
      <c r="BR147" s="204"/>
      <c r="BS147" s="204"/>
      <c r="BT147" s="204"/>
      <c r="BU147" s="204"/>
      <c r="BV147" s="204"/>
      <c r="BW147" s="204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307"/>
      <c r="N148" s="308"/>
      <c r="O148" s="308"/>
      <c r="P148" s="306">
        <f t="shared" si="2"/>
        <v>69857</v>
      </c>
      <c r="Q148" s="307"/>
      <c r="R148" s="307"/>
      <c r="S148" s="307"/>
      <c r="T148" s="307"/>
      <c r="U148" s="307"/>
      <c r="V148" s="204"/>
      <c r="W148" s="204"/>
      <c r="X148" s="204"/>
      <c r="Y148" s="204"/>
      <c r="Z148" s="204"/>
      <c r="AA148" s="204"/>
      <c r="AB148" s="204"/>
      <c r="AC148" s="204"/>
      <c r="AD148" s="204"/>
      <c r="AE148" s="204"/>
      <c r="AF148" s="204"/>
      <c r="AG148" s="204"/>
      <c r="AH148" s="204"/>
      <c r="AI148" s="204"/>
      <c r="AJ148" s="204"/>
      <c r="AK148" s="204"/>
      <c r="AL148" s="204"/>
      <c r="AM148" s="204"/>
      <c r="AN148" s="204"/>
      <c r="AO148" s="204"/>
      <c r="AP148" s="204"/>
      <c r="AQ148" s="204"/>
      <c r="AR148" s="204"/>
      <c r="AS148" s="204"/>
      <c r="AT148" s="204"/>
      <c r="AU148" s="204"/>
      <c r="AV148" s="204"/>
      <c r="AW148" s="204"/>
      <c r="AX148" s="204"/>
      <c r="AY148" s="204"/>
      <c r="AZ148" s="204"/>
      <c r="BA148" s="204"/>
      <c r="BB148" s="204"/>
      <c r="BC148" s="204"/>
      <c r="BD148" s="204"/>
      <c r="BE148" s="204"/>
      <c r="BF148" s="204"/>
      <c r="BG148" s="204"/>
      <c r="BH148" s="204"/>
      <c r="BI148" s="204"/>
      <c r="BJ148" s="204"/>
      <c r="BK148" s="204"/>
      <c r="BL148" s="204"/>
      <c r="BM148" s="204"/>
      <c r="BN148" s="204"/>
      <c r="BO148" s="204"/>
      <c r="BP148" s="204"/>
      <c r="BQ148" s="204"/>
      <c r="BR148" s="204"/>
      <c r="BS148" s="204"/>
      <c r="BT148" s="204"/>
      <c r="BU148" s="204"/>
      <c r="BV148" s="204"/>
      <c r="BW148" s="204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307"/>
      <c r="N149" s="308"/>
      <c r="O149" s="308"/>
      <c r="P149" s="306">
        <f t="shared" si="2"/>
        <v>144303</v>
      </c>
      <c r="Q149" s="307"/>
      <c r="R149" s="307"/>
      <c r="S149" s="307"/>
      <c r="T149" s="307"/>
      <c r="U149" s="307"/>
      <c r="V149" s="204"/>
      <c r="W149" s="204"/>
      <c r="X149" s="204"/>
      <c r="Y149" s="204"/>
      <c r="Z149" s="204"/>
      <c r="AA149" s="204"/>
      <c r="AB149" s="204"/>
      <c r="AC149" s="204"/>
      <c r="AD149" s="204"/>
      <c r="AE149" s="204"/>
      <c r="AF149" s="204"/>
      <c r="AG149" s="204"/>
      <c r="AH149" s="204"/>
      <c r="AI149" s="204"/>
      <c r="AJ149" s="204"/>
      <c r="AK149" s="204"/>
      <c r="AL149" s="204"/>
      <c r="AM149" s="204"/>
      <c r="AN149" s="204"/>
      <c r="AO149" s="204"/>
      <c r="AP149" s="204"/>
      <c r="AQ149" s="204"/>
      <c r="AR149" s="204"/>
      <c r="AS149" s="204"/>
      <c r="AT149" s="204"/>
      <c r="AU149" s="204"/>
      <c r="AV149" s="204"/>
      <c r="AW149" s="204"/>
      <c r="AX149" s="204"/>
      <c r="AY149" s="204"/>
      <c r="AZ149" s="204"/>
      <c r="BA149" s="204"/>
      <c r="BB149" s="204"/>
      <c r="BC149" s="204"/>
      <c r="BD149" s="204"/>
      <c r="BE149" s="204"/>
      <c r="BF149" s="204"/>
      <c r="BG149" s="204"/>
      <c r="BH149" s="204"/>
      <c r="BI149" s="204"/>
      <c r="BJ149" s="204"/>
      <c r="BK149" s="204"/>
      <c r="BL149" s="204"/>
      <c r="BM149" s="204"/>
      <c r="BN149" s="204"/>
      <c r="BO149" s="204"/>
      <c r="BP149" s="204"/>
      <c r="BQ149" s="204"/>
      <c r="BR149" s="204"/>
      <c r="BS149" s="204"/>
      <c r="BT149" s="204"/>
      <c r="BU149" s="204"/>
      <c r="BV149" s="204"/>
      <c r="BW149" s="204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307"/>
      <c r="N150" s="308"/>
      <c r="O150" s="308"/>
      <c r="P150" s="306">
        <f t="shared" si="2"/>
        <v>138387</v>
      </c>
      <c r="Q150" s="307"/>
      <c r="R150" s="307"/>
      <c r="S150" s="307"/>
      <c r="T150" s="307"/>
      <c r="U150" s="307"/>
      <c r="V150" s="204"/>
      <c r="W150" s="204"/>
      <c r="X150" s="204"/>
      <c r="Y150" s="204"/>
      <c r="Z150" s="204"/>
      <c r="AA150" s="204"/>
      <c r="AB150" s="204"/>
      <c r="AC150" s="204"/>
      <c r="AD150" s="204"/>
      <c r="AE150" s="204"/>
      <c r="AF150" s="204"/>
      <c r="AG150" s="204"/>
      <c r="AH150" s="204"/>
      <c r="AI150" s="204"/>
      <c r="AJ150" s="204"/>
      <c r="AK150" s="204"/>
      <c r="AL150" s="204"/>
      <c r="AM150" s="204"/>
      <c r="AN150" s="204"/>
      <c r="AO150" s="204"/>
      <c r="AP150" s="204"/>
      <c r="AQ150" s="204"/>
      <c r="AR150" s="204"/>
      <c r="AS150" s="204"/>
      <c r="AT150" s="204"/>
      <c r="AU150" s="204"/>
      <c r="AV150" s="204"/>
      <c r="AW150" s="204"/>
      <c r="AX150" s="204"/>
      <c r="AY150" s="204"/>
      <c r="AZ150" s="204"/>
      <c r="BA150" s="204"/>
      <c r="BB150" s="204"/>
      <c r="BC150" s="204"/>
      <c r="BD150" s="204"/>
      <c r="BE150" s="204"/>
      <c r="BF150" s="204"/>
      <c r="BG150" s="204"/>
      <c r="BH150" s="204"/>
      <c r="BI150" s="204"/>
      <c r="BJ150" s="204"/>
      <c r="BK150" s="204"/>
      <c r="BL150" s="204"/>
      <c r="BM150" s="204"/>
      <c r="BN150" s="204"/>
      <c r="BO150" s="204"/>
      <c r="BP150" s="204"/>
      <c r="BQ150" s="204"/>
      <c r="BR150" s="204"/>
      <c r="BS150" s="204"/>
      <c r="BT150" s="204"/>
      <c r="BU150" s="204"/>
      <c r="BV150" s="204"/>
      <c r="BW150" s="204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307"/>
      <c r="N151" s="308"/>
      <c r="O151" s="308"/>
      <c r="P151" s="306">
        <f t="shared" si="2"/>
        <v>117220</v>
      </c>
      <c r="Q151" s="307"/>
      <c r="R151" s="307"/>
      <c r="S151" s="307"/>
      <c r="T151" s="307"/>
      <c r="U151" s="307"/>
      <c r="V151" s="204"/>
      <c r="W151" s="204"/>
      <c r="X151" s="204"/>
      <c r="Y151" s="204"/>
      <c r="Z151" s="204"/>
      <c r="AA151" s="204"/>
      <c r="AB151" s="204"/>
      <c r="AC151" s="204"/>
      <c r="AD151" s="204"/>
      <c r="AE151" s="204"/>
      <c r="AF151" s="204"/>
      <c r="AG151" s="204"/>
      <c r="AH151" s="204"/>
      <c r="AI151" s="204"/>
      <c r="AJ151" s="204"/>
      <c r="AK151" s="204"/>
      <c r="AL151" s="204"/>
      <c r="AM151" s="204"/>
      <c r="AN151" s="204"/>
      <c r="AO151" s="204"/>
      <c r="AP151" s="204"/>
      <c r="AQ151" s="204"/>
      <c r="AR151" s="204"/>
      <c r="AS151" s="204"/>
      <c r="AT151" s="204"/>
      <c r="AU151" s="204"/>
      <c r="AV151" s="204"/>
      <c r="AW151" s="204"/>
      <c r="AX151" s="204"/>
      <c r="AY151" s="204"/>
      <c r="AZ151" s="204"/>
      <c r="BA151" s="204"/>
      <c r="BB151" s="204"/>
      <c r="BC151" s="204"/>
      <c r="BD151" s="204"/>
      <c r="BE151" s="204"/>
      <c r="BF151" s="204"/>
      <c r="BG151" s="204"/>
      <c r="BH151" s="204"/>
      <c r="BI151" s="204"/>
      <c r="BJ151" s="204"/>
      <c r="BK151" s="204"/>
      <c r="BL151" s="204"/>
      <c r="BM151" s="204"/>
      <c r="BN151" s="204"/>
      <c r="BO151" s="204"/>
      <c r="BP151" s="204"/>
      <c r="BQ151" s="204"/>
      <c r="BR151" s="204"/>
      <c r="BS151" s="204"/>
      <c r="BT151" s="204"/>
      <c r="BU151" s="204"/>
      <c r="BV151" s="204"/>
      <c r="BW151" s="204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307"/>
      <c r="N152" s="308"/>
      <c r="O152" s="308"/>
      <c r="P152" s="306">
        <f t="shared" si="2"/>
        <v>139833</v>
      </c>
      <c r="Q152" s="307"/>
      <c r="R152" s="307"/>
      <c r="S152" s="307"/>
      <c r="T152" s="307"/>
      <c r="U152" s="307"/>
      <c r="V152" s="204"/>
      <c r="W152" s="204"/>
      <c r="X152" s="204"/>
      <c r="Y152" s="204"/>
      <c r="Z152" s="204"/>
      <c r="AA152" s="204"/>
      <c r="AB152" s="204"/>
      <c r="AC152" s="204"/>
      <c r="AD152" s="204"/>
      <c r="AE152" s="204"/>
      <c r="AF152" s="204"/>
      <c r="AG152" s="204"/>
      <c r="AH152" s="204"/>
      <c r="AI152" s="204"/>
      <c r="AJ152" s="204"/>
      <c r="AK152" s="204"/>
      <c r="AL152" s="204"/>
      <c r="AM152" s="204"/>
      <c r="AN152" s="204"/>
      <c r="AO152" s="204"/>
      <c r="AP152" s="204"/>
      <c r="AQ152" s="204"/>
      <c r="AR152" s="204"/>
      <c r="AS152" s="204"/>
      <c r="AT152" s="204"/>
      <c r="AU152" s="204"/>
      <c r="AV152" s="204"/>
      <c r="AW152" s="204"/>
      <c r="AX152" s="204"/>
      <c r="AY152" s="204"/>
      <c r="AZ152" s="204"/>
      <c r="BA152" s="204"/>
      <c r="BB152" s="204"/>
      <c r="BC152" s="204"/>
      <c r="BD152" s="204"/>
      <c r="BE152" s="204"/>
      <c r="BF152" s="204"/>
      <c r="BG152" s="204"/>
      <c r="BH152" s="204"/>
      <c r="BI152" s="204"/>
      <c r="BJ152" s="204"/>
      <c r="BK152" s="204"/>
      <c r="BL152" s="204"/>
      <c r="BM152" s="204"/>
      <c r="BN152" s="204"/>
      <c r="BO152" s="204"/>
      <c r="BP152" s="204"/>
      <c r="BQ152" s="204"/>
      <c r="BR152" s="204"/>
      <c r="BS152" s="204"/>
      <c r="BT152" s="204"/>
      <c r="BU152" s="204"/>
      <c r="BV152" s="204"/>
      <c r="BW152" s="204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307"/>
      <c r="N153" s="308"/>
      <c r="O153" s="308"/>
      <c r="P153" s="306">
        <f t="shared" si="2"/>
        <v>122450</v>
      </c>
      <c r="Q153" s="307"/>
      <c r="R153" s="307"/>
      <c r="S153" s="307"/>
      <c r="T153" s="307"/>
      <c r="U153" s="307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204"/>
      <c r="AG153" s="204"/>
      <c r="AH153" s="204"/>
      <c r="AI153" s="204"/>
      <c r="AJ153" s="204"/>
      <c r="AK153" s="204"/>
      <c r="AL153" s="204"/>
      <c r="AM153" s="204"/>
      <c r="AN153" s="204"/>
      <c r="AO153" s="204"/>
      <c r="AP153" s="204"/>
      <c r="AQ153" s="204"/>
      <c r="AR153" s="204"/>
      <c r="AS153" s="204"/>
      <c r="AT153" s="204"/>
      <c r="AU153" s="204"/>
      <c r="AV153" s="204"/>
      <c r="AW153" s="204"/>
      <c r="AX153" s="204"/>
      <c r="AY153" s="204"/>
      <c r="AZ153" s="204"/>
      <c r="BA153" s="204"/>
      <c r="BB153" s="204"/>
      <c r="BC153" s="204"/>
      <c r="BD153" s="204"/>
      <c r="BE153" s="204"/>
      <c r="BF153" s="204"/>
      <c r="BG153" s="204"/>
      <c r="BH153" s="204"/>
      <c r="BI153" s="204"/>
      <c r="BJ153" s="204"/>
      <c r="BK153" s="204"/>
      <c r="BL153" s="204"/>
      <c r="BM153" s="204"/>
      <c r="BN153" s="204"/>
      <c r="BO153" s="204"/>
      <c r="BP153" s="204"/>
      <c r="BQ153" s="204"/>
      <c r="BR153" s="204"/>
      <c r="BS153" s="204"/>
      <c r="BT153" s="204"/>
      <c r="BU153" s="204"/>
      <c r="BV153" s="204"/>
      <c r="BW153" s="204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307"/>
      <c r="N154" s="308"/>
      <c r="O154" s="308"/>
      <c r="P154" s="306">
        <f t="shared" si="2"/>
        <v>166645</v>
      </c>
      <c r="Q154" s="307"/>
      <c r="R154" s="307"/>
      <c r="S154" s="307"/>
      <c r="T154" s="307"/>
      <c r="U154" s="307"/>
      <c r="V154" s="204"/>
      <c r="W154" s="204"/>
      <c r="X154" s="204"/>
      <c r="Y154" s="204"/>
      <c r="Z154" s="204"/>
      <c r="AA154" s="204"/>
      <c r="AB154" s="204"/>
      <c r="AC154" s="204"/>
      <c r="AD154" s="204"/>
      <c r="AE154" s="204"/>
      <c r="AF154" s="204"/>
      <c r="AG154" s="204"/>
      <c r="AH154" s="204"/>
      <c r="AI154" s="204"/>
      <c r="AJ154" s="204"/>
      <c r="AK154" s="204"/>
      <c r="AL154" s="204"/>
      <c r="AM154" s="204"/>
      <c r="AN154" s="204"/>
      <c r="AO154" s="204"/>
      <c r="AP154" s="204"/>
      <c r="AQ154" s="204"/>
      <c r="AR154" s="204"/>
      <c r="AS154" s="204"/>
      <c r="AT154" s="204"/>
      <c r="AU154" s="204"/>
      <c r="AV154" s="204"/>
      <c r="AW154" s="204"/>
      <c r="AX154" s="204"/>
      <c r="AY154" s="204"/>
      <c r="AZ154" s="204"/>
      <c r="BA154" s="204"/>
      <c r="BB154" s="204"/>
      <c r="BC154" s="204"/>
      <c r="BD154" s="204"/>
      <c r="BE154" s="204"/>
      <c r="BF154" s="204"/>
      <c r="BG154" s="204"/>
      <c r="BH154" s="204"/>
      <c r="BI154" s="204"/>
      <c r="BJ154" s="204"/>
      <c r="BK154" s="204"/>
      <c r="BL154" s="204"/>
      <c r="BM154" s="204"/>
      <c r="BN154" s="204"/>
      <c r="BO154" s="204"/>
      <c r="BP154" s="204"/>
      <c r="BQ154" s="204"/>
      <c r="BR154" s="204"/>
      <c r="BS154" s="204"/>
      <c r="BT154" s="204"/>
      <c r="BU154" s="204"/>
      <c r="BV154" s="204"/>
      <c r="BW154" s="204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307"/>
      <c r="N155" s="308"/>
      <c r="O155" s="308"/>
      <c r="P155" s="306">
        <f t="shared" si="2"/>
        <v>162244</v>
      </c>
      <c r="Q155" s="307"/>
      <c r="R155" s="307"/>
      <c r="S155" s="307"/>
      <c r="T155" s="307"/>
      <c r="U155" s="307"/>
      <c r="V155" s="204"/>
      <c r="W155" s="204"/>
      <c r="X155" s="204"/>
      <c r="Y155" s="204"/>
      <c r="Z155" s="204"/>
      <c r="AA155" s="204"/>
      <c r="AB155" s="204"/>
      <c r="AC155" s="204"/>
      <c r="AD155" s="204"/>
      <c r="AE155" s="204"/>
      <c r="AF155" s="204"/>
      <c r="AG155" s="204"/>
      <c r="AH155" s="204"/>
      <c r="AI155" s="204"/>
      <c r="AJ155" s="204"/>
      <c r="AK155" s="204"/>
      <c r="AL155" s="204"/>
      <c r="AM155" s="204"/>
      <c r="AN155" s="204"/>
      <c r="AO155" s="204"/>
      <c r="AP155" s="204"/>
      <c r="AQ155" s="204"/>
      <c r="AR155" s="204"/>
      <c r="AS155" s="204"/>
      <c r="AT155" s="204"/>
      <c r="AU155" s="204"/>
      <c r="AV155" s="204"/>
      <c r="AW155" s="204"/>
      <c r="AX155" s="204"/>
      <c r="AY155" s="204"/>
      <c r="AZ155" s="204"/>
      <c r="BA155" s="204"/>
      <c r="BB155" s="204"/>
      <c r="BC155" s="204"/>
      <c r="BD155" s="204"/>
      <c r="BE155" s="204"/>
      <c r="BF155" s="204"/>
      <c r="BG155" s="204"/>
      <c r="BH155" s="204"/>
      <c r="BI155" s="204"/>
      <c r="BJ155" s="204"/>
      <c r="BK155" s="204"/>
      <c r="BL155" s="204"/>
      <c r="BM155" s="204"/>
      <c r="BN155" s="204"/>
      <c r="BO155" s="204"/>
      <c r="BP155" s="204"/>
      <c r="BQ155" s="204"/>
      <c r="BR155" s="204"/>
      <c r="BS155" s="204"/>
      <c r="BT155" s="204"/>
      <c r="BU155" s="204"/>
      <c r="BV155" s="204"/>
      <c r="BW155" s="204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307"/>
      <c r="N156" s="308"/>
      <c r="O156" s="308"/>
      <c r="P156" s="306">
        <f t="shared" si="2"/>
        <v>131363</v>
      </c>
      <c r="Q156" s="307"/>
      <c r="R156" s="307"/>
      <c r="S156" s="307"/>
      <c r="T156" s="307"/>
      <c r="U156" s="307"/>
      <c r="V156" s="204"/>
      <c r="W156" s="204"/>
      <c r="X156" s="204"/>
      <c r="Y156" s="204"/>
      <c r="Z156" s="204"/>
      <c r="AA156" s="204"/>
      <c r="AB156" s="204"/>
      <c r="AC156" s="204"/>
      <c r="AD156" s="204"/>
      <c r="AE156" s="204"/>
      <c r="AF156" s="204"/>
      <c r="AG156" s="204"/>
      <c r="AH156" s="204"/>
      <c r="AI156" s="204"/>
      <c r="AJ156" s="204"/>
      <c r="AK156" s="204"/>
      <c r="AL156" s="204"/>
      <c r="AM156" s="204"/>
      <c r="AN156" s="204"/>
      <c r="AO156" s="204"/>
      <c r="AP156" s="204"/>
      <c r="AQ156" s="204"/>
      <c r="AR156" s="204"/>
      <c r="AS156" s="204"/>
      <c r="AT156" s="204"/>
      <c r="AU156" s="204"/>
      <c r="AV156" s="204"/>
      <c r="AW156" s="204"/>
      <c r="AX156" s="204"/>
      <c r="AY156" s="204"/>
      <c r="AZ156" s="204"/>
      <c r="BA156" s="204"/>
      <c r="BB156" s="204"/>
      <c r="BC156" s="204"/>
      <c r="BD156" s="204"/>
      <c r="BE156" s="204"/>
      <c r="BF156" s="204"/>
      <c r="BG156" s="204"/>
      <c r="BH156" s="204"/>
      <c r="BI156" s="204"/>
      <c r="BJ156" s="204"/>
      <c r="BK156" s="204"/>
      <c r="BL156" s="204"/>
      <c r="BM156" s="204"/>
      <c r="BN156" s="204"/>
      <c r="BO156" s="204"/>
      <c r="BP156" s="204"/>
      <c r="BQ156" s="204"/>
      <c r="BR156" s="204"/>
      <c r="BS156" s="204"/>
      <c r="BT156" s="204"/>
      <c r="BU156" s="204"/>
      <c r="BV156" s="204"/>
      <c r="BW156" s="204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307"/>
      <c r="N157" s="308"/>
      <c r="O157" s="308"/>
      <c r="P157" s="306">
        <f t="shared" si="2"/>
        <v>238686</v>
      </c>
      <c r="Q157" s="307"/>
      <c r="R157" s="307"/>
      <c r="S157" s="307"/>
      <c r="T157" s="307"/>
      <c r="U157" s="307"/>
      <c r="V157" s="204"/>
      <c r="W157" s="204"/>
      <c r="X157" s="204"/>
      <c r="Y157" s="204"/>
      <c r="Z157" s="204"/>
      <c r="AA157" s="204"/>
      <c r="AB157" s="204"/>
      <c r="AC157" s="204"/>
      <c r="AD157" s="204"/>
      <c r="AE157" s="204"/>
      <c r="AF157" s="204"/>
      <c r="AG157" s="204"/>
      <c r="AH157" s="204"/>
      <c r="AI157" s="204"/>
      <c r="AJ157" s="204"/>
      <c r="AK157" s="204"/>
      <c r="AL157" s="204"/>
      <c r="AM157" s="204"/>
      <c r="AN157" s="204"/>
      <c r="AO157" s="204"/>
      <c r="AP157" s="204"/>
      <c r="AQ157" s="204"/>
      <c r="AR157" s="204"/>
      <c r="AS157" s="204"/>
      <c r="AT157" s="204"/>
      <c r="AU157" s="204"/>
      <c r="AV157" s="204"/>
      <c r="AW157" s="204"/>
      <c r="AX157" s="204"/>
      <c r="AY157" s="204"/>
      <c r="AZ157" s="204"/>
      <c r="BA157" s="204"/>
      <c r="BB157" s="204"/>
      <c r="BC157" s="204"/>
      <c r="BD157" s="204"/>
      <c r="BE157" s="204"/>
      <c r="BF157" s="204"/>
      <c r="BG157" s="204"/>
      <c r="BH157" s="204"/>
      <c r="BI157" s="204"/>
      <c r="BJ157" s="204"/>
      <c r="BK157" s="204"/>
      <c r="BL157" s="204"/>
      <c r="BM157" s="204"/>
      <c r="BN157" s="204"/>
      <c r="BO157" s="204"/>
      <c r="BP157" s="204"/>
      <c r="BQ157" s="204"/>
      <c r="BR157" s="204"/>
      <c r="BS157" s="204"/>
      <c r="BT157" s="204"/>
      <c r="BU157" s="204"/>
      <c r="BV157" s="204"/>
      <c r="BW157" s="204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307"/>
      <c r="N158" s="308"/>
      <c r="O158" s="308"/>
      <c r="P158" s="306">
        <f t="shared" si="2"/>
        <v>165162</v>
      </c>
      <c r="Q158" s="307"/>
      <c r="R158" s="307"/>
      <c r="S158" s="307"/>
      <c r="T158" s="307"/>
      <c r="U158" s="307"/>
      <c r="V158" s="204"/>
      <c r="W158" s="204"/>
      <c r="X158" s="204"/>
      <c r="Y158" s="204"/>
      <c r="Z158" s="204"/>
      <c r="AA158" s="204"/>
      <c r="AB158" s="204"/>
      <c r="AC158" s="204"/>
      <c r="AD158" s="204"/>
      <c r="AE158" s="204"/>
      <c r="AF158" s="204"/>
      <c r="AG158" s="204"/>
      <c r="AH158" s="204"/>
      <c r="AI158" s="204"/>
      <c r="AJ158" s="204"/>
      <c r="AK158" s="204"/>
      <c r="AL158" s="204"/>
      <c r="AM158" s="204"/>
      <c r="AN158" s="204"/>
      <c r="AO158" s="204"/>
      <c r="AP158" s="204"/>
      <c r="AQ158" s="204"/>
      <c r="AR158" s="204"/>
      <c r="AS158" s="204"/>
      <c r="AT158" s="204"/>
      <c r="AU158" s="204"/>
      <c r="AV158" s="204"/>
      <c r="AW158" s="204"/>
      <c r="AX158" s="204"/>
      <c r="AY158" s="204"/>
      <c r="AZ158" s="204"/>
      <c r="BA158" s="204"/>
      <c r="BB158" s="204"/>
      <c r="BC158" s="204"/>
      <c r="BD158" s="204"/>
      <c r="BE158" s="204"/>
      <c r="BF158" s="204"/>
      <c r="BG158" s="204"/>
      <c r="BH158" s="204"/>
      <c r="BI158" s="204"/>
      <c r="BJ158" s="204"/>
      <c r="BK158" s="204"/>
      <c r="BL158" s="204"/>
      <c r="BM158" s="204"/>
      <c r="BN158" s="204"/>
      <c r="BO158" s="204"/>
      <c r="BP158" s="204"/>
      <c r="BQ158" s="204"/>
      <c r="BR158" s="204"/>
      <c r="BS158" s="204"/>
      <c r="BT158" s="204"/>
      <c r="BU158" s="204"/>
      <c r="BV158" s="204"/>
      <c r="BW158" s="204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307"/>
      <c r="N159" s="308"/>
      <c r="O159" s="308"/>
      <c r="P159" s="306">
        <f t="shared" si="2"/>
        <v>150671</v>
      </c>
      <c r="Q159" s="307"/>
      <c r="R159" s="307"/>
      <c r="S159" s="307"/>
      <c r="T159" s="307"/>
      <c r="U159" s="307"/>
      <c r="V159" s="204"/>
      <c r="W159" s="204"/>
      <c r="X159" s="204"/>
      <c r="Y159" s="204"/>
      <c r="Z159" s="204"/>
      <c r="AA159" s="204"/>
      <c r="AB159" s="204"/>
      <c r="AC159" s="204"/>
      <c r="AD159" s="204"/>
      <c r="AE159" s="204"/>
      <c r="AF159" s="204"/>
      <c r="AG159" s="204"/>
      <c r="AH159" s="204"/>
      <c r="AI159" s="204"/>
      <c r="AJ159" s="204"/>
      <c r="AK159" s="204"/>
      <c r="AL159" s="204"/>
      <c r="AM159" s="204"/>
      <c r="AN159" s="204"/>
      <c r="AO159" s="204"/>
      <c r="AP159" s="204"/>
      <c r="AQ159" s="204"/>
      <c r="AR159" s="204"/>
      <c r="AS159" s="204"/>
      <c r="AT159" s="204"/>
      <c r="AU159" s="204"/>
      <c r="AV159" s="204"/>
      <c r="AW159" s="204"/>
      <c r="AX159" s="204"/>
      <c r="AY159" s="204"/>
      <c r="AZ159" s="204"/>
      <c r="BA159" s="204"/>
      <c r="BB159" s="204"/>
      <c r="BC159" s="204"/>
      <c r="BD159" s="204"/>
      <c r="BE159" s="204"/>
      <c r="BF159" s="204"/>
      <c r="BG159" s="204"/>
      <c r="BH159" s="204"/>
      <c r="BI159" s="204"/>
      <c r="BJ159" s="204"/>
      <c r="BK159" s="204"/>
      <c r="BL159" s="204"/>
      <c r="BM159" s="204"/>
      <c r="BN159" s="204"/>
      <c r="BO159" s="204"/>
      <c r="BP159" s="204"/>
      <c r="BQ159" s="204"/>
      <c r="BR159" s="204"/>
      <c r="BS159" s="204"/>
      <c r="BT159" s="204"/>
      <c r="BU159" s="204"/>
      <c r="BV159" s="204"/>
      <c r="BW159" s="204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307"/>
      <c r="N160" s="308"/>
      <c r="O160" s="308"/>
      <c r="P160" s="306">
        <f t="shared" si="2"/>
        <v>103298</v>
      </c>
      <c r="Q160" s="307"/>
      <c r="R160" s="307"/>
      <c r="S160" s="307"/>
      <c r="T160" s="307"/>
      <c r="U160" s="307"/>
      <c r="V160" s="204"/>
      <c r="W160" s="204"/>
      <c r="X160" s="204"/>
      <c r="Y160" s="204"/>
      <c r="Z160" s="204"/>
      <c r="AA160" s="204"/>
      <c r="AB160" s="204"/>
      <c r="AC160" s="204"/>
      <c r="AD160" s="204"/>
      <c r="AE160" s="204"/>
      <c r="AF160" s="204"/>
      <c r="AG160" s="204"/>
      <c r="AH160" s="204"/>
      <c r="AI160" s="204"/>
      <c r="AJ160" s="204"/>
      <c r="AK160" s="204"/>
      <c r="AL160" s="204"/>
      <c r="AM160" s="204"/>
      <c r="AN160" s="204"/>
      <c r="AO160" s="204"/>
      <c r="AP160" s="204"/>
      <c r="AQ160" s="204"/>
      <c r="AR160" s="204"/>
      <c r="AS160" s="204"/>
      <c r="AT160" s="204"/>
      <c r="AU160" s="204"/>
      <c r="AV160" s="204"/>
      <c r="AW160" s="204"/>
      <c r="AX160" s="204"/>
      <c r="AY160" s="204"/>
      <c r="AZ160" s="204"/>
      <c r="BA160" s="204"/>
      <c r="BB160" s="204"/>
      <c r="BC160" s="204"/>
      <c r="BD160" s="204"/>
      <c r="BE160" s="204"/>
      <c r="BF160" s="204"/>
      <c r="BG160" s="204"/>
      <c r="BH160" s="204"/>
      <c r="BI160" s="204"/>
      <c r="BJ160" s="204"/>
      <c r="BK160" s="204"/>
      <c r="BL160" s="204"/>
      <c r="BM160" s="204"/>
      <c r="BN160" s="204"/>
      <c r="BO160" s="204"/>
      <c r="BP160" s="204"/>
      <c r="BQ160" s="204"/>
      <c r="BR160" s="204"/>
      <c r="BS160" s="204"/>
      <c r="BT160" s="204"/>
      <c r="BU160" s="204"/>
      <c r="BV160" s="204"/>
      <c r="BW160" s="204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307"/>
      <c r="N161" s="308"/>
      <c r="O161" s="308"/>
      <c r="P161" s="306">
        <f t="shared" si="2"/>
        <v>113800</v>
      </c>
      <c r="Q161" s="307"/>
      <c r="R161" s="307"/>
      <c r="S161" s="307"/>
      <c r="T161" s="307"/>
      <c r="U161" s="307"/>
      <c r="V161" s="204"/>
      <c r="W161" s="204"/>
      <c r="X161" s="204"/>
      <c r="Y161" s="204"/>
      <c r="Z161" s="204"/>
      <c r="AA161" s="204"/>
      <c r="AB161" s="204"/>
      <c r="AC161" s="204"/>
      <c r="AD161" s="204"/>
      <c r="AE161" s="204"/>
      <c r="AF161" s="204"/>
      <c r="AG161" s="204"/>
      <c r="AH161" s="204"/>
      <c r="AI161" s="204"/>
      <c r="AJ161" s="204"/>
      <c r="AK161" s="204"/>
      <c r="AL161" s="204"/>
      <c r="AM161" s="204"/>
      <c r="AN161" s="204"/>
      <c r="AO161" s="204"/>
      <c r="AP161" s="204"/>
      <c r="AQ161" s="204"/>
      <c r="AR161" s="204"/>
      <c r="AS161" s="204"/>
      <c r="AT161" s="204"/>
      <c r="AU161" s="204"/>
      <c r="AV161" s="204"/>
      <c r="AW161" s="204"/>
      <c r="AX161" s="204"/>
      <c r="AY161" s="204"/>
      <c r="AZ161" s="204"/>
      <c r="BA161" s="204"/>
      <c r="BB161" s="204"/>
      <c r="BC161" s="204"/>
      <c r="BD161" s="204"/>
      <c r="BE161" s="204"/>
      <c r="BF161" s="204"/>
      <c r="BG161" s="204"/>
      <c r="BH161" s="204"/>
      <c r="BI161" s="204"/>
      <c r="BJ161" s="204"/>
      <c r="BK161" s="204"/>
      <c r="BL161" s="204"/>
      <c r="BM161" s="204"/>
      <c r="BN161" s="204"/>
      <c r="BO161" s="204"/>
      <c r="BP161" s="204"/>
      <c r="BQ161" s="204"/>
      <c r="BR161" s="204"/>
      <c r="BS161" s="204"/>
      <c r="BT161" s="204"/>
      <c r="BU161" s="204"/>
      <c r="BV161" s="204"/>
      <c r="BW161" s="204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307"/>
      <c r="N162" s="308"/>
      <c r="O162" s="308"/>
      <c r="P162" s="306">
        <f t="shared" si="2"/>
        <v>123024</v>
      </c>
      <c r="Q162" s="307"/>
      <c r="R162" s="307"/>
      <c r="S162" s="307"/>
      <c r="T162" s="307"/>
      <c r="U162" s="307"/>
      <c r="V162" s="204"/>
      <c r="W162" s="204"/>
      <c r="X162" s="204"/>
      <c r="Y162" s="204"/>
      <c r="Z162" s="204"/>
      <c r="AA162" s="204"/>
      <c r="AB162" s="204"/>
      <c r="AC162" s="204"/>
      <c r="AD162" s="204"/>
      <c r="AE162" s="204"/>
      <c r="AF162" s="204"/>
      <c r="AG162" s="204"/>
      <c r="AH162" s="204"/>
      <c r="AI162" s="204"/>
      <c r="AJ162" s="204"/>
      <c r="AK162" s="204"/>
      <c r="AL162" s="204"/>
      <c r="AM162" s="204"/>
      <c r="AN162" s="204"/>
      <c r="AO162" s="204"/>
      <c r="AP162" s="204"/>
      <c r="AQ162" s="204"/>
      <c r="AR162" s="204"/>
      <c r="AS162" s="204"/>
      <c r="AT162" s="204"/>
      <c r="AU162" s="204"/>
      <c r="AV162" s="204"/>
      <c r="AW162" s="204"/>
      <c r="AX162" s="204"/>
      <c r="AY162" s="204"/>
      <c r="AZ162" s="204"/>
      <c r="BA162" s="204"/>
      <c r="BB162" s="204"/>
      <c r="BC162" s="204"/>
      <c r="BD162" s="204"/>
      <c r="BE162" s="204"/>
      <c r="BF162" s="204"/>
      <c r="BG162" s="204"/>
      <c r="BH162" s="204"/>
      <c r="BI162" s="204"/>
      <c r="BJ162" s="204"/>
      <c r="BK162" s="204"/>
      <c r="BL162" s="204"/>
      <c r="BM162" s="204"/>
      <c r="BN162" s="204"/>
      <c r="BO162" s="204"/>
      <c r="BP162" s="204"/>
      <c r="BQ162" s="204"/>
      <c r="BR162" s="204"/>
      <c r="BS162" s="204"/>
      <c r="BT162" s="204"/>
      <c r="BU162" s="204"/>
      <c r="BV162" s="204"/>
      <c r="BW162" s="204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307"/>
      <c r="N163" s="308"/>
      <c r="O163" s="308"/>
      <c r="P163" s="306">
        <f t="shared" si="2"/>
        <v>102434</v>
      </c>
      <c r="Q163" s="307"/>
      <c r="R163" s="307"/>
      <c r="S163" s="307"/>
      <c r="T163" s="307"/>
      <c r="U163" s="307"/>
      <c r="V163" s="204"/>
      <c r="W163" s="204"/>
      <c r="X163" s="204"/>
      <c r="Y163" s="204"/>
      <c r="Z163" s="204"/>
      <c r="AA163" s="204"/>
      <c r="AB163" s="204"/>
      <c r="AC163" s="204"/>
      <c r="AD163" s="204"/>
      <c r="AE163" s="204"/>
      <c r="AF163" s="204"/>
      <c r="AG163" s="204"/>
      <c r="AH163" s="204"/>
      <c r="AI163" s="204"/>
      <c r="AJ163" s="204"/>
      <c r="AK163" s="204"/>
      <c r="AL163" s="204"/>
      <c r="AM163" s="204"/>
      <c r="AN163" s="204"/>
      <c r="AO163" s="204"/>
      <c r="AP163" s="204"/>
      <c r="AQ163" s="204"/>
      <c r="AR163" s="204"/>
      <c r="AS163" s="204"/>
      <c r="AT163" s="204"/>
      <c r="AU163" s="204"/>
      <c r="AV163" s="204"/>
      <c r="AW163" s="204"/>
      <c r="AX163" s="204"/>
      <c r="AY163" s="204"/>
      <c r="AZ163" s="204"/>
      <c r="BA163" s="204"/>
      <c r="BB163" s="204"/>
      <c r="BC163" s="204"/>
      <c r="BD163" s="204"/>
      <c r="BE163" s="204"/>
      <c r="BF163" s="204"/>
      <c r="BG163" s="204"/>
      <c r="BH163" s="204"/>
      <c r="BI163" s="204"/>
      <c r="BJ163" s="204"/>
      <c r="BK163" s="204"/>
      <c r="BL163" s="204"/>
      <c r="BM163" s="204"/>
      <c r="BN163" s="204"/>
      <c r="BO163" s="204"/>
      <c r="BP163" s="204"/>
      <c r="BQ163" s="204"/>
      <c r="BR163" s="204"/>
      <c r="BS163" s="204"/>
      <c r="BT163" s="204"/>
      <c r="BU163" s="204"/>
      <c r="BV163" s="204"/>
      <c r="BW163" s="204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307"/>
      <c r="N164" s="308"/>
      <c r="O164" s="308"/>
      <c r="P164" s="306">
        <f t="shared" si="2"/>
        <v>89867</v>
      </c>
      <c r="Q164" s="307"/>
      <c r="R164" s="307"/>
      <c r="S164" s="307"/>
      <c r="T164" s="307"/>
      <c r="U164" s="307"/>
      <c r="V164" s="204"/>
      <c r="W164" s="204"/>
      <c r="X164" s="204"/>
      <c r="Y164" s="204"/>
      <c r="Z164" s="204"/>
      <c r="AA164" s="204"/>
      <c r="AB164" s="204"/>
      <c r="AC164" s="204"/>
      <c r="AD164" s="204"/>
      <c r="AE164" s="204"/>
      <c r="AF164" s="204"/>
      <c r="AG164" s="204"/>
      <c r="AH164" s="204"/>
      <c r="AI164" s="204"/>
      <c r="AJ164" s="204"/>
      <c r="AK164" s="204"/>
      <c r="AL164" s="204"/>
      <c r="AM164" s="204"/>
      <c r="AN164" s="204"/>
      <c r="AO164" s="204"/>
      <c r="AP164" s="204"/>
      <c r="AQ164" s="204"/>
      <c r="AR164" s="204"/>
      <c r="AS164" s="204"/>
      <c r="AT164" s="204"/>
      <c r="AU164" s="204"/>
      <c r="AV164" s="204"/>
      <c r="AW164" s="204"/>
      <c r="AX164" s="204"/>
      <c r="AY164" s="204"/>
      <c r="AZ164" s="204"/>
      <c r="BA164" s="204"/>
      <c r="BB164" s="204"/>
      <c r="BC164" s="204"/>
      <c r="BD164" s="204"/>
      <c r="BE164" s="204"/>
      <c r="BF164" s="204"/>
      <c r="BG164" s="204"/>
      <c r="BH164" s="204"/>
      <c r="BI164" s="204"/>
      <c r="BJ164" s="204"/>
      <c r="BK164" s="204"/>
      <c r="BL164" s="204"/>
      <c r="BM164" s="204"/>
      <c r="BN164" s="204"/>
      <c r="BO164" s="204"/>
      <c r="BP164" s="204"/>
      <c r="BQ164" s="204"/>
      <c r="BR164" s="204"/>
      <c r="BS164" s="204"/>
      <c r="BT164" s="204"/>
      <c r="BU164" s="204"/>
      <c r="BV164" s="204"/>
      <c r="BW164" s="204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307"/>
      <c r="N165" s="308"/>
      <c r="O165" s="308"/>
      <c r="P165" s="306">
        <f t="shared" si="2"/>
        <v>117407</v>
      </c>
      <c r="Q165" s="307"/>
      <c r="R165" s="307"/>
      <c r="S165" s="307"/>
      <c r="T165" s="307"/>
      <c r="U165" s="307"/>
      <c r="V165" s="204"/>
      <c r="W165" s="204"/>
      <c r="X165" s="204"/>
      <c r="Y165" s="204"/>
      <c r="Z165" s="204"/>
      <c r="AA165" s="204"/>
      <c r="AB165" s="204"/>
      <c r="AC165" s="204"/>
      <c r="AD165" s="204"/>
      <c r="AE165" s="204"/>
      <c r="AF165" s="204"/>
      <c r="AG165" s="204"/>
      <c r="AH165" s="204"/>
      <c r="AI165" s="204"/>
      <c r="AJ165" s="204"/>
      <c r="AK165" s="204"/>
      <c r="AL165" s="204"/>
      <c r="AM165" s="204"/>
      <c r="AN165" s="204"/>
      <c r="AO165" s="204"/>
      <c r="AP165" s="204"/>
      <c r="AQ165" s="204"/>
      <c r="AR165" s="204"/>
      <c r="AS165" s="204"/>
      <c r="AT165" s="204"/>
      <c r="AU165" s="204"/>
      <c r="AV165" s="204"/>
      <c r="AW165" s="204"/>
      <c r="AX165" s="204"/>
      <c r="AY165" s="204"/>
      <c r="AZ165" s="204"/>
      <c r="BA165" s="204"/>
      <c r="BB165" s="204"/>
      <c r="BC165" s="204"/>
      <c r="BD165" s="204"/>
      <c r="BE165" s="204"/>
      <c r="BF165" s="204"/>
      <c r="BG165" s="204"/>
      <c r="BH165" s="204"/>
      <c r="BI165" s="204"/>
      <c r="BJ165" s="204"/>
      <c r="BK165" s="204"/>
      <c r="BL165" s="204"/>
      <c r="BM165" s="204"/>
      <c r="BN165" s="204"/>
      <c r="BO165" s="204"/>
      <c r="BP165" s="204"/>
      <c r="BQ165" s="204"/>
      <c r="BR165" s="204"/>
      <c r="BS165" s="204"/>
      <c r="BT165" s="204"/>
      <c r="BU165" s="204"/>
      <c r="BV165" s="204"/>
      <c r="BW165" s="204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307"/>
      <c r="N166" s="308"/>
      <c r="O166" s="308"/>
      <c r="P166" s="306">
        <f t="shared" si="2"/>
        <v>165148</v>
      </c>
      <c r="Q166" s="307"/>
      <c r="R166" s="307"/>
      <c r="S166" s="307"/>
      <c r="T166" s="307"/>
      <c r="U166" s="307"/>
      <c r="V166" s="204"/>
      <c r="W166" s="204"/>
      <c r="X166" s="204"/>
      <c r="Y166" s="204"/>
      <c r="Z166" s="204"/>
      <c r="AA166" s="204"/>
      <c r="AB166" s="204"/>
      <c r="AC166" s="204"/>
      <c r="AD166" s="204"/>
      <c r="AE166" s="204"/>
      <c r="AF166" s="204"/>
      <c r="AG166" s="204"/>
      <c r="AH166" s="204"/>
      <c r="AI166" s="204"/>
      <c r="AJ166" s="204"/>
      <c r="AK166" s="204"/>
      <c r="AL166" s="204"/>
      <c r="AM166" s="204"/>
      <c r="AN166" s="204"/>
      <c r="AO166" s="204"/>
      <c r="AP166" s="204"/>
      <c r="AQ166" s="204"/>
      <c r="AR166" s="204"/>
      <c r="AS166" s="204"/>
      <c r="AT166" s="204"/>
      <c r="AU166" s="204"/>
      <c r="AV166" s="204"/>
      <c r="AW166" s="204"/>
      <c r="AX166" s="204"/>
      <c r="AY166" s="204"/>
      <c r="AZ166" s="204"/>
      <c r="BA166" s="204"/>
      <c r="BB166" s="204"/>
      <c r="BC166" s="204"/>
      <c r="BD166" s="204"/>
      <c r="BE166" s="204"/>
      <c r="BF166" s="204"/>
      <c r="BG166" s="204"/>
      <c r="BH166" s="204"/>
      <c r="BI166" s="204"/>
      <c r="BJ166" s="204"/>
      <c r="BK166" s="204"/>
      <c r="BL166" s="204"/>
      <c r="BM166" s="204"/>
      <c r="BN166" s="204"/>
      <c r="BO166" s="204"/>
      <c r="BP166" s="204"/>
      <c r="BQ166" s="204"/>
      <c r="BR166" s="204"/>
      <c r="BS166" s="204"/>
      <c r="BT166" s="204"/>
      <c r="BU166" s="204"/>
      <c r="BV166" s="204"/>
      <c r="BW166" s="204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307"/>
      <c r="N167" s="308"/>
      <c r="O167" s="308"/>
      <c r="P167" s="306">
        <f t="shared" si="2"/>
        <v>137176</v>
      </c>
      <c r="Q167" s="307"/>
      <c r="R167" s="307"/>
      <c r="S167" s="307"/>
      <c r="T167" s="307"/>
      <c r="U167" s="307"/>
      <c r="V167" s="204"/>
      <c r="W167" s="204"/>
      <c r="X167" s="204"/>
      <c r="Y167" s="204"/>
      <c r="Z167" s="204"/>
      <c r="AA167" s="204"/>
      <c r="AB167" s="204"/>
      <c r="AC167" s="204"/>
      <c r="AD167" s="204"/>
      <c r="AE167" s="204"/>
      <c r="AF167" s="204"/>
      <c r="AG167" s="204"/>
      <c r="AH167" s="204"/>
      <c r="AI167" s="204"/>
      <c r="AJ167" s="204"/>
      <c r="AK167" s="204"/>
      <c r="AL167" s="204"/>
      <c r="AM167" s="204"/>
      <c r="AN167" s="204"/>
      <c r="AO167" s="204"/>
      <c r="AP167" s="204"/>
      <c r="AQ167" s="204"/>
      <c r="AR167" s="204"/>
      <c r="AS167" s="204"/>
      <c r="AT167" s="204"/>
      <c r="AU167" s="204"/>
      <c r="AV167" s="204"/>
      <c r="AW167" s="204"/>
      <c r="AX167" s="204"/>
      <c r="AY167" s="204"/>
      <c r="AZ167" s="204"/>
      <c r="BA167" s="204"/>
      <c r="BB167" s="204"/>
      <c r="BC167" s="204"/>
      <c r="BD167" s="204"/>
      <c r="BE167" s="204"/>
      <c r="BF167" s="204"/>
      <c r="BG167" s="204"/>
      <c r="BH167" s="204"/>
      <c r="BI167" s="204"/>
      <c r="BJ167" s="204"/>
      <c r="BK167" s="204"/>
      <c r="BL167" s="204"/>
      <c r="BM167" s="204"/>
      <c r="BN167" s="204"/>
      <c r="BO167" s="204"/>
      <c r="BP167" s="204"/>
      <c r="BQ167" s="204"/>
      <c r="BR167" s="204"/>
      <c r="BS167" s="204"/>
      <c r="BT167" s="204"/>
      <c r="BU167" s="204"/>
      <c r="BV167" s="204"/>
      <c r="BW167" s="204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307"/>
      <c r="N168" s="308"/>
      <c r="O168" s="308"/>
      <c r="P168" s="306">
        <f t="shared" si="2"/>
        <v>165179</v>
      </c>
      <c r="Q168" s="307"/>
      <c r="R168" s="307"/>
      <c r="S168" s="307"/>
      <c r="T168" s="307"/>
      <c r="U168" s="307"/>
      <c r="V168" s="204"/>
      <c r="W168" s="204"/>
      <c r="X168" s="204"/>
      <c r="Y168" s="204"/>
      <c r="Z168" s="204"/>
      <c r="AA168" s="204"/>
      <c r="AB168" s="204"/>
      <c r="AC168" s="204"/>
      <c r="AD168" s="204"/>
      <c r="AE168" s="204"/>
      <c r="AF168" s="204"/>
      <c r="AG168" s="204"/>
      <c r="AH168" s="204"/>
      <c r="AI168" s="204"/>
      <c r="AJ168" s="204"/>
      <c r="AK168" s="204"/>
      <c r="AL168" s="204"/>
      <c r="AM168" s="204"/>
      <c r="AN168" s="204"/>
      <c r="AO168" s="204"/>
      <c r="AP168" s="204"/>
      <c r="AQ168" s="204"/>
      <c r="AR168" s="204"/>
      <c r="AS168" s="204"/>
      <c r="AT168" s="204"/>
      <c r="AU168" s="204"/>
      <c r="AV168" s="204"/>
      <c r="AW168" s="204"/>
      <c r="AX168" s="204"/>
      <c r="AY168" s="204"/>
      <c r="AZ168" s="204"/>
      <c r="BA168" s="204"/>
      <c r="BB168" s="204"/>
      <c r="BC168" s="204"/>
      <c r="BD168" s="204"/>
      <c r="BE168" s="204"/>
      <c r="BF168" s="204"/>
      <c r="BG168" s="204"/>
      <c r="BH168" s="204"/>
      <c r="BI168" s="204"/>
      <c r="BJ168" s="204"/>
      <c r="BK168" s="204"/>
      <c r="BL168" s="204"/>
      <c r="BM168" s="204"/>
      <c r="BN168" s="204"/>
      <c r="BO168" s="204"/>
      <c r="BP168" s="204"/>
      <c r="BQ168" s="204"/>
      <c r="BR168" s="204"/>
      <c r="BS168" s="204"/>
      <c r="BT168" s="204"/>
      <c r="BU168" s="204"/>
      <c r="BV168" s="204"/>
      <c r="BW168" s="204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307"/>
      <c r="N169" s="308"/>
      <c r="O169" s="308"/>
      <c r="P169" s="306">
        <f t="shared" si="2"/>
        <v>119806</v>
      </c>
      <c r="Q169" s="307"/>
      <c r="R169" s="307"/>
      <c r="S169" s="307"/>
      <c r="T169" s="307"/>
      <c r="U169" s="307"/>
      <c r="V169" s="204"/>
      <c r="W169" s="204"/>
      <c r="X169" s="204"/>
      <c r="Y169" s="204"/>
      <c r="Z169" s="204"/>
      <c r="AA169" s="204"/>
      <c r="AB169" s="204"/>
      <c r="AC169" s="204"/>
      <c r="AD169" s="204"/>
      <c r="AE169" s="204"/>
      <c r="AF169" s="204"/>
      <c r="AG169" s="204"/>
      <c r="AH169" s="204"/>
      <c r="AI169" s="204"/>
      <c r="AJ169" s="204"/>
      <c r="AK169" s="204"/>
      <c r="AL169" s="204"/>
      <c r="AM169" s="204"/>
      <c r="AN169" s="204"/>
      <c r="AO169" s="204"/>
      <c r="AP169" s="204"/>
      <c r="AQ169" s="204"/>
      <c r="AR169" s="204"/>
      <c r="AS169" s="204"/>
      <c r="AT169" s="204"/>
      <c r="AU169" s="204"/>
      <c r="AV169" s="204"/>
      <c r="AW169" s="204"/>
      <c r="AX169" s="204"/>
      <c r="AY169" s="204"/>
      <c r="AZ169" s="204"/>
      <c r="BA169" s="204"/>
      <c r="BB169" s="204"/>
      <c r="BC169" s="204"/>
      <c r="BD169" s="204"/>
      <c r="BE169" s="204"/>
      <c r="BF169" s="204"/>
      <c r="BG169" s="204"/>
      <c r="BH169" s="204"/>
      <c r="BI169" s="204"/>
      <c r="BJ169" s="204"/>
      <c r="BK169" s="204"/>
      <c r="BL169" s="204"/>
      <c r="BM169" s="204"/>
      <c r="BN169" s="204"/>
      <c r="BO169" s="204"/>
      <c r="BP169" s="204"/>
      <c r="BQ169" s="204"/>
      <c r="BR169" s="204"/>
      <c r="BS169" s="204"/>
      <c r="BT169" s="204"/>
      <c r="BU169" s="204"/>
      <c r="BV169" s="204"/>
      <c r="BW169" s="204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307"/>
      <c r="N170" s="308"/>
      <c r="O170" s="308"/>
      <c r="P170" s="306">
        <f t="shared" si="2"/>
        <v>157403</v>
      </c>
      <c r="Q170" s="307"/>
      <c r="R170" s="307"/>
      <c r="S170" s="307"/>
      <c r="T170" s="307"/>
      <c r="U170" s="307"/>
      <c r="V170" s="204"/>
      <c r="W170" s="204"/>
      <c r="X170" s="204"/>
      <c r="Y170" s="204"/>
      <c r="Z170" s="204"/>
      <c r="AA170" s="204"/>
      <c r="AB170" s="204"/>
      <c r="AC170" s="204"/>
      <c r="AD170" s="204"/>
      <c r="AE170" s="204"/>
      <c r="AF170" s="204"/>
      <c r="AG170" s="204"/>
      <c r="AH170" s="204"/>
      <c r="AI170" s="204"/>
      <c r="AJ170" s="204"/>
      <c r="AK170" s="204"/>
      <c r="AL170" s="204"/>
      <c r="AM170" s="204"/>
      <c r="AN170" s="204"/>
      <c r="AO170" s="204"/>
      <c r="AP170" s="204"/>
      <c r="AQ170" s="204"/>
      <c r="AR170" s="204"/>
      <c r="AS170" s="204"/>
      <c r="AT170" s="204"/>
      <c r="AU170" s="204"/>
      <c r="AV170" s="204"/>
      <c r="AW170" s="204"/>
      <c r="AX170" s="204"/>
      <c r="AY170" s="204"/>
      <c r="AZ170" s="204"/>
      <c r="BA170" s="204"/>
      <c r="BB170" s="204"/>
      <c r="BC170" s="204"/>
      <c r="BD170" s="204"/>
      <c r="BE170" s="204"/>
      <c r="BF170" s="204"/>
      <c r="BG170" s="204"/>
      <c r="BH170" s="204"/>
      <c r="BI170" s="204"/>
      <c r="BJ170" s="204"/>
      <c r="BK170" s="204"/>
      <c r="BL170" s="204"/>
      <c r="BM170" s="204"/>
      <c r="BN170" s="204"/>
      <c r="BO170" s="204"/>
      <c r="BP170" s="204"/>
      <c r="BQ170" s="204"/>
      <c r="BR170" s="204"/>
      <c r="BS170" s="204"/>
      <c r="BT170" s="204"/>
      <c r="BU170" s="204"/>
      <c r="BV170" s="204"/>
      <c r="BW170" s="204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307"/>
      <c r="N171" s="308"/>
      <c r="O171" s="308"/>
      <c r="P171" s="306">
        <f t="shared" si="2"/>
        <v>137412</v>
      </c>
      <c r="Q171" s="307"/>
      <c r="R171" s="307"/>
      <c r="S171" s="307"/>
      <c r="T171" s="307"/>
      <c r="U171" s="307"/>
      <c r="V171" s="204"/>
      <c r="W171" s="204"/>
      <c r="X171" s="204"/>
      <c r="Y171" s="204"/>
      <c r="Z171" s="204"/>
      <c r="AA171" s="204"/>
      <c r="AB171" s="204"/>
      <c r="AC171" s="204"/>
      <c r="AD171" s="204"/>
      <c r="AE171" s="204"/>
      <c r="AF171" s="204"/>
      <c r="AG171" s="204"/>
      <c r="AH171" s="204"/>
      <c r="AI171" s="204"/>
      <c r="AJ171" s="204"/>
      <c r="AK171" s="204"/>
      <c r="AL171" s="204"/>
      <c r="AM171" s="204"/>
      <c r="AN171" s="204"/>
      <c r="AO171" s="204"/>
      <c r="AP171" s="204"/>
      <c r="AQ171" s="204"/>
      <c r="AR171" s="204"/>
      <c r="AS171" s="204"/>
      <c r="AT171" s="204"/>
      <c r="AU171" s="204"/>
      <c r="AV171" s="204"/>
      <c r="AW171" s="204"/>
      <c r="AX171" s="204"/>
      <c r="AY171" s="204"/>
      <c r="AZ171" s="204"/>
      <c r="BA171" s="204"/>
      <c r="BB171" s="204"/>
      <c r="BC171" s="204"/>
      <c r="BD171" s="204"/>
      <c r="BE171" s="204"/>
      <c r="BF171" s="204"/>
      <c r="BG171" s="204"/>
      <c r="BH171" s="204"/>
      <c r="BI171" s="204"/>
      <c r="BJ171" s="204"/>
      <c r="BK171" s="204"/>
      <c r="BL171" s="204"/>
      <c r="BM171" s="204"/>
      <c r="BN171" s="204"/>
      <c r="BO171" s="204"/>
      <c r="BP171" s="204"/>
      <c r="BQ171" s="204"/>
      <c r="BR171" s="204"/>
      <c r="BS171" s="204"/>
      <c r="BT171" s="204"/>
      <c r="BU171" s="204"/>
      <c r="BV171" s="204"/>
      <c r="BW171" s="204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307"/>
      <c r="N172" s="308"/>
      <c r="O172" s="308"/>
      <c r="P172" s="306">
        <f t="shared" si="2"/>
        <v>97258</v>
      </c>
      <c r="Q172" s="307"/>
      <c r="R172" s="307"/>
      <c r="S172" s="307"/>
      <c r="T172" s="307"/>
      <c r="U172" s="307"/>
      <c r="V172" s="204"/>
      <c r="W172" s="204"/>
      <c r="X172" s="204"/>
      <c r="Y172" s="204"/>
      <c r="Z172" s="204"/>
      <c r="AA172" s="204"/>
      <c r="AB172" s="204"/>
      <c r="AC172" s="204"/>
      <c r="AD172" s="204"/>
      <c r="AE172" s="204"/>
      <c r="AF172" s="204"/>
      <c r="AG172" s="204"/>
      <c r="AH172" s="204"/>
      <c r="AI172" s="204"/>
      <c r="AJ172" s="204"/>
      <c r="AK172" s="204"/>
      <c r="AL172" s="204"/>
      <c r="AM172" s="204"/>
      <c r="AN172" s="204"/>
      <c r="AO172" s="204"/>
      <c r="AP172" s="204"/>
      <c r="AQ172" s="204"/>
      <c r="AR172" s="204"/>
      <c r="AS172" s="204"/>
      <c r="AT172" s="204"/>
      <c r="AU172" s="204"/>
      <c r="AV172" s="204"/>
      <c r="AW172" s="204"/>
      <c r="AX172" s="204"/>
      <c r="AY172" s="204"/>
      <c r="AZ172" s="204"/>
      <c r="BA172" s="204"/>
      <c r="BB172" s="204"/>
      <c r="BC172" s="204"/>
      <c r="BD172" s="204"/>
      <c r="BE172" s="204"/>
      <c r="BF172" s="204"/>
      <c r="BG172" s="204"/>
      <c r="BH172" s="204"/>
      <c r="BI172" s="204"/>
      <c r="BJ172" s="204"/>
      <c r="BK172" s="204"/>
      <c r="BL172" s="204"/>
      <c r="BM172" s="204"/>
      <c r="BN172" s="204"/>
      <c r="BO172" s="204"/>
      <c r="BP172" s="204"/>
      <c r="BQ172" s="204"/>
      <c r="BR172" s="204"/>
      <c r="BS172" s="204"/>
      <c r="BT172" s="204"/>
      <c r="BU172" s="204"/>
      <c r="BV172" s="204"/>
      <c r="BW172" s="204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307"/>
      <c r="N173" s="308"/>
      <c r="O173" s="308"/>
      <c r="P173" s="306">
        <f t="shared" si="2"/>
        <v>82137</v>
      </c>
      <c r="Q173" s="307"/>
      <c r="R173" s="307"/>
      <c r="S173" s="307"/>
      <c r="T173" s="307"/>
      <c r="U173" s="307"/>
      <c r="V173" s="204"/>
      <c r="W173" s="204"/>
      <c r="X173" s="204"/>
      <c r="Y173" s="204"/>
      <c r="Z173" s="204"/>
      <c r="AA173" s="204"/>
      <c r="AB173" s="204"/>
      <c r="AC173" s="204"/>
      <c r="AD173" s="204"/>
      <c r="AE173" s="204"/>
      <c r="AF173" s="204"/>
      <c r="AG173" s="204"/>
      <c r="AH173" s="204"/>
      <c r="AI173" s="204"/>
      <c r="AJ173" s="204"/>
      <c r="AK173" s="204"/>
      <c r="AL173" s="204"/>
      <c r="AM173" s="204"/>
      <c r="AN173" s="204"/>
      <c r="AO173" s="204"/>
      <c r="AP173" s="204"/>
      <c r="AQ173" s="204"/>
      <c r="AR173" s="204"/>
      <c r="AS173" s="204"/>
      <c r="AT173" s="204"/>
      <c r="AU173" s="204"/>
      <c r="AV173" s="204"/>
      <c r="AW173" s="204"/>
      <c r="AX173" s="204"/>
      <c r="AY173" s="204"/>
      <c r="AZ173" s="204"/>
      <c r="BA173" s="204"/>
      <c r="BB173" s="204"/>
      <c r="BC173" s="204"/>
      <c r="BD173" s="204"/>
      <c r="BE173" s="204"/>
      <c r="BF173" s="204"/>
      <c r="BG173" s="204"/>
      <c r="BH173" s="204"/>
      <c r="BI173" s="204"/>
      <c r="BJ173" s="204"/>
      <c r="BK173" s="204"/>
      <c r="BL173" s="204"/>
      <c r="BM173" s="204"/>
      <c r="BN173" s="204"/>
      <c r="BO173" s="204"/>
      <c r="BP173" s="204"/>
      <c r="BQ173" s="204"/>
      <c r="BR173" s="204"/>
      <c r="BS173" s="204"/>
      <c r="BT173" s="204"/>
      <c r="BU173" s="204"/>
      <c r="BV173" s="204"/>
      <c r="BW173" s="204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307"/>
      <c r="N174" s="308"/>
      <c r="O174" s="308"/>
      <c r="P174" s="306">
        <f t="shared" si="2"/>
        <v>130734</v>
      </c>
      <c r="Q174" s="307"/>
      <c r="R174" s="307"/>
      <c r="S174" s="307"/>
      <c r="T174" s="307"/>
      <c r="U174" s="307"/>
      <c r="V174" s="204"/>
      <c r="W174" s="204"/>
      <c r="X174" s="204"/>
      <c r="Y174" s="204"/>
      <c r="Z174" s="204"/>
      <c r="AA174" s="204"/>
      <c r="AB174" s="204"/>
      <c r="AC174" s="204"/>
      <c r="AD174" s="204"/>
      <c r="AE174" s="204"/>
      <c r="AF174" s="204"/>
      <c r="AG174" s="204"/>
      <c r="AH174" s="204"/>
      <c r="AI174" s="204"/>
      <c r="AJ174" s="204"/>
      <c r="AK174" s="204"/>
      <c r="AL174" s="204"/>
      <c r="AM174" s="204"/>
      <c r="AN174" s="204"/>
      <c r="AO174" s="204"/>
      <c r="AP174" s="204"/>
      <c r="AQ174" s="204"/>
      <c r="AR174" s="204"/>
      <c r="AS174" s="204"/>
      <c r="AT174" s="204"/>
      <c r="AU174" s="204"/>
      <c r="AV174" s="204"/>
      <c r="AW174" s="204"/>
      <c r="AX174" s="204"/>
      <c r="AY174" s="204"/>
      <c r="AZ174" s="204"/>
      <c r="BA174" s="204"/>
      <c r="BB174" s="204"/>
      <c r="BC174" s="204"/>
      <c r="BD174" s="204"/>
      <c r="BE174" s="204"/>
      <c r="BF174" s="204"/>
      <c r="BG174" s="204"/>
      <c r="BH174" s="204"/>
      <c r="BI174" s="204"/>
      <c r="BJ174" s="204"/>
      <c r="BK174" s="204"/>
      <c r="BL174" s="204"/>
      <c r="BM174" s="204"/>
      <c r="BN174" s="204"/>
      <c r="BO174" s="204"/>
      <c r="BP174" s="204"/>
      <c r="BQ174" s="204"/>
      <c r="BR174" s="204"/>
      <c r="BS174" s="204"/>
      <c r="BT174" s="204"/>
      <c r="BU174" s="204"/>
      <c r="BV174" s="204"/>
      <c r="BW174" s="204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307"/>
      <c r="N175" s="308"/>
      <c r="O175" s="308"/>
      <c r="P175" s="306">
        <f t="shared" si="2"/>
        <v>126961</v>
      </c>
      <c r="Q175" s="307"/>
      <c r="R175" s="307"/>
      <c r="S175" s="307"/>
      <c r="T175" s="307"/>
      <c r="U175" s="307"/>
      <c r="V175" s="204"/>
      <c r="W175" s="204"/>
      <c r="X175" s="204"/>
      <c r="Y175" s="204"/>
      <c r="Z175" s="204"/>
      <c r="AA175" s="204"/>
      <c r="AB175" s="204"/>
      <c r="AC175" s="204"/>
      <c r="AD175" s="204"/>
      <c r="AE175" s="204"/>
      <c r="AF175" s="204"/>
      <c r="AG175" s="204"/>
      <c r="AH175" s="204"/>
      <c r="AI175" s="204"/>
      <c r="AJ175" s="204"/>
      <c r="AK175" s="204"/>
      <c r="AL175" s="204"/>
      <c r="AM175" s="204"/>
      <c r="AN175" s="204"/>
      <c r="AO175" s="204"/>
      <c r="AP175" s="204"/>
      <c r="AQ175" s="204"/>
      <c r="AR175" s="204"/>
      <c r="AS175" s="204"/>
      <c r="AT175" s="204"/>
      <c r="AU175" s="204"/>
      <c r="AV175" s="204"/>
      <c r="AW175" s="204"/>
      <c r="AX175" s="204"/>
      <c r="AY175" s="204"/>
      <c r="AZ175" s="204"/>
      <c r="BA175" s="204"/>
      <c r="BB175" s="204"/>
      <c r="BC175" s="204"/>
      <c r="BD175" s="204"/>
      <c r="BE175" s="204"/>
      <c r="BF175" s="204"/>
      <c r="BG175" s="204"/>
      <c r="BH175" s="204"/>
      <c r="BI175" s="204"/>
      <c r="BJ175" s="204"/>
      <c r="BK175" s="204"/>
      <c r="BL175" s="204"/>
      <c r="BM175" s="204"/>
      <c r="BN175" s="204"/>
      <c r="BO175" s="204"/>
      <c r="BP175" s="204"/>
      <c r="BQ175" s="204"/>
      <c r="BR175" s="204"/>
      <c r="BS175" s="204"/>
      <c r="BT175" s="204"/>
      <c r="BU175" s="204"/>
      <c r="BV175" s="204"/>
      <c r="BW175" s="204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307"/>
      <c r="N176" s="308"/>
      <c r="O176" s="308"/>
      <c r="P176" s="306">
        <f t="shared" si="2"/>
        <v>114896</v>
      </c>
      <c r="Q176" s="307"/>
      <c r="R176" s="307"/>
      <c r="S176" s="307"/>
      <c r="T176" s="307"/>
      <c r="U176" s="307"/>
      <c r="V176" s="204"/>
      <c r="W176" s="204"/>
      <c r="X176" s="204"/>
      <c r="Y176" s="204"/>
      <c r="Z176" s="204"/>
      <c r="AA176" s="204"/>
      <c r="AB176" s="204"/>
      <c r="AC176" s="204"/>
      <c r="AD176" s="204"/>
      <c r="AE176" s="204"/>
      <c r="AF176" s="204"/>
      <c r="AG176" s="204"/>
      <c r="AH176" s="204"/>
      <c r="AI176" s="204"/>
      <c r="AJ176" s="204"/>
      <c r="AK176" s="204"/>
      <c r="AL176" s="204"/>
      <c r="AM176" s="204"/>
      <c r="AN176" s="204"/>
      <c r="AO176" s="204"/>
      <c r="AP176" s="204"/>
      <c r="AQ176" s="204"/>
      <c r="AR176" s="204"/>
      <c r="AS176" s="204"/>
      <c r="AT176" s="204"/>
      <c r="AU176" s="204"/>
      <c r="AV176" s="204"/>
      <c r="AW176" s="204"/>
      <c r="AX176" s="204"/>
      <c r="AY176" s="204"/>
      <c r="AZ176" s="204"/>
      <c r="BA176" s="204"/>
      <c r="BB176" s="204"/>
      <c r="BC176" s="204"/>
      <c r="BD176" s="204"/>
      <c r="BE176" s="204"/>
      <c r="BF176" s="204"/>
      <c r="BG176" s="204"/>
      <c r="BH176" s="204"/>
      <c r="BI176" s="204"/>
      <c r="BJ176" s="204"/>
      <c r="BK176" s="204"/>
      <c r="BL176" s="204"/>
      <c r="BM176" s="204"/>
      <c r="BN176" s="204"/>
      <c r="BO176" s="204"/>
      <c r="BP176" s="204"/>
      <c r="BQ176" s="204"/>
      <c r="BR176" s="204"/>
      <c r="BS176" s="204"/>
      <c r="BT176" s="204"/>
      <c r="BU176" s="204"/>
      <c r="BV176" s="204"/>
      <c r="BW176" s="204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307"/>
      <c r="N177" s="308"/>
      <c r="O177" s="308"/>
      <c r="P177" s="306">
        <f t="shared" si="2"/>
        <v>146400</v>
      </c>
      <c r="Q177" s="307"/>
      <c r="R177" s="307"/>
      <c r="S177" s="307"/>
      <c r="T177" s="307"/>
      <c r="U177" s="307"/>
      <c r="V177" s="204"/>
      <c r="W177" s="204"/>
      <c r="X177" s="204"/>
      <c r="Y177" s="204"/>
      <c r="Z177" s="204"/>
      <c r="AA177" s="204"/>
      <c r="AB177" s="204"/>
      <c r="AC177" s="204"/>
      <c r="AD177" s="204"/>
      <c r="AE177" s="204"/>
      <c r="AF177" s="204"/>
      <c r="AG177" s="204"/>
      <c r="AH177" s="204"/>
      <c r="AI177" s="204"/>
      <c r="AJ177" s="204"/>
      <c r="AK177" s="204"/>
      <c r="AL177" s="204"/>
      <c r="AM177" s="204"/>
      <c r="AN177" s="204"/>
      <c r="AO177" s="204"/>
      <c r="AP177" s="204"/>
      <c r="AQ177" s="204"/>
      <c r="AR177" s="204"/>
      <c r="AS177" s="204"/>
      <c r="AT177" s="204"/>
      <c r="AU177" s="204"/>
      <c r="AV177" s="204"/>
      <c r="AW177" s="204"/>
      <c r="AX177" s="204"/>
      <c r="AY177" s="204"/>
      <c r="AZ177" s="204"/>
      <c r="BA177" s="204"/>
      <c r="BB177" s="204"/>
      <c r="BC177" s="204"/>
      <c r="BD177" s="204"/>
      <c r="BE177" s="204"/>
      <c r="BF177" s="204"/>
      <c r="BG177" s="204"/>
      <c r="BH177" s="204"/>
      <c r="BI177" s="204"/>
      <c r="BJ177" s="204"/>
      <c r="BK177" s="204"/>
      <c r="BL177" s="204"/>
      <c r="BM177" s="204"/>
      <c r="BN177" s="204"/>
      <c r="BO177" s="204"/>
      <c r="BP177" s="204"/>
      <c r="BQ177" s="204"/>
      <c r="BR177" s="204"/>
      <c r="BS177" s="204"/>
      <c r="BT177" s="204"/>
      <c r="BU177" s="204"/>
      <c r="BV177" s="204"/>
      <c r="BW177" s="204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307"/>
      <c r="N178" s="308"/>
      <c r="O178" s="308"/>
      <c r="P178" s="306">
        <f t="shared" si="2"/>
        <v>157584</v>
      </c>
      <c r="Q178" s="307"/>
      <c r="R178" s="307"/>
      <c r="S178" s="307"/>
      <c r="T178" s="307"/>
      <c r="U178" s="307"/>
      <c r="V178" s="204"/>
      <c r="W178" s="204"/>
      <c r="X178" s="204"/>
      <c r="Y178" s="204"/>
      <c r="Z178" s="204"/>
      <c r="AA178" s="204"/>
      <c r="AB178" s="204"/>
      <c r="AC178" s="204"/>
      <c r="AD178" s="204"/>
      <c r="AE178" s="204"/>
      <c r="AF178" s="204"/>
      <c r="AG178" s="204"/>
      <c r="AH178" s="204"/>
      <c r="AI178" s="204"/>
      <c r="AJ178" s="204"/>
      <c r="AK178" s="204"/>
      <c r="AL178" s="204"/>
      <c r="AM178" s="204"/>
      <c r="AN178" s="204"/>
      <c r="AO178" s="204"/>
      <c r="AP178" s="204"/>
      <c r="AQ178" s="204"/>
      <c r="AR178" s="204"/>
      <c r="AS178" s="204"/>
      <c r="AT178" s="204"/>
      <c r="AU178" s="204"/>
      <c r="AV178" s="204"/>
      <c r="AW178" s="204"/>
      <c r="AX178" s="204"/>
      <c r="AY178" s="204"/>
      <c r="AZ178" s="204"/>
      <c r="BA178" s="204"/>
      <c r="BB178" s="204"/>
      <c r="BC178" s="204"/>
      <c r="BD178" s="204"/>
      <c r="BE178" s="204"/>
      <c r="BF178" s="204"/>
      <c r="BG178" s="204"/>
      <c r="BH178" s="204"/>
      <c r="BI178" s="204"/>
      <c r="BJ178" s="204"/>
      <c r="BK178" s="204"/>
      <c r="BL178" s="204"/>
      <c r="BM178" s="204"/>
      <c r="BN178" s="204"/>
      <c r="BO178" s="204"/>
      <c r="BP178" s="204"/>
      <c r="BQ178" s="204"/>
      <c r="BR178" s="204"/>
      <c r="BS178" s="204"/>
      <c r="BT178" s="204"/>
      <c r="BU178" s="204"/>
      <c r="BV178" s="204"/>
      <c r="BW178" s="204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307"/>
      <c r="N179" s="308"/>
      <c r="O179" s="308"/>
      <c r="P179" s="306">
        <f t="shared" si="2"/>
        <v>122324</v>
      </c>
      <c r="Q179" s="307"/>
      <c r="R179" s="307"/>
      <c r="S179" s="307"/>
      <c r="T179" s="307"/>
      <c r="U179" s="307"/>
      <c r="V179" s="204"/>
      <c r="W179" s="204"/>
      <c r="X179" s="204"/>
      <c r="Y179" s="204"/>
      <c r="Z179" s="204"/>
      <c r="AA179" s="204"/>
      <c r="AB179" s="204"/>
      <c r="AC179" s="204"/>
      <c r="AD179" s="204"/>
      <c r="AE179" s="204"/>
      <c r="AF179" s="204"/>
      <c r="AG179" s="204"/>
      <c r="AH179" s="204"/>
      <c r="AI179" s="204"/>
      <c r="AJ179" s="204"/>
      <c r="AK179" s="204"/>
      <c r="AL179" s="204"/>
      <c r="AM179" s="204"/>
      <c r="AN179" s="204"/>
      <c r="AO179" s="204"/>
      <c r="AP179" s="204"/>
      <c r="AQ179" s="204"/>
      <c r="AR179" s="204"/>
      <c r="AS179" s="204"/>
      <c r="AT179" s="204"/>
      <c r="AU179" s="204"/>
      <c r="AV179" s="204"/>
      <c r="AW179" s="204"/>
      <c r="AX179" s="204"/>
      <c r="AY179" s="204"/>
      <c r="AZ179" s="204"/>
      <c r="BA179" s="204"/>
      <c r="BB179" s="204"/>
      <c r="BC179" s="204"/>
      <c r="BD179" s="204"/>
      <c r="BE179" s="204"/>
      <c r="BF179" s="204"/>
      <c r="BG179" s="204"/>
      <c r="BH179" s="204"/>
      <c r="BI179" s="204"/>
      <c r="BJ179" s="204"/>
      <c r="BK179" s="204"/>
      <c r="BL179" s="204"/>
      <c r="BM179" s="204"/>
      <c r="BN179" s="204"/>
      <c r="BO179" s="204"/>
      <c r="BP179" s="204"/>
      <c r="BQ179" s="204"/>
      <c r="BR179" s="204"/>
      <c r="BS179" s="204"/>
      <c r="BT179" s="204"/>
      <c r="BU179" s="204"/>
      <c r="BV179" s="204"/>
      <c r="BW179" s="204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307"/>
      <c r="N180" s="308"/>
      <c r="O180" s="308"/>
      <c r="P180" s="306">
        <f t="shared" si="2"/>
        <v>120716</v>
      </c>
      <c r="Q180" s="307"/>
      <c r="R180" s="307"/>
      <c r="S180" s="307"/>
      <c r="T180" s="307"/>
      <c r="U180" s="307"/>
      <c r="V180" s="204"/>
      <c r="W180" s="204"/>
      <c r="X180" s="204"/>
      <c r="Y180" s="204"/>
      <c r="Z180" s="204"/>
      <c r="AA180" s="204"/>
      <c r="AB180" s="204"/>
      <c r="AC180" s="204"/>
      <c r="AD180" s="204"/>
      <c r="AE180" s="204"/>
      <c r="AF180" s="204"/>
      <c r="AG180" s="204"/>
      <c r="AH180" s="204"/>
      <c r="AI180" s="204"/>
      <c r="AJ180" s="204"/>
      <c r="AK180" s="204"/>
      <c r="AL180" s="204"/>
      <c r="AM180" s="204"/>
      <c r="AN180" s="204"/>
      <c r="AO180" s="204"/>
      <c r="AP180" s="204"/>
      <c r="AQ180" s="204"/>
      <c r="AR180" s="204"/>
      <c r="AS180" s="204"/>
      <c r="AT180" s="204"/>
      <c r="AU180" s="204"/>
      <c r="AV180" s="204"/>
      <c r="AW180" s="204"/>
      <c r="AX180" s="204"/>
      <c r="AY180" s="204"/>
      <c r="AZ180" s="204"/>
      <c r="BA180" s="204"/>
      <c r="BB180" s="204"/>
      <c r="BC180" s="204"/>
      <c r="BD180" s="204"/>
      <c r="BE180" s="204"/>
      <c r="BF180" s="204"/>
      <c r="BG180" s="204"/>
      <c r="BH180" s="204"/>
      <c r="BI180" s="204"/>
      <c r="BJ180" s="204"/>
      <c r="BK180" s="204"/>
      <c r="BL180" s="204"/>
      <c r="BM180" s="204"/>
      <c r="BN180" s="204"/>
      <c r="BO180" s="204"/>
      <c r="BP180" s="204"/>
      <c r="BQ180" s="204"/>
      <c r="BR180" s="204"/>
      <c r="BS180" s="204"/>
      <c r="BT180" s="204"/>
      <c r="BU180" s="204"/>
      <c r="BV180" s="204"/>
      <c r="BW180" s="204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307"/>
      <c r="N181" s="308"/>
      <c r="O181" s="308"/>
      <c r="P181" s="306">
        <f t="shared" si="2"/>
        <v>96680</v>
      </c>
      <c r="Q181" s="307"/>
      <c r="R181" s="307"/>
      <c r="S181" s="307"/>
      <c r="T181" s="307"/>
      <c r="U181" s="307"/>
      <c r="V181" s="204"/>
      <c r="W181" s="204"/>
      <c r="X181" s="204"/>
      <c r="Y181" s="204"/>
      <c r="Z181" s="204"/>
      <c r="AA181" s="204"/>
      <c r="AB181" s="204"/>
      <c r="AC181" s="204"/>
      <c r="AD181" s="204"/>
      <c r="AE181" s="204"/>
      <c r="AF181" s="204"/>
      <c r="AG181" s="204"/>
      <c r="AH181" s="204"/>
      <c r="AI181" s="204"/>
      <c r="AJ181" s="204"/>
      <c r="AK181" s="204"/>
      <c r="AL181" s="204"/>
      <c r="AM181" s="204"/>
      <c r="AN181" s="204"/>
      <c r="AO181" s="204"/>
      <c r="AP181" s="204"/>
      <c r="AQ181" s="204"/>
      <c r="AR181" s="204"/>
      <c r="AS181" s="204"/>
      <c r="AT181" s="204"/>
      <c r="AU181" s="204"/>
      <c r="AV181" s="204"/>
      <c r="AW181" s="204"/>
      <c r="AX181" s="204"/>
      <c r="AY181" s="204"/>
      <c r="AZ181" s="204"/>
      <c r="BA181" s="204"/>
      <c r="BB181" s="204"/>
      <c r="BC181" s="204"/>
      <c r="BD181" s="204"/>
      <c r="BE181" s="204"/>
      <c r="BF181" s="204"/>
      <c r="BG181" s="204"/>
      <c r="BH181" s="204"/>
      <c r="BI181" s="204"/>
      <c r="BJ181" s="204"/>
      <c r="BK181" s="204"/>
      <c r="BL181" s="204"/>
      <c r="BM181" s="204"/>
      <c r="BN181" s="204"/>
      <c r="BO181" s="204"/>
      <c r="BP181" s="204"/>
      <c r="BQ181" s="204"/>
      <c r="BR181" s="204"/>
      <c r="BS181" s="204"/>
      <c r="BT181" s="204"/>
      <c r="BU181" s="204"/>
      <c r="BV181" s="204"/>
      <c r="BW181" s="204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307"/>
      <c r="N182" s="308"/>
      <c r="O182" s="308"/>
      <c r="P182" s="306">
        <f t="shared" si="2"/>
        <v>163303</v>
      </c>
      <c r="Q182" s="307"/>
      <c r="R182" s="307"/>
      <c r="S182" s="307"/>
      <c r="T182" s="307"/>
      <c r="U182" s="307"/>
      <c r="V182" s="204"/>
      <c r="W182" s="204"/>
      <c r="X182" s="204"/>
      <c r="Y182" s="204"/>
      <c r="Z182" s="204"/>
      <c r="AA182" s="204"/>
      <c r="AB182" s="204"/>
      <c r="AC182" s="204"/>
      <c r="AD182" s="204"/>
      <c r="AE182" s="204"/>
      <c r="AF182" s="204"/>
      <c r="AG182" s="204"/>
      <c r="AH182" s="204"/>
      <c r="AI182" s="204"/>
      <c r="AJ182" s="204"/>
      <c r="AK182" s="204"/>
      <c r="AL182" s="204"/>
      <c r="AM182" s="204"/>
      <c r="AN182" s="204"/>
      <c r="AO182" s="204"/>
      <c r="AP182" s="204"/>
      <c r="AQ182" s="204"/>
      <c r="AR182" s="204"/>
      <c r="AS182" s="204"/>
      <c r="AT182" s="204"/>
      <c r="AU182" s="204"/>
      <c r="AV182" s="204"/>
      <c r="AW182" s="204"/>
      <c r="AX182" s="204"/>
      <c r="AY182" s="204"/>
      <c r="AZ182" s="204"/>
      <c r="BA182" s="204"/>
      <c r="BB182" s="204"/>
      <c r="BC182" s="204"/>
      <c r="BD182" s="204"/>
      <c r="BE182" s="204"/>
      <c r="BF182" s="204"/>
      <c r="BG182" s="204"/>
      <c r="BH182" s="204"/>
      <c r="BI182" s="204"/>
      <c r="BJ182" s="204"/>
      <c r="BK182" s="204"/>
      <c r="BL182" s="204"/>
      <c r="BM182" s="204"/>
      <c r="BN182" s="204"/>
      <c r="BO182" s="204"/>
      <c r="BP182" s="204"/>
      <c r="BQ182" s="204"/>
      <c r="BR182" s="204"/>
      <c r="BS182" s="204"/>
      <c r="BT182" s="204"/>
      <c r="BU182" s="204"/>
      <c r="BV182" s="204"/>
      <c r="BW182" s="204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307"/>
      <c r="N183" s="308"/>
      <c r="O183" s="308"/>
      <c r="P183" s="306">
        <f t="shared" si="2"/>
        <v>124822</v>
      </c>
      <c r="Q183" s="307"/>
      <c r="R183" s="307"/>
      <c r="S183" s="307"/>
      <c r="T183" s="307"/>
      <c r="U183" s="307"/>
      <c r="V183" s="204"/>
      <c r="W183" s="204"/>
      <c r="X183" s="204"/>
      <c r="Y183" s="204"/>
      <c r="Z183" s="204"/>
      <c r="AA183" s="204"/>
      <c r="AB183" s="204"/>
      <c r="AC183" s="204"/>
      <c r="AD183" s="204"/>
      <c r="AE183" s="204"/>
      <c r="AF183" s="204"/>
      <c r="AG183" s="204"/>
      <c r="AH183" s="204"/>
      <c r="AI183" s="204"/>
      <c r="AJ183" s="204"/>
      <c r="AK183" s="204"/>
      <c r="AL183" s="204"/>
      <c r="AM183" s="204"/>
      <c r="AN183" s="204"/>
      <c r="AO183" s="204"/>
      <c r="AP183" s="204"/>
      <c r="AQ183" s="204"/>
      <c r="AR183" s="204"/>
      <c r="AS183" s="204"/>
      <c r="AT183" s="204"/>
      <c r="AU183" s="204"/>
      <c r="AV183" s="204"/>
      <c r="AW183" s="204"/>
      <c r="AX183" s="204"/>
      <c r="AY183" s="204"/>
      <c r="AZ183" s="204"/>
      <c r="BA183" s="204"/>
      <c r="BB183" s="204"/>
      <c r="BC183" s="204"/>
      <c r="BD183" s="204"/>
      <c r="BE183" s="204"/>
      <c r="BF183" s="204"/>
      <c r="BG183" s="204"/>
      <c r="BH183" s="204"/>
      <c r="BI183" s="204"/>
      <c r="BJ183" s="204"/>
      <c r="BK183" s="204"/>
      <c r="BL183" s="204"/>
      <c r="BM183" s="204"/>
      <c r="BN183" s="204"/>
      <c r="BO183" s="204"/>
      <c r="BP183" s="204"/>
      <c r="BQ183" s="204"/>
      <c r="BR183" s="204"/>
      <c r="BS183" s="204"/>
      <c r="BT183" s="204"/>
      <c r="BU183" s="204"/>
      <c r="BV183" s="204"/>
      <c r="BW183" s="204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307"/>
      <c r="N184" s="308"/>
      <c r="O184" s="308"/>
      <c r="P184" s="306">
        <f t="shared" si="2"/>
        <v>90125</v>
      </c>
      <c r="Q184" s="307"/>
      <c r="R184" s="307"/>
      <c r="S184" s="307"/>
      <c r="T184" s="307"/>
      <c r="U184" s="307"/>
      <c r="V184" s="204"/>
      <c r="W184" s="204"/>
      <c r="X184" s="204"/>
      <c r="Y184" s="204"/>
      <c r="Z184" s="204"/>
      <c r="AA184" s="204"/>
      <c r="AB184" s="204"/>
      <c r="AC184" s="204"/>
      <c r="AD184" s="204"/>
      <c r="AE184" s="204"/>
      <c r="AF184" s="204"/>
      <c r="AG184" s="204"/>
      <c r="AH184" s="204"/>
      <c r="AI184" s="204"/>
      <c r="AJ184" s="204"/>
      <c r="AK184" s="204"/>
      <c r="AL184" s="204"/>
      <c r="AM184" s="204"/>
      <c r="AN184" s="204"/>
      <c r="AO184" s="204"/>
      <c r="AP184" s="204"/>
      <c r="AQ184" s="204"/>
      <c r="AR184" s="204"/>
      <c r="AS184" s="204"/>
      <c r="AT184" s="204"/>
      <c r="AU184" s="204"/>
      <c r="AV184" s="204"/>
      <c r="AW184" s="204"/>
      <c r="AX184" s="204"/>
      <c r="AY184" s="204"/>
      <c r="AZ184" s="204"/>
      <c r="BA184" s="204"/>
      <c r="BB184" s="204"/>
      <c r="BC184" s="204"/>
      <c r="BD184" s="204"/>
      <c r="BE184" s="204"/>
      <c r="BF184" s="204"/>
      <c r="BG184" s="204"/>
      <c r="BH184" s="204"/>
      <c r="BI184" s="204"/>
      <c r="BJ184" s="204"/>
      <c r="BK184" s="204"/>
      <c r="BL184" s="204"/>
      <c r="BM184" s="204"/>
      <c r="BN184" s="204"/>
      <c r="BO184" s="204"/>
      <c r="BP184" s="204"/>
      <c r="BQ184" s="204"/>
      <c r="BR184" s="204"/>
      <c r="BS184" s="204"/>
      <c r="BT184" s="204"/>
      <c r="BU184" s="204"/>
      <c r="BV184" s="204"/>
      <c r="BW184" s="204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307"/>
      <c r="N185" s="308"/>
      <c r="O185" s="308"/>
      <c r="P185" s="306">
        <f t="shared" si="2"/>
        <v>104515</v>
      </c>
      <c r="Q185" s="307"/>
      <c r="R185" s="307"/>
      <c r="S185" s="307"/>
      <c r="T185" s="307"/>
      <c r="U185" s="307"/>
      <c r="V185" s="204"/>
      <c r="W185" s="204"/>
      <c r="X185" s="204"/>
      <c r="Y185" s="204"/>
      <c r="Z185" s="204"/>
      <c r="AA185" s="204"/>
      <c r="AB185" s="204"/>
      <c r="AC185" s="204"/>
      <c r="AD185" s="204"/>
      <c r="AE185" s="204"/>
      <c r="AF185" s="204"/>
      <c r="AG185" s="204"/>
      <c r="AH185" s="204"/>
      <c r="AI185" s="204"/>
      <c r="AJ185" s="204"/>
      <c r="AK185" s="204"/>
      <c r="AL185" s="204"/>
      <c r="AM185" s="204"/>
      <c r="AN185" s="204"/>
      <c r="AO185" s="204"/>
      <c r="AP185" s="204"/>
      <c r="AQ185" s="204"/>
      <c r="AR185" s="204"/>
      <c r="AS185" s="204"/>
      <c r="AT185" s="204"/>
      <c r="AU185" s="204"/>
      <c r="AV185" s="204"/>
      <c r="AW185" s="204"/>
      <c r="AX185" s="204"/>
      <c r="AY185" s="204"/>
      <c r="AZ185" s="204"/>
      <c r="BA185" s="204"/>
      <c r="BB185" s="204"/>
      <c r="BC185" s="204"/>
      <c r="BD185" s="204"/>
      <c r="BE185" s="204"/>
      <c r="BF185" s="204"/>
      <c r="BG185" s="204"/>
      <c r="BH185" s="204"/>
      <c r="BI185" s="204"/>
      <c r="BJ185" s="204"/>
      <c r="BK185" s="204"/>
      <c r="BL185" s="204"/>
      <c r="BM185" s="204"/>
      <c r="BN185" s="204"/>
      <c r="BO185" s="204"/>
      <c r="BP185" s="204"/>
      <c r="BQ185" s="204"/>
      <c r="BR185" s="204"/>
      <c r="BS185" s="204"/>
      <c r="BT185" s="204"/>
      <c r="BU185" s="204"/>
      <c r="BV185" s="204"/>
      <c r="BW185" s="204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307"/>
      <c r="N186" s="308"/>
      <c r="O186" s="308"/>
      <c r="P186" s="306">
        <f t="shared" si="2"/>
        <v>183675</v>
      </c>
      <c r="Q186" s="307"/>
      <c r="R186" s="307"/>
      <c r="S186" s="307"/>
      <c r="T186" s="307"/>
      <c r="U186" s="307"/>
      <c r="V186" s="204"/>
      <c r="W186" s="204"/>
      <c r="X186" s="204"/>
      <c r="Y186" s="204"/>
      <c r="Z186" s="204"/>
      <c r="AA186" s="204"/>
      <c r="AB186" s="204"/>
      <c r="AC186" s="204"/>
      <c r="AD186" s="204"/>
      <c r="AE186" s="204"/>
      <c r="AF186" s="204"/>
      <c r="AG186" s="204"/>
      <c r="AH186" s="204"/>
      <c r="AI186" s="204"/>
      <c r="AJ186" s="204"/>
      <c r="AK186" s="204"/>
      <c r="AL186" s="204"/>
      <c r="AM186" s="204"/>
      <c r="AN186" s="204"/>
      <c r="AO186" s="204"/>
      <c r="AP186" s="204"/>
      <c r="AQ186" s="204"/>
      <c r="AR186" s="204"/>
      <c r="AS186" s="204"/>
      <c r="AT186" s="204"/>
      <c r="AU186" s="204"/>
      <c r="AV186" s="204"/>
      <c r="AW186" s="204"/>
      <c r="AX186" s="204"/>
      <c r="AY186" s="204"/>
      <c r="AZ186" s="204"/>
      <c r="BA186" s="204"/>
      <c r="BB186" s="204"/>
      <c r="BC186" s="204"/>
      <c r="BD186" s="204"/>
      <c r="BE186" s="204"/>
      <c r="BF186" s="204"/>
      <c r="BG186" s="204"/>
      <c r="BH186" s="204"/>
      <c r="BI186" s="204"/>
      <c r="BJ186" s="204"/>
      <c r="BK186" s="204"/>
      <c r="BL186" s="204"/>
      <c r="BM186" s="204"/>
      <c r="BN186" s="204"/>
      <c r="BO186" s="204"/>
      <c r="BP186" s="204"/>
      <c r="BQ186" s="204"/>
      <c r="BR186" s="204"/>
      <c r="BS186" s="204"/>
      <c r="BT186" s="204"/>
      <c r="BU186" s="204"/>
      <c r="BV186" s="204"/>
      <c r="BW186" s="204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307"/>
      <c r="N187" s="308"/>
      <c r="O187" s="308"/>
      <c r="P187" s="306">
        <f t="shared" si="2"/>
        <v>117246</v>
      </c>
      <c r="Q187" s="307"/>
      <c r="R187" s="307"/>
      <c r="S187" s="307"/>
      <c r="T187" s="307"/>
      <c r="U187" s="307"/>
      <c r="V187" s="204"/>
      <c r="W187" s="204"/>
      <c r="X187" s="204"/>
      <c r="Y187" s="204"/>
      <c r="Z187" s="204"/>
      <c r="AA187" s="204"/>
      <c r="AB187" s="204"/>
      <c r="AC187" s="204"/>
      <c r="AD187" s="204"/>
      <c r="AE187" s="204"/>
      <c r="AF187" s="204"/>
      <c r="AG187" s="204"/>
      <c r="AH187" s="204"/>
      <c r="AI187" s="204"/>
      <c r="AJ187" s="204"/>
      <c r="AK187" s="204"/>
      <c r="AL187" s="204"/>
      <c r="AM187" s="204"/>
      <c r="AN187" s="204"/>
      <c r="AO187" s="204"/>
      <c r="AP187" s="204"/>
      <c r="AQ187" s="204"/>
      <c r="AR187" s="204"/>
      <c r="AS187" s="204"/>
      <c r="AT187" s="204"/>
      <c r="AU187" s="204"/>
      <c r="AV187" s="204"/>
      <c r="AW187" s="204"/>
      <c r="AX187" s="204"/>
      <c r="AY187" s="204"/>
      <c r="AZ187" s="204"/>
      <c r="BA187" s="204"/>
      <c r="BB187" s="204"/>
      <c r="BC187" s="204"/>
      <c r="BD187" s="204"/>
      <c r="BE187" s="204"/>
      <c r="BF187" s="204"/>
      <c r="BG187" s="204"/>
      <c r="BH187" s="204"/>
      <c r="BI187" s="204"/>
      <c r="BJ187" s="204"/>
      <c r="BK187" s="204"/>
      <c r="BL187" s="204"/>
      <c r="BM187" s="204"/>
      <c r="BN187" s="204"/>
      <c r="BO187" s="204"/>
      <c r="BP187" s="204"/>
      <c r="BQ187" s="204"/>
      <c r="BR187" s="204"/>
      <c r="BS187" s="204"/>
      <c r="BT187" s="204"/>
      <c r="BU187" s="204"/>
      <c r="BV187" s="204"/>
      <c r="BW187" s="204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307"/>
      <c r="N188" s="308"/>
      <c r="O188" s="308"/>
      <c r="P188" s="306">
        <f t="shared" si="2"/>
        <v>212785</v>
      </c>
      <c r="Q188" s="307"/>
      <c r="R188" s="307"/>
      <c r="S188" s="307"/>
      <c r="T188" s="307"/>
      <c r="U188" s="307"/>
      <c r="V188" s="204"/>
      <c r="W188" s="204"/>
      <c r="X188" s="204"/>
      <c r="Y188" s="204"/>
      <c r="Z188" s="204"/>
      <c r="AA188" s="204"/>
      <c r="AB188" s="204"/>
      <c r="AC188" s="204"/>
      <c r="AD188" s="204"/>
      <c r="AE188" s="204"/>
      <c r="AF188" s="204"/>
      <c r="AG188" s="204"/>
      <c r="AH188" s="204"/>
      <c r="AI188" s="204"/>
      <c r="AJ188" s="204"/>
      <c r="AK188" s="204"/>
      <c r="AL188" s="204"/>
      <c r="AM188" s="204"/>
      <c r="AN188" s="204"/>
      <c r="AO188" s="204"/>
      <c r="AP188" s="204"/>
      <c r="AQ188" s="204"/>
      <c r="AR188" s="204"/>
      <c r="AS188" s="204"/>
      <c r="AT188" s="204"/>
      <c r="AU188" s="204"/>
      <c r="AV188" s="204"/>
      <c r="AW188" s="204"/>
      <c r="AX188" s="204"/>
      <c r="AY188" s="204"/>
      <c r="AZ188" s="204"/>
      <c r="BA188" s="204"/>
      <c r="BB188" s="204"/>
      <c r="BC188" s="204"/>
      <c r="BD188" s="204"/>
      <c r="BE188" s="204"/>
      <c r="BF188" s="204"/>
      <c r="BG188" s="204"/>
      <c r="BH188" s="204"/>
      <c r="BI188" s="204"/>
      <c r="BJ188" s="204"/>
      <c r="BK188" s="204"/>
      <c r="BL188" s="204"/>
      <c r="BM188" s="204"/>
      <c r="BN188" s="204"/>
      <c r="BO188" s="204"/>
      <c r="BP188" s="204"/>
      <c r="BQ188" s="204"/>
      <c r="BR188" s="204"/>
      <c r="BS188" s="204"/>
      <c r="BT188" s="204"/>
      <c r="BU188" s="204"/>
      <c r="BV188" s="204"/>
      <c r="BW188" s="204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307"/>
      <c r="N189" s="308"/>
      <c r="O189" s="308"/>
      <c r="P189" s="306">
        <f t="shared" si="2"/>
        <v>125803</v>
      </c>
      <c r="Q189" s="307"/>
      <c r="R189" s="307"/>
      <c r="S189" s="307"/>
      <c r="T189" s="307"/>
      <c r="U189" s="307"/>
      <c r="V189" s="204"/>
      <c r="W189" s="204"/>
      <c r="X189" s="204"/>
      <c r="Y189" s="204"/>
      <c r="Z189" s="204"/>
      <c r="AA189" s="204"/>
      <c r="AB189" s="204"/>
      <c r="AC189" s="204"/>
      <c r="AD189" s="204"/>
      <c r="AE189" s="204"/>
      <c r="AF189" s="204"/>
      <c r="AG189" s="204"/>
      <c r="AH189" s="204"/>
      <c r="AI189" s="204"/>
      <c r="AJ189" s="204"/>
      <c r="AK189" s="204"/>
      <c r="AL189" s="204"/>
      <c r="AM189" s="204"/>
      <c r="AN189" s="204"/>
      <c r="AO189" s="204"/>
      <c r="AP189" s="204"/>
      <c r="AQ189" s="204"/>
      <c r="AR189" s="204"/>
      <c r="AS189" s="204"/>
      <c r="AT189" s="204"/>
      <c r="AU189" s="204"/>
      <c r="AV189" s="204"/>
      <c r="AW189" s="204"/>
      <c r="AX189" s="204"/>
      <c r="AY189" s="204"/>
      <c r="AZ189" s="204"/>
      <c r="BA189" s="204"/>
      <c r="BB189" s="204"/>
      <c r="BC189" s="204"/>
      <c r="BD189" s="204"/>
      <c r="BE189" s="204"/>
      <c r="BF189" s="204"/>
      <c r="BG189" s="204"/>
      <c r="BH189" s="204"/>
      <c r="BI189" s="204"/>
      <c r="BJ189" s="204"/>
      <c r="BK189" s="204"/>
      <c r="BL189" s="204"/>
      <c r="BM189" s="204"/>
      <c r="BN189" s="204"/>
      <c r="BO189" s="204"/>
      <c r="BP189" s="204"/>
      <c r="BQ189" s="204"/>
      <c r="BR189" s="204"/>
      <c r="BS189" s="204"/>
      <c r="BT189" s="204"/>
      <c r="BU189" s="204"/>
      <c r="BV189" s="204"/>
      <c r="BW189" s="204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307"/>
      <c r="N190" s="308"/>
      <c r="O190" s="308"/>
      <c r="P190" s="306">
        <f t="shared" si="2"/>
        <v>126108</v>
      </c>
      <c r="Q190" s="307"/>
      <c r="R190" s="307"/>
      <c r="S190" s="307"/>
      <c r="T190" s="307"/>
      <c r="U190" s="307"/>
      <c r="V190" s="204"/>
      <c r="W190" s="204"/>
      <c r="X190" s="204"/>
      <c r="Y190" s="204"/>
      <c r="Z190" s="204"/>
      <c r="AA190" s="204"/>
      <c r="AB190" s="204"/>
      <c r="AC190" s="204"/>
      <c r="AD190" s="204"/>
      <c r="AE190" s="204"/>
      <c r="AF190" s="204"/>
      <c r="AG190" s="204"/>
      <c r="AH190" s="204"/>
      <c r="AI190" s="204"/>
      <c r="AJ190" s="204"/>
      <c r="AK190" s="204"/>
      <c r="AL190" s="204"/>
      <c r="AM190" s="204"/>
      <c r="AN190" s="204"/>
      <c r="AO190" s="204"/>
      <c r="AP190" s="204"/>
      <c r="AQ190" s="204"/>
      <c r="AR190" s="204"/>
      <c r="AS190" s="204"/>
      <c r="AT190" s="204"/>
      <c r="AU190" s="204"/>
      <c r="AV190" s="204"/>
      <c r="AW190" s="204"/>
      <c r="AX190" s="204"/>
      <c r="AY190" s="204"/>
      <c r="AZ190" s="204"/>
      <c r="BA190" s="204"/>
      <c r="BB190" s="204"/>
      <c r="BC190" s="204"/>
      <c r="BD190" s="204"/>
      <c r="BE190" s="204"/>
      <c r="BF190" s="204"/>
      <c r="BG190" s="204"/>
      <c r="BH190" s="204"/>
      <c r="BI190" s="204"/>
      <c r="BJ190" s="204"/>
      <c r="BK190" s="204"/>
      <c r="BL190" s="204"/>
      <c r="BM190" s="204"/>
      <c r="BN190" s="204"/>
      <c r="BO190" s="204"/>
      <c r="BP190" s="204"/>
      <c r="BQ190" s="204"/>
      <c r="BR190" s="204"/>
      <c r="BS190" s="204"/>
      <c r="BT190" s="204"/>
      <c r="BU190" s="204"/>
      <c r="BV190" s="204"/>
      <c r="BW190" s="204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307"/>
      <c r="N191" s="308"/>
      <c r="O191" s="308"/>
      <c r="P191" s="306">
        <f t="shared" si="2"/>
        <v>198122</v>
      </c>
      <c r="Q191" s="307"/>
      <c r="R191" s="307"/>
      <c r="S191" s="307"/>
      <c r="T191" s="307"/>
      <c r="U191" s="307"/>
      <c r="V191" s="204"/>
      <c r="W191" s="204"/>
      <c r="X191" s="204"/>
      <c r="Y191" s="204"/>
      <c r="Z191" s="204"/>
      <c r="AA191" s="204"/>
      <c r="AB191" s="204"/>
      <c r="AC191" s="204"/>
      <c r="AD191" s="204"/>
      <c r="AE191" s="204"/>
      <c r="AF191" s="204"/>
      <c r="AG191" s="204"/>
      <c r="AH191" s="204"/>
      <c r="AI191" s="204"/>
      <c r="AJ191" s="204"/>
      <c r="AK191" s="204"/>
      <c r="AL191" s="204"/>
      <c r="AM191" s="204"/>
      <c r="AN191" s="204"/>
      <c r="AO191" s="204"/>
      <c r="AP191" s="204"/>
      <c r="AQ191" s="204"/>
      <c r="AR191" s="204"/>
      <c r="AS191" s="204"/>
      <c r="AT191" s="204"/>
      <c r="AU191" s="204"/>
      <c r="AV191" s="204"/>
      <c r="AW191" s="204"/>
      <c r="AX191" s="204"/>
      <c r="AY191" s="204"/>
      <c r="AZ191" s="204"/>
      <c r="BA191" s="204"/>
      <c r="BB191" s="204"/>
      <c r="BC191" s="204"/>
      <c r="BD191" s="204"/>
      <c r="BE191" s="204"/>
      <c r="BF191" s="204"/>
      <c r="BG191" s="204"/>
      <c r="BH191" s="204"/>
      <c r="BI191" s="204"/>
      <c r="BJ191" s="204"/>
      <c r="BK191" s="204"/>
      <c r="BL191" s="204"/>
      <c r="BM191" s="204"/>
      <c r="BN191" s="204"/>
      <c r="BO191" s="204"/>
      <c r="BP191" s="204"/>
      <c r="BQ191" s="204"/>
      <c r="BR191" s="204"/>
      <c r="BS191" s="204"/>
      <c r="BT191" s="204"/>
      <c r="BU191" s="204"/>
      <c r="BV191" s="204"/>
      <c r="BW191" s="204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307"/>
      <c r="N192" s="308"/>
      <c r="O192" s="308"/>
      <c r="P192" s="306">
        <f t="shared" si="2"/>
        <v>117233</v>
      </c>
      <c r="Q192" s="307"/>
      <c r="R192" s="307"/>
      <c r="S192" s="307"/>
      <c r="T192" s="307"/>
      <c r="U192" s="307"/>
      <c r="V192" s="204"/>
      <c r="W192" s="204"/>
      <c r="X192" s="204"/>
      <c r="Y192" s="204"/>
      <c r="Z192" s="204"/>
      <c r="AA192" s="204"/>
      <c r="AB192" s="204"/>
      <c r="AC192" s="204"/>
      <c r="AD192" s="204"/>
      <c r="AE192" s="204"/>
      <c r="AF192" s="204"/>
      <c r="AG192" s="204"/>
      <c r="AH192" s="204"/>
      <c r="AI192" s="204"/>
      <c r="AJ192" s="204"/>
      <c r="AK192" s="204"/>
      <c r="AL192" s="204"/>
      <c r="AM192" s="204"/>
      <c r="AN192" s="204"/>
      <c r="AO192" s="204"/>
      <c r="AP192" s="204"/>
      <c r="AQ192" s="204"/>
      <c r="AR192" s="204"/>
      <c r="AS192" s="204"/>
      <c r="AT192" s="204"/>
      <c r="AU192" s="204"/>
      <c r="AV192" s="204"/>
      <c r="AW192" s="204"/>
      <c r="AX192" s="204"/>
      <c r="AY192" s="204"/>
      <c r="AZ192" s="204"/>
      <c r="BA192" s="204"/>
      <c r="BB192" s="204"/>
      <c r="BC192" s="204"/>
      <c r="BD192" s="204"/>
      <c r="BE192" s="204"/>
      <c r="BF192" s="204"/>
      <c r="BG192" s="204"/>
      <c r="BH192" s="204"/>
      <c r="BI192" s="204"/>
      <c r="BJ192" s="204"/>
      <c r="BK192" s="204"/>
      <c r="BL192" s="204"/>
      <c r="BM192" s="204"/>
      <c r="BN192" s="204"/>
      <c r="BO192" s="204"/>
      <c r="BP192" s="204"/>
      <c r="BQ192" s="204"/>
      <c r="BR192" s="204"/>
      <c r="BS192" s="204"/>
      <c r="BT192" s="204"/>
      <c r="BU192" s="204"/>
      <c r="BV192" s="204"/>
      <c r="BW192" s="204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307"/>
      <c r="N193" s="308"/>
      <c r="O193" s="308"/>
      <c r="P193" s="306">
        <f t="shared" si="2"/>
        <v>88572</v>
      </c>
      <c r="Q193" s="307"/>
      <c r="R193" s="307"/>
      <c r="S193" s="307"/>
      <c r="T193" s="307"/>
      <c r="U193" s="307"/>
      <c r="V193" s="204"/>
      <c r="W193" s="204"/>
      <c r="X193" s="204"/>
      <c r="Y193" s="204"/>
      <c r="Z193" s="204"/>
      <c r="AA193" s="204"/>
      <c r="AB193" s="204"/>
      <c r="AC193" s="204"/>
      <c r="AD193" s="204"/>
      <c r="AE193" s="204"/>
      <c r="AF193" s="204"/>
      <c r="AG193" s="204"/>
      <c r="AH193" s="204"/>
      <c r="AI193" s="204"/>
      <c r="AJ193" s="204"/>
      <c r="AK193" s="204"/>
      <c r="AL193" s="204"/>
      <c r="AM193" s="204"/>
      <c r="AN193" s="204"/>
      <c r="AO193" s="204"/>
      <c r="AP193" s="204"/>
      <c r="AQ193" s="204"/>
      <c r="AR193" s="204"/>
      <c r="AS193" s="204"/>
      <c r="AT193" s="204"/>
      <c r="AU193" s="204"/>
      <c r="AV193" s="204"/>
      <c r="AW193" s="204"/>
      <c r="AX193" s="204"/>
      <c r="AY193" s="204"/>
      <c r="AZ193" s="204"/>
      <c r="BA193" s="204"/>
      <c r="BB193" s="204"/>
      <c r="BC193" s="204"/>
      <c r="BD193" s="204"/>
      <c r="BE193" s="204"/>
      <c r="BF193" s="204"/>
      <c r="BG193" s="204"/>
      <c r="BH193" s="204"/>
      <c r="BI193" s="204"/>
      <c r="BJ193" s="204"/>
      <c r="BK193" s="204"/>
      <c r="BL193" s="204"/>
      <c r="BM193" s="204"/>
      <c r="BN193" s="204"/>
      <c r="BO193" s="204"/>
      <c r="BP193" s="204"/>
      <c r="BQ193" s="204"/>
      <c r="BR193" s="204"/>
      <c r="BS193" s="204"/>
      <c r="BT193" s="204"/>
      <c r="BU193" s="204"/>
      <c r="BV193" s="204"/>
      <c r="BW193" s="204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307"/>
      <c r="N194" s="308"/>
      <c r="O194" s="308"/>
      <c r="P194" s="306">
        <f t="shared" si="2"/>
        <v>96980</v>
      </c>
      <c r="Q194" s="307"/>
      <c r="R194" s="307"/>
      <c r="S194" s="307"/>
      <c r="T194" s="307"/>
      <c r="U194" s="307"/>
      <c r="V194" s="204"/>
      <c r="W194" s="204"/>
      <c r="X194" s="204"/>
      <c r="Y194" s="204"/>
      <c r="Z194" s="204"/>
      <c r="AA194" s="204"/>
      <c r="AB194" s="204"/>
      <c r="AC194" s="204"/>
      <c r="AD194" s="204"/>
      <c r="AE194" s="204"/>
      <c r="AF194" s="204"/>
      <c r="AG194" s="204"/>
      <c r="AH194" s="204"/>
      <c r="AI194" s="204"/>
      <c r="AJ194" s="204"/>
      <c r="AK194" s="204"/>
      <c r="AL194" s="204"/>
      <c r="AM194" s="204"/>
      <c r="AN194" s="204"/>
      <c r="AO194" s="204"/>
      <c r="AP194" s="204"/>
      <c r="AQ194" s="204"/>
      <c r="AR194" s="204"/>
      <c r="AS194" s="204"/>
      <c r="AT194" s="204"/>
      <c r="AU194" s="204"/>
      <c r="AV194" s="204"/>
      <c r="AW194" s="204"/>
      <c r="AX194" s="204"/>
      <c r="AY194" s="204"/>
      <c r="AZ194" s="204"/>
      <c r="BA194" s="204"/>
      <c r="BB194" s="204"/>
      <c r="BC194" s="204"/>
      <c r="BD194" s="204"/>
      <c r="BE194" s="204"/>
      <c r="BF194" s="204"/>
      <c r="BG194" s="204"/>
      <c r="BH194" s="204"/>
      <c r="BI194" s="204"/>
      <c r="BJ194" s="204"/>
      <c r="BK194" s="204"/>
      <c r="BL194" s="204"/>
      <c r="BM194" s="204"/>
      <c r="BN194" s="204"/>
      <c r="BO194" s="204"/>
      <c r="BP194" s="204"/>
      <c r="BQ194" s="204"/>
      <c r="BR194" s="204"/>
      <c r="BS194" s="204"/>
      <c r="BT194" s="204"/>
      <c r="BU194" s="204"/>
      <c r="BV194" s="204"/>
      <c r="BW194" s="204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307"/>
      <c r="N195" s="308"/>
      <c r="O195" s="308"/>
      <c r="P195" s="306">
        <f t="shared" si="2"/>
        <v>80229</v>
      </c>
      <c r="Q195" s="307"/>
      <c r="R195" s="307"/>
      <c r="S195" s="307"/>
      <c r="T195" s="307"/>
      <c r="U195" s="307"/>
      <c r="V195" s="204"/>
      <c r="W195" s="204"/>
      <c r="X195" s="204"/>
      <c r="Y195" s="204"/>
      <c r="Z195" s="204"/>
      <c r="AA195" s="204"/>
      <c r="AB195" s="204"/>
      <c r="AC195" s="204"/>
      <c r="AD195" s="204"/>
      <c r="AE195" s="204"/>
      <c r="AF195" s="204"/>
      <c r="AG195" s="204"/>
      <c r="AH195" s="204"/>
      <c r="AI195" s="204"/>
      <c r="AJ195" s="204"/>
      <c r="AK195" s="204"/>
      <c r="AL195" s="204"/>
      <c r="AM195" s="204"/>
      <c r="AN195" s="204"/>
      <c r="AO195" s="204"/>
      <c r="AP195" s="204"/>
      <c r="AQ195" s="204"/>
      <c r="AR195" s="204"/>
      <c r="AS195" s="204"/>
      <c r="AT195" s="204"/>
      <c r="AU195" s="204"/>
      <c r="AV195" s="204"/>
      <c r="AW195" s="204"/>
      <c r="AX195" s="204"/>
      <c r="AY195" s="204"/>
      <c r="AZ195" s="204"/>
      <c r="BA195" s="204"/>
      <c r="BB195" s="204"/>
      <c r="BC195" s="204"/>
      <c r="BD195" s="204"/>
      <c r="BE195" s="204"/>
      <c r="BF195" s="204"/>
      <c r="BG195" s="204"/>
      <c r="BH195" s="204"/>
      <c r="BI195" s="204"/>
      <c r="BJ195" s="204"/>
      <c r="BK195" s="204"/>
      <c r="BL195" s="204"/>
      <c r="BM195" s="204"/>
      <c r="BN195" s="204"/>
      <c r="BO195" s="204"/>
      <c r="BP195" s="204"/>
      <c r="BQ195" s="204"/>
      <c r="BR195" s="204"/>
      <c r="BS195" s="204"/>
      <c r="BT195" s="204"/>
      <c r="BU195" s="204"/>
      <c r="BV195" s="204"/>
      <c r="BW195" s="204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307"/>
      <c r="N196" s="308"/>
      <c r="O196" s="308"/>
      <c r="P196" s="306">
        <f t="shared" si="2"/>
        <v>62234</v>
      </c>
      <c r="Q196" s="307"/>
      <c r="R196" s="307"/>
      <c r="S196" s="307"/>
      <c r="T196" s="307"/>
      <c r="U196" s="307"/>
      <c r="V196" s="199"/>
      <c r="W196" s="199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  <c r="AK196" s="199"/>
      <c r="AL196" s="199"/>
      <c r="AM196" s="199"/>
      <c r="AN196" s="199"/>
      <c r="AO196" s="199"/>
      <c r="AP196" s="199"/>
      <c r="AQ196" s="199"/>
      <c r="AR196" s="199"/>
      <c r="AS196" s="199"/>
      <c r="AT196" s="199"/>
      <c r="AU196" s="199"/>
      <c r="AV196" s="199"/>
      <c r="AW196" s="199"/>
      <c r="AX196" s="199"/>
      <c r="AY196" s="199"/>
      <c r="AZ196" s="199"/>
      <c r="BA196" s="199"/>
      <c r="BB196" s="199"/>
      <c r="BC196" s="199"/>
      <c r="BD196" s="199"/>
      <c r="BE196" s="199"/>
      <c r="BF196" s="199"/>
      <c r="BG196" s="199"/>
      <c r="BH196" s="199"/>
      <c r="BI196" s="199"/>
      <c r="BJ196" s="199"/>
      <c r="BK196" s="199"/>
      <c r="BL196" s="199"/>
      <c r="BM196" s="199"/>
      <c r="BN196" s="199"/>
      <c r="BO196" s="199"/>
      <c r="BP196" s="199"/>
      <c r="BQ196" s="199"/>
      <c r="BR196" s="199"/>
      <c r="BS196" s="199"/>
      <c r="BT196" s="199"/>
      <c r="BU196" s="199"/>
      <c r="BV196" s="204"/>
      <c r="BW196" s="204"/>
    </row>
    <row r="197" spans="1:75" hidden="1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307">
        <v>76750</v>
      </c>
      <c r="N197" s="308">
        <v>435</v>
      </c>
      <c r="O197" s="309">
        <v>20002</v>
      </c>
      <c r="P197" s="306">
        <f>K197+I197+F197+C197</f>
        <v>44062</v>
      </c>
      <c r="Q197" s="307">
        <v>288</v>
      </c>
      <c r="R197" s="307">
        <v>82791</v>
      </c>
      <c r="S197" s="307">
        <v>331095</v>
      </c>
      <c r="T197" s="307">
        <v>9</v>
      </c>
      <c r="U197" s="307">
        <v>499</v>
      </c>
      <c r="V197" s="199">
        <v>1327</v>
      </c>
      <c r="W197" s="199">
        <v>82</v>
      </c>
      <c r="X197" s="199">
        <v>21729</v>
      </c>
      <c r="Y197" s="199">
        <v>70133</v>
      </c>
      <c r="Z197" s="199">
        <v>10</v>
      </c>
      <c r="AA197" s="199">
        <v>676</v>
      </c>
      <c r="AB197" s="199">
        <v>2539</v>
      </c>
      <c r="AC197" s="199">
        <v>51</v>
      </c>
      <c r="AD197" s="199">
        <v>11786</v>
      </c>
      <c r="AE197" s="199">
        <v>42004</v>
      </c>
      <c r="AF197" s="199">
        <v>1119</v>
      </c>
      <c r="AG197" s="199">
        <v>105957</v>
      </c>
      <c r="AH197" s="199">
        <v>406029</v>
      </c>
      <c r="AI197" s="199">
        <v>106</v>
      </c>
      <c r="AJ197" s="199">
        <v>19098</v>
      </c>
      <c r="AK197" s="199">
        <v>65431</v>
      </c>
      <c r="AL197" s="199">
        <v>19</v>
      </c>
      <c r="AM197" s="199">
        <v>1997</v>
      </c>
      <c r="AN197" s="199">
        <v>5760</v>
      </c>
      <c r="AO197" s="199">
        <v>0</v>
      </c>
      <c r="AP197" s="199">
        <v>0</v>
      </c>
      <c r="AQ197" s="199">
        <v>0</v>
      </c>
      <c r="AR197" s="199">
        <v>23</v>
      </c>
      <c r="AS197" s="199">
        <v>3566</v>
      </c>
      <c r="AT197" s="199">
        <v>13546</v>
      </c>
      <c r="AU197" s="199">
        <v>65</v>
      </c>
      <c r="AV197" s="199">
        <v>12314</v>
      </c>
      <c r="AW197" s="199">
        <v>61546</v>
      </c>
      <c r="AX197" s="199">
        <v>86</v>
      </c>
      <c r="AY197" s="199">
        <v>8397</v>
      </c>
      <c r="AZ197" s="199">
        <v>33588</v>
      </c>
      <c r="BA197" s="199">
        <v>770</v>
      </c>
      <c r="BB197" s="199">
        <v>54373</v>
      </c>
      <c r="BC197" s="199">
        <v>201731</v>
      </c>
      <c r="BD197" s="199">
        <v>35</v>
      </c>
      <c r="BE197" s="199">
        <v>4108</v>
      </c>
      <c r="BF197" s="199">
        <v>16432</v>
      </c>
      <c r="BG197" s="199">
        <v>15</v>
      </c>
      <c r="BH197" s="199">
        <v>2104</v>
      </c>
      <c r="BI197" s="199">
        <v>7995</v>
      </c>
      <c r="BJ197" s="199">
        <v>2079</v>
      </c>
      <c r="BK197" s="199">
        <v>7977</v>
      </c>
      <c r="BL197" s="199">
        <v>922</v>
      </c>
      <c r="BM197" s="199">
        <v>4074</v>
      </c>
      <c r="BN197" s="199">
        <v>0</v>
      </c>
      <c r="BO197" s="199">
        <v>0</v>
      </c>
      <c r="BP197" s="199">
        <v>0</v>
      </c>
      <c r="BQ197" s="199">
        <v>0</v>
      </c>
      <c r="BR197" s="199">
        <v>0</v>
      </c>
      <c r="BS197" s="199">
        <v>0</v>
      </c>
      <c r="BT197" s="199">
        <v>0</v>
      </c>
      <c r="BU197" s="199">
        <v>0</v>
      </c>
      <c r="BV197" s="204"/>
      <c r="BW197" s="204"/>
    </row>
    <row r="198" spans="1:75" hidden="1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307">
        <v>77549</v>
      </c>
      <c r="N198" s="308">
        <v>527</v>
      </c>
      <c r="O198" s="309">
        <v>23935</v>
      </c>
      <c r="P198" s="306">
        <f t="shared" ref="P198:P262" si="3">K198+I198+F198+C198</f>
        <v>77511</v>
      </c>
      <c r="Q198" s="307">
        <v>406</v>
      </c>
      <c r="R198" s="307">
        <v>121174</v>
      </c>
      <c r="S198" s="307">
        <v>498078</v>
      </c>
      <c r="T198" s="307">
        <v>3</v>
      </c>
      <c r="U198" s="307">
        <v>216</v>
      </c>
      <c r="V198" s="199">
        <v>864</v>
      </c>
      <c r="W198" s="199">
        <v>116</v>
      </c>
      <c r="X198" s="199">
        <v>31550</v>
      </c>
      <c r="Y198" s="199">
        <v>104887</v>
      </c>
      <c r="Z198" s="199">
        <v>12</v>
      </c>
      <c r="AA198" s="199">
        <v>773</v>
      </c>
      <c r="AB198" s="199">
        <v>2676</v>
      </c>
      <c r="AC198" s="199">
        <v>57</v>
      </c>
      <c r="AD198" s="199">
        <v>12984</v>
      </c>
      <c r="AE198" s="199">
        <v>46423</v>
      </c>
      <c r="AF198" s="199">
        <v>1711</v>
      </c>
      <c r="AG198" s="199">
        <v>152073</v>
      </c>
      <c r="AH198" s="199">
        <v>665863</v>
      </c>
      <c r="AI198" s="199">
        <v>306</v>
      </c>
      <c r="AJ198" s="199">
        <v>22616</v>
      </c>
      <c r="AK198" s="199">
        <v>89623</v>
      </c>
      <c r="AL198" s="199">
        <v>95</v>
      </c>
      <c r="AM198" s="199">
        <v>8139</v>
      </c>
      <c r="AN198" s="199">
        <v>30075</v>
      </c>
      <c r="AO198" s="199">
        <v>0</v>
      </c>
      <c r="AP198" s="199">
        <v>0</v>
      </c>
      <c r="AQ198" s="199">
        <v>0</v>
      </c>
      <c r="AR198" s="199">
        <v>22</v>
      </c>
      <c r="AS198" s="199">
        <v>2037</v>
      </c>
      <c r="AT198" s="199">
        <v>7736</v>
      </c>
      <c r="AU198" s="199">
        <v>65</v>
      </c>
      <c r="AV198" s="199">
        <v>12861</v>
      </c>
      <c r="AW198" s="199">
        <v>59206</v>
      </c>
      <c r="AX198" s="199">
        <v>54</v>
      </c>
      <c r="AY198" s="199">
        <v>3752</v>
      </c>
      <c r="AZ198" s="199">
        <v>14043</v>
      </c>
      <c r="BA198" s="199">
        <v>1083</v>
      </c>
      <c r="BB198" s="199">
        <v>94381</v>
      </c>
      <c r="BC198" s="199">
        <v>432603</v>
      </c>
      <c r="BD198" s="199">
        <v>58</v>
      </c>
      <c r="BE198" s="199">
        <v>5432</v>
      </c>
      <c r="BF198" s="199">
        <v>21728</v>
      </c>
      <c r="BG198" s="199">
        <v>28</v>
      </c>
      <c r="BH198" s="199">
        <v>2855</v>
      </c>
      <c r="BI198" s="199">
        <v>10849</v>
      </c>
      <c r="BJ198" s="199">
        <v>73569</v>
      </c>
      <c r="BK198" s="199">
        <v>344130</v>
      </c>
      <c r="BL198" s="199">
        <v>14250</v>
      </c>
      <c r="BM198" s="199">
        <v>71108</v>
      </c>
      <c r="BN198" s="199">
        <v>0</v>
      </c>
      <c r="BO198" s="199">
        <v>0</v>
      </c>
      <c r="BP198" s="199">
        <v>328</v>
      </c>
      <c r="BQ198" s="199">
        <v>1246</v>
      </c>
      <c r="BR198" s="199">
        <v>0</v>
      </c>
      <c r="BS198" s="199">
        <v>0</v>
      </c>
      <c r="BT198" s="199">
        <v>27458</v>
      </c>
      <c r="BU198" s="199">
        <v>137290</v>
      </c>
      <c r="BV198" s="204"/>
      <c r="BW198" s="204"/>
    </row>
    <row r="199" spans="1:75" hidden="1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307">
        <v>75543</v>
      </c>
      <c r="N199" s="308">
        <v>1006</v>
      </c>
      <c r="O199" s="309">
        <v>36665</v>
      </c>
      <c r="P199" s="306">
        <f t="shared" si="3"/>
        <v>70615</v>
      </c>
      <c r="Q199" s="307">
        <v>453</v>
      </c>
      <c r="R199" s="307">
        <v>126438</v>
      </c>
      <c r="S199" s="307">
        <v>508828</v>
      </c>
      <c r="T199" s="307">
        <v>91</v>
      </c>
      <c r="U199" s="307">
        <v>4573</v>
      </c>
      <c r="V199" s="199">
        <v>7835</v>
      </c>
      <c r="W199" s="199">
        <v>121</v>
      </c>
      <c r="X199" s="199">
        <v>26018</v>
      </c>
      <c r="Y199" s="199">
        <v>90028</v>
      </c>
      <c r="Z199" s="199">
        <v>15</v>
      </c>
      <c r="AA199" s="199">
        <v>925</v>
      </c>
      <c r="AB199" s="199">
        <v>3430</v>
      </c>
      <c r="AC199" s="199">
        <v>48</v>
      </c>
      <c r="AD199" s="199">
        <v>10638</v>
      </c>
      <c r="AE199" s="199">
        <v>39643</v>
      </c>
      <c r="AF199" s="199">
        <v>1414</v>
      </c>
      <c r="AG199" s="199">
        <v>129331</v>
      </c>
      <c r="AH199" s="199">
        <v>580250</v>
      </c>
      <c r="AI199" s="199">
        <v>313</v>
      </c>
      <c r="AJ199" s="199">
        <v>33155</v>
      </c>
      <c r="AK199" s="199">
        <v>141327</v>
      </c>
      <c r="AL199" s="199">
        <v>49</v>
      </c>
      <c r="AM199" s="199">
        <v>3555</v>
      </c>
      <c r="AN199" s="199">
        <v>7760</v>
      </c>
      <c r="AO199" s="199">
        <v>7</v>
      </c>
      <c r="AP199" s="199">
        <v>798</v>
      </c>
      <c r="AQ199" s="199">
        <v>3040</v>
      </c>
      <c r="AR199" s="199">
        <v>21</v>
      </c>
      <c r="AS199" s="199">
        <v>3550</v>
      </c>
      <c r="AT199" s="199">
        <v>12185</v>
      </c>
      <c r="AU199" s="199">
        <v>348</v>
      </c>
      <c r="AV199" s="199">
        <v>32555</v>
      </c>
      <c r="AW199" s="199">
        <v>164657</v>
      </c>
      <c r="AX199" s="199">
        <v>15</v>
      </c>
      <c r="AY199" s="199">
        <v>1489</v>
      </c>
      <c r="AZ199" s="199">
        <v>4318</v>
      </c>
      <c r="BA199" s="199">
        <v>615</v>
      </c>
      <c r="BB199" s="199">
        <v>50325</v>
      </c>
      <c r="BC199" s="199">
        <v>231464</v>
      </c>
      <c r="BD199" s="199">
        <v>38</v>
      </c>
      <c r="BE199" s="199">
        <v>3319</v>
      </c>
      <c r="BF199" s="199">
        <v>13276</v>
      </c>
      <c r="BG199" s="199">
        <v>8</v>
      </c>
      <c r="BH199" s="199">
        <v>585</v>
      </c>
      <c r="BI199" s="199">
        <v>2223</v>
      </c>
      <c r="BJ199" s="199">
        <v>31091</v>
      </c>
      <c r="BK199" s="199">
        <v>184122</v>
      </c>
      <c r="BL199" s="199">
        <v>652</v>
      </c>
      <c r="BM199" s="199">
        <v>2745</v>
      </c>
      <c r="BN199" s="199">
        <v>0</v>
      </c>
      <c r="BO199" s="199">
        <v>0</v>
      </c>
      <c r="BP199" s="199">
        <v>0</v>
      </c>
      <c r="BQ199" s="199">
        <v>0</v>
      </c>
      <c r="BR199" s="199">
        <v>0</v>
      </c>
      <c r="BS199" s="199">
        <v>0</v>
      </c>
      <c r="BT199" s="199">
        <v>593</v>
      </c>
      <c r="BU199" s="199">
        <v>2965</v>
      </c>
      <c r="BV199" s="204"/>
      <c r="BW199" s="204"/>
    </row>
    <row r="200" spans="1:75" hidden="1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307">
        <v>73148</v>
      </c>
      <c r="N200" s="308">
        <v>214</v>
      </c>
      <c r="O200" s="309">
        <v>12140</v>
      </c>
      <c r="P200" s="306">
        <f t="shared" si="3"/>
        <v>58411</v>
      </c>
      <c r="Q200" s="307">
        <v>350</v>
      </c>
      <c r="R200" s="307">
        <v>110173</v>
      </c>
      <c r="S200" s="307">
        <v>447792</v>
      </c>
      <c r="T200" s="307">
        <v>15</v>
      </c>
      <c r="U200" s="307">
        <v>979</v>
      </c>
      <c r="V200" s="199">
        <v>3837</v>
      </c>
      <c r="W200" s="199">
        <v>94</v>
      </c>
      <c r="X200" s="199">
        <v>21551</v>
      </c>
      <c r="Y200" s="199">
        <v>70612</v>
      </c>
      <c r="Z200" s="199">
        <v>10</v>
      </c>
      <c r="AA200" s="199">
        <v>633</v>
      </c>
      <c r="AB200" s="199">
        <v>2329</v>
      </c>
      <c r="AC200" s="199">
        <v>37</v>
      </c>
      <c r="AD200" s="199">
        <v>7831</v>
      </c>
      <c r="AE200" s="199">
        <v>28722</v>
      </c>
      <c r="AF200" s="199">
        <v>1459</v>
      </c>
      <c r="AG200" s="199">
        <v>133016</v>
      </c>
      <c r="AH200" s="199">
        <v>566088</v>
      </c>
      <c r="AI200" s="199">
        <v>378</v>
      </c>
      <c r="AJ200" s="199">
        <v>25963</v>
      </c>
      <c r="AK200" s="199">
        <v>113519</v>
      </c>
      <c r="AL200" s="199">
        <v>3</v>
      </c>
      <c r="AM200" s="199">
        <v>324</v>
      </c>
      <c r="AN200" s="199">
        <v>1100</v>
      </c>
      <c r="AO200" s="199">
        <v>6</v>
      </c>
      <c r="AP200" s="199">
        <v>276</v>
      </c>
      <c r="AQ200" s="199">
        <v>828</v>
      </c>
      <c r="AR200" s="199">
        <v>362</v>
      </c>
      <c r="AS200" s="199">
        <v>36596</v>
      </c>
      <c r="AT200" s="199">
        <v>146384</v>
      </c>
      <c r="AU200" s="199">
        <v>94</v>
      </c>
      <c r="AV200" s="199">
        <v>19381</v>
      </c>
      <c r="AW200" s="199">
        <v>105394</v>
      </c>
      <c r="AX200" s="199">
        <v>32</v>
      </c>
      <c r="AY200" s="199">
        <v>2536</v>
      </c>
      <c r="AZ200" s="199">
        <v>10473</v>
      </c>
      <c r="BA200" s="199">
        <v>541</v>
      </c>
      <c r="BB200" s="199">
        <v>44379</v>
      </c>
      <c r="BC200" s="199">
        <v>173941</v>
      </c>
      <c r="BD200" s="199">
        <v>34</v>
      </c>
      <c r="BE200" s="199">
        <v>2306</v>
      </c>
      <c r="BF200" s="199">
        <v>9680</v>
      </c>
      <c r="BG200" s="199">
        <v>9</v>
      </c>
      <c r="BH200" s="199">
        <v>1255</v>
      </c>
      <c r="BI200" s="199">
        <v>4769</v>
      </c>
      <c r="BJ200" s="199">
        <v>9162</v>
      </c>
      <c r="BK200" s="199">
        <v>40792</v>
      </c>
      <c r="BL200" s="199">
        <v>1001</v>
      </c>
      <c r="BM200" s="199">
        <v>4004</v>
      </c>
      <c r="BN200" s="199">
        <v>458</v>
      </c>
      <c r="BO200" s="199">
        <v>947</v>
      </c>
      <c r="BP200" s="199">
        <v>0</v>
      </c>
      <c r="BQ200" s="199">
        <v>0</v>
      </c>
      <c r="BR200" s="199">
        <v>0</v>
      </c>
      <c r="BS200" s="199">
        <v>0</v>
      </c>
      <c r="BT200" s="199">
        <v>1540</v>
      </c>
      <c r="BU200" s="199">
        <v>5200</v>
      </c>
      <c r="BV200" s="204"/>
      <c r="BW200" s="204"/>
    </row>
    <row r="201" spans="1:75" hidden="1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307">
        <v>50812</v>
      </c>
      <c r="N201" s="308">
        <v>715</v>
      </c>
      <c r="O201" s="309">
        <v>31347</v>
      </c>
      <c r="P201" s="306">
        <f t="shared" si="3"/>
        <v>72055</v>
      </c>
      <c r="Q201" s="307">
        <v>470</v>
      </c>
      <c r="R201" s="307">
        <v>157551</v>
      </c>
      <c r="S201" s="307">
        <v>665765</v>
      </c>
      <c r="T201" s="307">
        <v>17</v>
      </c>
      <c r="U201" s="307">
        <v>1194</v>
      </c>
      <c r="V201" s="199">
        <v>4774</v>
      </c>
      <c r="W201" s="199">
        <v>114</v>
      </c>
      <c r="X201" s="199">
        <v>27323</v>
      </c>
      <c r="Y201" s="199">
        <v>98389</v>
      </c>
      <c r="Z201" s="199">
        <v>16</v>
      </c>
      <c r="AA201" s="199">
        <v>1070</v>
      </c>
      <c r="AB201" s="199">
        <v>3953</v>
      </c>
      <c r="AC201" s="199">
        <v>51</v>
      </c>
      <c r="AD201" s="199">
        <v>13215</v>
      </c>
      <c r="AE201" s="199">
        <v>50211</v>
      </c>
      <c r="AF201" s="199">
        <v>1969</v>
      </c>
      <c r="AG201" s="199">
        <v>209574</v>
      </c>
      <c r="AH201" s="199">
        <v>880047</v>
      </c>
      <c r="AI201" s="199">
        <v>208</v>
      </c>
      <c r="AJ201" s="199">
        <v>20345</v>
      </c>
      <c r="AK201" s="199">
        <v>74069</v>
      </c>
      <c r="AL201" s="199">
        <v>41</v>
      </c>
      <c r="AM201" s="199">
        <v>3986</v>
      </c>
      <c r="AN201" s="199">
        <v>11944</v>
      </c>
      <c r="AO201" s="199">
        <v>12</v>
      </c>
      <c r="AP201" s="199">
        <v>393</v>
      </c>
      <c r="AQ201" s="199">
        <v>1179</v>
      </c>
      <c r="AR201" s="199">
        <v>91</v>
      </c>
      <c r="AS201" s="199">
        <v>6131</v>
      </c>
      <c r="AT201" s="199">
        <v>24359</v>
      </c>
      <c r="AU201" s="199">
        <v>164</v>
      </c>
      <c r="AV201" s="199">
        <v>24508</v>
      </c>
      <c r="AW201" s="199">
        <v>114456</v>
      </c>
      <c r="AX201" s="199">
        <v>26</v>
      </c>
      <c r="AY201" s="199">
        <v>1996</v>
      </c>
      <c r="AZ201" s="199">
        <v>7583</v>
      </c>
      <c r="BA201" s="199">
        <v>1212</v>
      </c>
      <c r="BB201" s="199">
        <v>134850</v>
      </c>
      <c r="BC201" s="199">
        <v>571921</v>
      </c>
      <c r="BD201" s="199">
        <v>214</v>
      </c>
      <c r="BE201" s="199">
        <v>17099</v>
      </c>
      <c r="BF201" s="199">
        <v>73897</v>
      </c>
      <c r="BG201" s="199">
        <v>1</v>
      </c>
      <c r="BH201" s="199">
        <v>266</v>
      </c>
      <c r="BI201" s="199">
        <v>639</v>
      </c>
      <c r="BJ201" s="199">
        <v>29593</v>
      </c>
      <c r="BK201" s="199">
        <v>191490</v>
      </c>
      <c r="BL201" s="199">
        <v>10622</v>
      </c>
      <c r="BM201" s="199">
        <v>80608</v>
      </c>
      <c r="BN201" s="199">
        <v>408</v>
      </c>
      <c r="BO201" s="199">
        <v>1081</v>
      </c>
      <c r="BP201" s="199">
        <v>0</v>
      </c>
      <c r="BQ201" s="199">
        <v>0</v>
      </c>
      <c r="BR201" s="199">
        <v>0</v>
      </c>
      <c r="BS201" s="199">
        <v>0</v>
      </c>
      <c r="BT201" s="199">
        <v>5842</v>
      </c>
      <c r="BU201" s="199">
        <v>28000</v>
      </c>
      <c r="BV201" s="204"/>
      <c r="BW201" s="204"/>
    </row>
    <row r="202" spans="1:75" hidden="1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307">
        <v>58736</v>
      </c>
      <c r="N202" s="308">
        <v>562</v>
      </c>
      <c r="O202" s="309">
        <v>23584</v>
      </c>
      <c r="P202" s="306">
        <f t="shared" si="3"/>
        <v>91819</v>
      </c>
      <c r="Q202" s="307">
        <v>512</v>
      </c>
      <c r="R202" s="307">
        <v>149364</v>
      </c>
      <c r="S202" s="307">
        <v>633044</v>
      </c>
      <c r="T202" s="307">
        <v>36</v>
      </c>
      <c r="U202" s="307">
        <v>2333</v>
      </c>
      <c r="V202" s="199">
        <v>8294</v>
      </c>
      <c r="W202" s="199">
        <v>102</v>
      </c>
      <c r="X202" s="199">
        <v>26551</v>
      </c>
      <c r="Y202" s="199">
        <v>97992</v>
      </c>
      <c r="Z202" s="199">
        <v>10</v>
      </c>
      <c r="AA202" s="199">
        <v>654</v>
      </c>
      <c r="AB202" s="199">
        <v>2392</v>
      </c>
      <c r="AC202" s="199">
        <v>42</v>
      </c>
      <c r="AD202" s="199">
        <v>12809</v>
      </c>
      <c r="AE202" s="199">
        <v>48230</v>
      </c>
      <c r="AF202" s="199">
        <v>1300</v>
      </c>
      <c r="AG202" s="199">
        <v>119712</v>
      </c>
      <c r="AH202" s="199">
        <v>537682</v>
      </c>
      <c r="AI202" s="199">
        <v>250</v>
      </c>
      <c r="AJ202" s="199">
        <v>21505</v>
      </c>
      <c r="AK202" s="199">
        <v>91382</v>
      </c>
      <c r="AL202" s="199">
        <v>24</v>
      </c>
      <c r="AM202" s="199">
        <v>1510</v>
      </c>
      <c r="AN202" s="199">
        <v>3778</v>
      </c>
      <c r="AO202" s="199">
        <v>0</v>
      </c>
      <c r="AP202" s="199">
        <v>0</v>
      </c>
      <c r="AQ202" s="199">
        <v>0</v>
      </c>
      <c r="AR202" s="199">
        <v>43</v>
      </c>
      <c r="AS202" s="199">
        <v>2797</v>
      </c>
      <c r="AT202" s="199">
        <v>11249</v>
      </c>
      <c r="AU202" s="199">
        <v>287</v>
      </c>
      <c r="AV202" s="199">
        <v>42689</v>
      </c>
      <c r="AW202" s="199">
        <v>208689</v>
      </c>
      <c r="AX202" s="199">
        <v>71</v>
      </c>
      <c r="AY202" s="199">
        <v>6934</v>
      </c>
      <c r="AZ202" s="199">
        <v>24304</v>
      </c>
      <c r="BA202" s="199">
        <v>590</v>
      </c>
      <c r="BB202" s="199">
        <v>41745</v>
      </c>
      <c r="BC202" s="199">
        <v>188211</v>
      </c>
      <c r="BD202" s="199">
        <v>30</v>
      </c>
      <c r="BE202" s="199">
        <v>2239</v>
      </c>
      <c r="BF202" s="199">
        <v>8956</v>
      </c>
      <c r="BG202" s="199">
        <v>5</v>
      </c>
      <c r="BH202" s="199">
        <v>293</v>
      </c>
      <c r="BI202" s="199">
        <v>1113</v>
      </c>
      <c r="BJ202" s="199">
        <v>30520</v>
      </c>
      <c r="BK202" s="199">
        <v>145197</v>
      </c>
      <c r="BL202" s="199">
        <v>14930</v>
      </c>
      <c r="BM202" s="199">
        <v>74501</v>
      </c>
      <c r="BN202" s="199">
        <v>130</v>
      </c>
      <c r="BO202" s="199">
        <v>325</v>
      </c>
      <c r="BP202" s="199">
        <v>0</v>
      </c>
      <c r="BQ202" s="199">
        <v>0</v>
      </c>
      <c r="BR202" s="199">
        <v>0</v>
      </c>
      <c r="BS202" s="199">
        <v>0</v>
      </c>
      <c r="BT202" s="199">
        <v>10122</v>
      </c>
      <c r="BU202" s="199">
        <v>55327</v>
      </c>
      <c r="BV202" s="204"/>
      <c r="BW202" s="204"/>
    </row>
    <row r="203" spans="1:75" hidden="1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307">
        <v>50227</v>
      </c>
      <c r="N203" s="308">
        <v>355</v>
      </c>
      <c r="O203" s="309">
        <v>16728</v>
      </c>
      <c r="P203" s="306">
        <f t="shared" si="3"/>
        <v>48333</v>
      </c>
      <c r="Q203" s="307">
        <v>397</v>
      </c>
      <c r="R203" s="307">
        <v>109843</v>
      </c>
      <c r="S203" s="307">
        <v>511353</v>
      </c>
      <c r="T203" s="307">
        <v>13</v>
      </c>
      <c r="U203" s="307">
        <v>830</v>
      </c>
      <c r="V203" s="199">
        <v>3264</v>
      </c>
      <c r="W203" s="199">
        <v>107</v>
      </c>
      <c r="X203" s="199">
        <v>25259</v>
      </c>
      <c r="Y203" s="199">
        <v>86690</v>
      </c>
      <c r="Z203" s="199">
        <v>17</v>
      </c>
      <c r="AA203" s="199">
        <v>1002</v>
      </c>
      <c r="AB203" s="199">
        <v>3573</v>
      </c>
      <c r="AC203" s="199">
        <v>43</v>
      </c>
      <c r="AD203" s="199">
        <v>11503</v>
      </c>
      <c r="AE203" s="199">
        <v>43064</v>
      </c>
      <c r="AF203" s="199">
        <v>790</v>
      </c>
      <c r="AG203" s="199">
        <v>85995</v>
      </c>
      <c r="AH203" s="199">
        <v>421757</v>
      </c>
      <c r="AI203" s="199">
        <v>248</v>
      </c>
      <c r="AJ203" s="199">
        <v>23420</v>
      </c>
      <c r="AK203" s="199">
        <v>110086</v>
      </c>
      <c r="AL203" s="199">
        <v>193</v>
      </c>
      <c r="AM203" s="199">
        <v>15565</v>
      </c>
      <c r="AN203" s="199">
        <v>48279</v>
      </c>
      <c r="AO203" s="199">
        <v>0</v>
      </c>
      <c r="AP203" s="199">
        <v>0</v>
      </c>
      <c r="AQ203" s="199">
        <v>0</v>
      </c>
      <c r="AR203" s="199">
        <v>27</v>
      </c>
      <c r="AS203" s="199">
        <v>4955</v>
      </c>
      <c r="AT203" s="199">
        <v>17308</v>
      </c>
      <c r="AU203" s="199">
        <v>78</v>
      </c>
      <c r="AV203" s="199">
        <v>16169</v>
      </c>
      <c r="AW203" s="199">
        <v>103206</v>
      </c>
      <c r="AX203" s="199">
        <v>0</v>
      </c>
      <c r="AY203" s="199">
        <v>0</v>
      </c>
      <c r="AZ203" s="199">
        <v>0</v>
      </c>
      <c r="BA203" s="199">
        <v>199</v>
      </c>
      <c r="BB203" s="199">
        <v>21730</v>
      </c>
      <c r="BC203" s="199">
        <v>124934</v>
      </c>
      <c r="BD203" s="199">
        <v>37</v>
      </c>
      <c r="BE203" s="199">
        <v>4046</v>
      </c>
      <c r="BF203" s="199">
        <v>17584</v>
      </c>
      <c r="BG203" s="199">
        <v>8</v>
      </c>
      <c r="BH203" s="199">
        <v>110</v>
      </c>
      <c r="BI203" s="199">
        <v>360</v>
      </c>
      <c r="BJ203" s="199">
        <v>11286</v>
      </c>
      <c r="BK203" s="199">
        <v>40898</v>
      </c>
      <c r="BL203" s="199">
        <v>1503</v>
      </c>
      <c r="BM203" s="199">
        <v>5484</v>
      </c>
      <c r="BN203" s="199">
        <v>0</v>
      </c>
      <c r="BO203" s="199">
        <v>0</v>
      </c>
      <c r="BP203" s="199">
        <v>0</v>
      </c>
      <c r="BQ203" s="199">
        <v>0</v>
      </c>
      <c r="BR203" s="199">
        <v>0</v>
      </c>
      <c r="BS203" s="199">
        <v>0</v>
      </c>
      <c r="BT203" s="199">
        <v>706</v>
      </c>
      <c r="BU203" s="199">
        <v>2047</v>
      </c>
      <c r="BV203" s="204"/>
      <c r="BW203" s="204"/>
    </row>
    <row r="204" spans="1:75" hidden="1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307">
        <v>61983</v>
      </c>
      <c r="N204" s="308">
        <v>1627</v>
      </c>
      <c r="O204" s="309">
        <v>67198</v>
      </c>
      <c r="P204" s="306">
        <f t="shared" si="3"/>
        <v>54592</v>
      </c>
      <c r="Q204" s="307">
        <v>327</v>
      </c>
      <c r="R204" s="307">
        <v>92397</v>
      </c>
      <c r="S204" s="307">
        <v>457831</v>
      </c>
      <c r="T204" s="307">
        <v>34</v>
      </c>
      <c r="U204" s="307">
        <v>1906</v>
      </c>
      <c r="V204" s="199">
        <v>6221</v>
      </c>
      <c r="W204" s="199">
        <v>127</v>
      </c>
      <c r="X204" s="199">
        <v>29727</v>
      </c>
      <c r="Y204" s="199">
        <v>108669</v>
      </c>
      <c r="Z204" s="199">
        <v>9</v>
      </c>
      <c r="AA204" s="199">
        <v>576</v>
      </c>
      <c r="AB204" s="199">
        <v>2077</v>
      </c>
      <c r="AC204" s="199">
        <v>31</v>
      </c>
      <c r="AD204" s="199">
        <v>7557</v>
      </c>
      <c r="AE204" s="199">
        <v>27038</v>
      </c>
      <c r="AF204" s="199">
        <v>1016</v>
      </c>
      <c r="AG204" s="199">
        <v>91042</v>
      </c>
      <c r="AH204" s="199">
        <v>408096</v>
      </c>
      <c r="AI204" s="199">
        <v>118</v>
      </c>
      <c r="AJ204" s="199">
        <v>15373</v>
      </c>
      <c r="AK204" s="199">
        <v>62652</v>
      </c>
      <c r="AL204" s="199">
        <v>401</v>
      </c>
      <c r="AM204" s="199">
        <v>15242</v>
      </c>
      <c r="AN204" s="199">
        <v>48030</v>
      </c>
      <c r="AO204" s="199">
        <v>0</v>
      </c>
      <c r="AP204" s="199">
        <v>0</v>
      </c>
      <c r="AQ204" s="199">
        <v>0</v>
      </c>
      <c r="AR204" s="199">
        <v>2</v>
      </c>
      <c r="AS204" s="199">
        <v>230</v>
      </c>
      <c r="AT204" s="199">
        <v>1150</v>
      </c>
      <c r="AU204" s="199">
        <v>135</v>
      </c>
      <c r="AV204" s="199">
        <v>17876</v>
      </c>
      <c r="AW204" s="199">
        <v>100149</v>
      </c>
      <c r="AX204" s="199">
        <v>18</v>
      </c>
      <c r="AY204" s="199">
        <v>3039</v>
      </c>
      <c r="AZ204" s="199">
        <v>11492</v>
      </c>
      <c r="BA204" s="199">
        <v>284</v>
      </c>
      <c r="BB204" s="199">
        <v>33236</v>
      </c>
      <c r="BC204" s="199">
        <v>162272</v>
      </c>
      <c r="BD204" s="199">
        <v>33</v>
      </c>
      <c r="BE204" s="199">
        <v>3165</v>
      </c>
      <c r="BF204" s="199">
        <v>12633</v>
      </c>
      <c r="BG204" s="199">
        <v>25</v>
      </c>
      <c r="BH204" s="199">
        <v>2881</v>
      </c>
      <c r="BI204" s="199">
        <v>9718</v>
      </c>
      <c r="BJ204" s="199">
        <v>31627</v>
      </c>
      <c r="BK204" s="199">
        <v>140809</v>
      </c>
      <c r="BL204" s="199">
        <v>23074</v>
      </c>
      <c r="BM204" s="199">
        <v>111923</v>
      </c>
      <c r="BN204" s="199">
        <v>68</v>
      </c>
      <c r="BO204" s="199">
        <v>171</v>
      </c>
      <c r="BP204" s="199">
        <v>171</v>
      </c>
      <c r="BQ204" s="199">
        <v>770</v>
      </c>
      <c r="BR204" s="199">
        <v>0</v>
      </c>
      <c r="BS204" s="199">
        <v>0</v>
      </c>
      <c r="BT204" s="199">
        <v>0</v>
      </c>
      <c r="BU204" s="199">
        <v>0</v>
      </c>
      <c r="BV204" s="204"/>
      <c r="BW204" s="204"/>
    </row>
    <row r="205" spans="1:75" hidden="1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307">
        <v>68242</v>
      </c>
      <c r="N205" s="308">
        <v>1810</v>
      </c>
      <c r="O205" s="309">
        <v>75376</v>
      </c>
      <c r="P205" s="306">
        <f t="shared" si="3"/>
        <v>89053</v>
      </c>
      <c r="Q205" s="307">
        <v>415</v>
      </c>
      <c r="R205" s="307">
        <v>121105</v>
      </c>
      <c r="S205" s="307">
        <v>599481</v>
      </c>
      <c r="T205" s="307">
        <v>35</v>
      </c>
      <c r="U205" s="307">
        <v>2170</v>
      </c>
      <c r="V205" s="199">
        <v>6913</v>
      </c>
      <c r="W205" s="199">
        <v>125</v>
      </c>
      <c r="X205" s="199">
        <v>24329</v>
      </c>
      <c r="Y205" s="199">
        <v>93561</v>
      </c>
      <c r="Z205" s="199">
        <v>15</v>
      </c>
      <c r="AA205" s="199">
        <v>976</v>
      </c>
      <c r="AB205" s="199">
        <v>3833</v>
      </c>
      <c r="AC205" s="199">
        <v>51</v>
      </c>
      <c r="AD205" s="199">
        <v>13793</v>
      </c>
      <c r="AE205" s="199">
        <v>53282</v>
      </c>
      <c r="AF205" s="199">
        <v>1623</v>
      </c>
      <c r="AG205" s="199">
        <v>110875</v>
      </c>
      <c r="AH205" s="199">
        <v>531688</v>
      </c>
      <c r="AI205" s="199">
        <v>319</v>
      </c>
      <c r="AJ205" s="199">
        <v>18610</v>
      </c>
      <c r="AK205" s="199">
        <v>69054</v>
      </c>
      <c r="AL205" s="199">
        <v>258</v>
      </c>
      <c r="AM205" s="199">
        <v>15755</v>
      </c>
      <c r="AN205" s="199">
        <v>46995</v>
      </c>
      <c r="AO205" s="199">
        <v>0</v>
      </c>
      <c r="AP205" s="199">
        <v>0</v>
      </c>
      <c r="AQ205" s="199">
        <v>0</v>
      </c>
      <c r="AR205" s="199">
        <v>57</v>
      </c>
      <c r="AS205" s="199">
        <v>5219</v>
      </c>
      <c r="AT205" s="199">
        <v>20876</v>
      </c>
      <c r="AU205" s="199">
        <v>560</v>
      </c>
      <c r="AV205" s="199">
        <v>38868</v>
      </c>
      <c r="AW205" s="199">
        <v>243595</v>
      </c>
      <c r="AX205" s="199">
        <v>11</v>
      </c>
      <c r="AY205" s="199">
        <v>876</v>
      </c>
      <c r="AZ205" s="199">
        <v>2000</v>
      </c>
      <c r="BA205" s="199">
        <v>341</v>
      </c>
      <c r="BB205" s="199">
        <v>22765</v>
      </c>
      <c r="BC205" s="199">
        <v>114347</v>
      </c>
      <c r="BD205" s="199">
        <v>23</v>
      </c>
      <c r="BE205" s="199">
        <v>2179</v>
      </c>
      <c r="BF205" s="199">
        <v>9254</v>
      </c>
      <c r="BG205" s="199">
        <v>54</v>
      </c>
      <c r="BH205" s="199">
        <v>6603</v>
      </c>
      <c r="BI205" s="199">
        <v>25567</v>
      </c>
      <c r="BJ205" s="199">
        <v>13823</v>
      </c>
      <c r="BK205" s="199">
        <v>67786</v>
      </c>
      <c r="BL205" s="199">
        <v>2710</v>
      </c>
      <c r="BM205" s="199">
        <v>13763</v>
      </c>
      <c r="BN205" s="199">
        <v>0</v>
      </c>
      <c r="BO205" s="199">
        <v>0</v>
      </c>
      <c r="BP205" s="199">
        <v>0</v>
      </c>
      <c r="BQ205" s="199">
        <v>0</v>
      </c>
      <c r="BR205" s="199">
        <v>0</v>
      </c>
      <c r="BS205" s="199">
        <v>0</v>
      </c>
      <c r="BT205" s="199">
        <v>5909</v>
      </c>
      <c r="BU205" s="199">
        <v>26341</v>
      </c>
      <c r="BV205" s="204"/>
      <c r="BW205" s="204"/>
    </row>
    <row r="206" spans="1:75" hidden="1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307">
        <v>58283</v>
      </c>
      <c r="N206" s="308">
        <v>1551</v>
      </c>
      <c r="O206" s="309">
        <v>65258</v>
      </c>
      <c r="P206" s="306">
        <f t="shared" si="3"/>
        <v>92328</v>
      </c>
      <c r="Q206" s="307">
        <v>392</v>
      </c>
      <c r="R206" s="307">
        <v>120347</v>
      </c>
      <c r="S206" s="307">
        <v>584802</v>
      </c>
      <c r="T206" s="307">
        <v>83</v>
      </c>
      <c r="U206" s="307">
        <v>4347</v>
      </c>
      <c r="V206" s="199">
        <v>12930</v>
      </c>
      <c r="W206" s="199">
        <v>116</v>
      </c>
      <c r="X206" s="199">
        <v>30599</v>
      </c>
      <c r="Y206" s="199">
        <v>115324</v>
      </c>
      <c r="Z206" s="199">
        <v>9</v>
      </c>
      <c r="AA206" s="199">
        <v>619</v>
      </c>
      <c r="AB206" s="199">
        <v>2374</v>
      </c>
      <c r="AC206" s="199">
        <v>60</v>
      </c>
      <c r="AD206" s="199">
        <v>15700</v>
      </c>
      <c r="AE206" s="199">
        <v>57512</v>
      </c>
      <c r="AF206" s="199">
        <v>1827</v>
      </c>
      <c r="AG206" s="199">
        <v>161740</v>
      </c>
      <c r="AH206" s="199">
        <v>816635</v>
      </c>
      <c r="AI206" s="199">
        <v>276</v>
      </c>
      <c r="AJ206" s="199">
        <v>30616</v>
      </c>
      <c r="AK206" s="199">
        <v>128654</v>
      </c>
      <c r="AL206" s="199">
        <v>95</v>
      </c>
      <c r="AM206" s="199">
        <v>12140</v>
      </c>
      <c r="AN206" s="199">
        <v>36271</v>
      </c>
      <c r="AO206" s="199">
        <v>0</v>
      </c>
      <c r="AP206" s="199">
        <v>0</v>
      </c>
      <c r="AQ206" s="199">
        <v>0</v>
      </c>
      <c r="AR206" s="199">
        <v>130</v>
      </c>
      <c r="AS206" s="199">
        <v>9010</v>
      </c>
      <c r="AT206" s="199">
        <v>31702</v>
      </c>
      <c r="AU206" s="199">
        <v>378</v>
      </c>
      <c r="AV206" s="199">
        <v>46143</v>
      </c>
      <c r="AW206" s="199">
        <v>299732</v>
      </c>
      <c r="AX206" s="199">
        <v>127</v>
      </c>
      <c r="AY206" s="199">
        <v>8106</v>
      </c>
      <c r="AZ206" s="199">
        <v>41607</v>
      </c>
      <c r="BA206" s="199">
        <v>740</v>
      </c>
      <c r="BB206" s="199">
        <v>48984</v>
      </c>
      <c r="BC206" s="199">
        <v>252489</v>
      </c>
      <c r="BD206" s="199">
        <v>35</v>
      </c>
      <c r="BE206" s="199">
        <v>3947</v>
      </c>
      <c r="BF206" s="199">
        <v>15004</v>
      </c>
      <c r="BG206" s="199">
        <v>46</v>
      </c>
      <c r="BH206" s="199">
        <v>2794</v>
      </c>
      <c r="BI206" s="199">
        <v>11176</v>
      </c>
      <c r="BJ206" s="199">
        <v>20152</v>
      </c>
      <c r="BK206" s="199">
        <v>123314</v>
      </c>
      <c r="BL206" s="199">
        <v>893</v>
      </c>
      <c r="BM206" s="199">
        <v>5270</v>
      </c>
      <c r="BN206" s="199">
        <v>2445</v>
      </c>
      <c r="BO206" s="199">
        <v>7172</v>
      </c>
      <c r="BP206" s="199">
        <v>0</v>
      </c>
      <c r="BQ206" s="199">
        <v>0</v>
      </c>
      <c r="BR206" s="199">
        <v>700</v>
      </c>
      <c r="BS206" s="199">
        <v>3150</v>
      </c>
      <c r="BT206" s="199">
        <v>12868</v>
      </c>
      <c r="BU206" s="199">
        <v>99083</v>
      </c>
      <c r="BV206" s="204"/>
      <c r="BW206" s="204"/>
    </row>
    <row r="207" spans="1:75" hidden="1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307">
        <v>58507</v>
      </c>
      <c r="N207" s="308">
        <v>508</v>
      </c>
      <c r="O207" s="309">
        <v>25100</v>
      </c>
      <c r="P207" s="306">
        <f t="shared" si="3"/>
        <v>52705</v>
      </c>
      <c r="Q207" s="307">
        <v>421</v>
      </c>
      <c r="R207" s="307">
        <v>125538</v>
      </c>
      <c r="S207" s="307">
        <v>625309</v>
      </c>
      <c r="T207" s="307">
        <v>71</v>
      </c>
      <c r="U207" s="307">
        <v>3835</v>
      </c>
      <c r="V207" s="199">
        <v>11347</v>
      </c>
      <c r="W207" s="199">
        <v>88</v>
      </c>
      <c r="X207" s="199">
        <v>23827</v>
      </c>
      <c r="Y207" s="199">
        <v>86978</v>
      </c>
      <c r="Z207" s="199">
        <v>11</v>
      </c>
      <c r="AA207" s="199">
        <v>701</v>
      </c>
      <c r="AB207" s="199">
        <v>2746</v>
      </c>
      <c r="AC207" s="199">
        <v>38</v>
      </c>
      <c r="AD207" s="199">
        <v>12763</v>
      </c>
      <c r="AE207" s="199">
        <v>46815</v>
      </c>
      <c r="AF207" s="199">
        <v>1680</v>
      </c>
      <c r="AG207" s="199">
        <v>146863</v>
      </c>
      <c r="AH207" s="199">
        <v>703543</v>
      </c>
      <c r="AI207" s="199">
        <v>378</v>
      </c>
      <c r="AJ207" s="199">
        <v>32486</v>
      </c>
      <c r="AK207" s="199">
        <v>137456</v>
      </c>
      <c r="AL207" s="199">
        <v>28</v>
      </c>
      <c r="AM207" s="199">
        <v>2078</v>
      </c>
      <c r="AN207" s="199">
        <v>6886</v>
      </c>
      <c r="AO207" s="199">
        <v>0</v>
      </c>
      <c r="AP207" s="199">
        <v>0</v>
      </c>
      <c r="AQ207" s="199">
        <v>0</v>
      </c>
      <c r="AR207" s="199">
        <v>56</v>
      </c>
      <c r="AS207" s="199">
        <v>3897</v>
      </c>
      <c r="AT207" s="199">
        <v>15379</v>
      </c>
      <c r="AU207" s="199">
        <v>108</v>
      </c>
      <c r="AV207" s="199">
        <v>16098</v>
      </c>
      <c r="AW207" s="199">
        <v>103069</v>
      </c>
      <c r="AX207" s="199">
        <v>90</v>
      </c>
      <c r="AY207" s="199">
        <v>6402</v>
      </c>
      <c r="AZ207" s="199">
        <v>20411</v>
      </c>
      <c r="BA207" s="199">
        <v>859</v>
      </c>
      <c r="BB207" s="199">
        <v>70667</v>
      </c>
      <c r="BC207" s="199">
        <v>359402</v>
      </c>
      <c r="BD207" s="199">
        <v>153</v>
      </c>
      <c r="BE207" s="199">
        <v>14823</v>
      </c>
      <c r="BF207" s="199">
        <v>59292</v>
      </c>
      <c r="BG207" s="199">
        <v>8</v>
      </c>
      <c r="BH207" s="199">
        <v>412</v>
      </c>
      <c r="BI207" s="199">
        <v>1648</v>
      </c>
      <c r="BJ207" s="199">
        <v>2252</v>
      </c>
      <c r="BK207" s="199">
        <v>8084</v>
      </c>
      <c r="BL207" s="199">
        <v>0</v>
      </c>
      <c r="BM207" s="199">
        <v>0</v>
      </c>
      <c r="BN207" s="199">
        <v>0</v>
      </c>
      <c r="BO207" s="199">
        <v>0</v>
      </c>
      <c r="BP207" s="199">
        <v>0</v>
      </c>
      <c r="BQ207" s="199">
        <v>0</v>
      </c>
      <c r="BR207" s="199">
        <v>0</v>
      </c>
      <c r="BS207" s="199">
        <v>0</v>
      </c>
      <c r="BT207" s="199">
        <v>0</v>
      </c>
      <c r="BU207" s="199">
        <v>0</v>
      </c>
      <c r="BV207" s="204"/>
      <c r="BW207" s="204"/>
    </row>
    <row r="208" spans="1:75" hidden="1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307">
        <v>73324</v>
      </c>
      <c r="N208" s="308">
        <v>1649</v>
      </c>
      <c r="O208" s="309">
        <v>68932</v>
      </c>
      <c r="P208" s="306">
        <f t="shared" si="3"/>
        <v>50106</v>
      </c>
      <c r="Q208" s="307">
        <v>336</v>
      </c>
      <c r="R208" s="307">
        <v>102289</v>
      </c>
      <c r="S208" s="307">
        <v>512260</v>
      </c>
      <c r="T208" s="307">
        <v>138</v>
      </c>
      <c r="U208" s="307">
        <v>7292</v>
      </c>
      <c r="V208" s="199">
        <v>21802</v>
      </c>
      <c r="W208" s="199">
        <v>74</v>
      </c>
      <c r="X208" s="199">
        <v>15539</v>
      </c>
      <c r="Y208" s="199">
        <v>54282</v>
      </c>
      <c r="Z208" s="199">
        <v>10</v>
      </c>
      <c r="AA208" s="199">
        <v>574</v>
      </c>
      <c r="AB208" s="199">
        <v>2296</v>
      </c>
      <c r="AC208" s="199">
        <v>25</v>
      </c>
      <c r="AD208" s="199">
        <v>5816</v>
      </c>
      <c r="AE208" s="199">
        <v>22861</v>
      </c>
      <c r="AF208" s="199">
        <v>614</v>
      </c>
      <c r="AG208" s="199">
        <v>72035</v>
      </c>
      <c r="AH208" s="199">
        <v>340994</v>
      </c>
      <c r="AI208" s="199">
        <v>70</v>
      </c>
      <c r="AJ208" s="199">
        <v>13035</v>
      </c>
      <c r="AK208" s="199">
        <v>57677</v>
      </c>
      <c r="AL208" s="199">
        <v>0</v>
      </c>
      <c r="AM208" s="199">
        <v>0</v>
      </c>
      <c r="AN208" s="199">
        <v>0</v>
      </c>
      <c r="AO208" s="199">
        <v>0</v>
      </c>
      <c r="AP208" s="199">
        <v>0</v>
      </c>
      <c r="AQ208" s="199">
        <v>0</v>
      </c>
      <c r="AR208" s="199">
        <v>0</v>
      </c>
      <c r="AS208" s="199">
        <v>0</v>
      </c>
      <c r="AT208" s="199">
        <v>0</v>
      </c>
      <c r="AU208" s="199">
        <v>183</v>
      </c>
      <c r="AV208" s="199">
        <v>22664</v>
      </c>
      <c r="AW208" s="199">
        <v>133877</v>
      </c>
      <c r="AX208" s="199">
        <v>147</v>
      </c>
      <c r="AY208" s="199">
        <v>17722</v>
      </c>
      <c r="AZ208" s="199">
        <v>62027</v>
      </c>
      <c r="BA208" s="199">
        <v>145</v>
      </c>
      <c r="BB208" s="199">
        <v>14026</v>
      </c>
      <c r="BC208" s="199">
        <v>69063</v>
      </c>
      <c r="BD208" s="199">
        <v>69</v>
      </c>
      <c r="BE208" s="199">
        <v>4588</v>
      </c>
      <c r="BF208" s="199">
        <v>18350</v>
      </c>
      <c r="BG208" s="199">
        <v>0</v>
      </c>
      <c r="BH208" s="199">
        <v>0</v>
      </c>
      <c r="BI208" s="199">
        <v>0</v>
      </c>
      <c r="BJ208" s="199">
        <v>9367</v>
      </c>
      <c r="BK208" s="199">
        <v>48708</v>
      </c>
      <c r="BL208" s="199">
        <v>0</v>
      </c>
      <c r="BM208" s="199">
        <v>0</v>
      </c>
      <c r="BN208" s="199">
        <v>0</v>
      </c>
      <c r="BO208" s="199">
        <v>0</v>
      </c>
      <c r="BP208" s="199">
        <v>0</v>
      </c>
      <c r="BQ208" s="199">
        <v>0</v>
      </c>
      <c r="BR208" s="199">
        <v>0</v>
      </c>
      <c r="BS208" s="199">
        <v>0</v>
      </c>
      <c r="BT208" s="199">
        <v>0</v>
      </c>
      <c r="BU208" s="199">
        <v>0</v>
      </c>
      <c r="BV208" s="204"/>
      <c r="BW208" s="204"/>
    </row>
    <row r="209" spans="1:75" hidden="1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307">
        <v>50553</v>
      </c>
      <c r="N209" s="308">
        <v>370</v>
      </c>
      <c r="O209" s="309">
        <v>15291</v>
      </c>
      <c r="P209" s="306">
        <f t="shared" si="3"/>
        <v>48871</v>
      </c>
      <c r="Q209" s="307">
        <v>240</v>
      </c>
      <c r="R209" s="307">
        <v>71021</v>
      </c>
      <c r="S209" s="307">
        <v>348388</v>
      </c>
      <c r="T209" s="307">
        <v>16</v>
      </c>
      <c r="U209" s="307">
        <v>931</v>
      </c>
      <c r="V209" s="199">
        <v>2962</v>
      </c>
      <c r="W209" s="199">
        <v>95</v>
      </c>
      <c r="X209" s="199">
        <v>22768</v>
      </c>
      <c r="Y209" s="199">
        <v>84237</v>
      </c>
      <c r="Z209" s="199">
        <v>13</v>
      </c>
      <c r="AA209" s="199">
        <v>824</v>
      </c>
      <c r="AB209" s="199">
        <v>3300</v>
      </c>
      <c r="AC209" s="199">
        <v>42</v>
      </c>
      <c r="AD209" s="199">
        <v>10603</v>
      </c>
      <c r="AE209" s="199">
        <v>42358</v>
      </c>
      <c r="AF209" s="199">
        <v>765</v>
      </c>
      <c r="AG209" s="199">
        <v>60098</v>
      </c>
      <c r="AH209" s="199">
        <v>277479</v>
      </c>
      <c r="AI209" s="199">
        <v>160</v>
      </c>
      <c r="AJ209" s="199">
        <v>12092</v>
      </c>
      <c r="AK209" s="199">
        <v>48068</v>
      </c>
      <c r="AL209" s="199">
        <v>61</v>
      </c>
      <c r="AM209" s="199">
        <v>5162</v>
      </c>
      <c r="AN209" s="199">
        <v>18048</v>
      </c>
      <c r="AO209" s="199">
        <v>0</v>
      </c>
      <c r="AP209" s="199">
        <v>0</v>
      </c>
      <c r="AQ209" s="199">
        <v>0</v>
      </c>
      <c r="AR209" s="199">
        <v>12</v>
      </c>
      <c r="AS209" s="199">
        <v>1497</v>
      </c>
      <c r="AT209" s="199">
        <v>6000</v>
      </c>
      <c r="AU209" s="199">
        <v>50</v>
      </c>
      <c r="AV209" s="199">
        <v>7332</v>
      </c>
      <c r="AW209" s="199">
        <v>38155</v>
      </c>
      <c r="AX209" s="199">
        <v>14</v>
      </c>
      <c r="AY209" s="199">
        <v>2577</v>
      </c>
      <c r="AZ209" s="199">
        <v>9364</v>
      </c>
      <c r="BA209" s="199">
        <v>376</v>
      </c>
      <c r="BB209" s="199">
        <v>24226</v>
      </c>
      <c r="BC209" s="199">
        <v>129479</v>
      </c>
      <c r="BD209" s="199">
        <v>33</v>
      </c>
      <c r="BE209" s="199">
        <v>2535</v>
      </c>
      <c r="BF209" s="199">
        <v>9657</v>
      </c>
      <c r="BG209" s="199">
        <v>59</v>
      </c>
      <c r="BH209" s="199">
        <v>4677</v>
      </c>
      <c r="BI209" s="199">
        <v>18708</v>
      </c>
      <c r="BJ209" s="199">
        <v>29982</v>
      </c>
      <c r="BK209" s="199">
        <v>212830</v>
      </c>
      <c r="BL209" s="199">
        <v>1555</v>
      </c>
      <c r="BM209" s="199">
        <v>7456</v>
      </c>
      <c r="BN209" s="199">
        <v>6410</v>
      </c>
      <c r="BO209" s="199">
        <v>38460</v>
      </c>
      <c r="BP209" s="199">
        <v>0</v>
      </c>
      <c r="BQ209" s="199">
        <v>0</v>
      </c>
      <c r="BR209" s="199">
        <v>0</v>
      </c>
      <c r="BS209" s="199">
        <v>0</v>
      </c>
      <c r="BT209" s="199">
        <v>8272</v>
      </c>
      <c r="BU209" s="199">
        <v>57416</v>
      </c>
      <c r="BV209" s="204"/>
      <c r="BW209" s="204"/>
    </row>
    <row r="210" spans="1:75" hidden="1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307">
        <v>52618</v>
      </c>
      <c r="N210" s="308">
        <v>537</v>
      </c>
      <c r="O210" s="309">
        <v>23204</v>
      </c>
      <c r="P210" s="306">
        <f t="shared" si="3"/>
        <v>49600</v>
      </c>
      <c r="Q210" s="307">
        <v>399</v>
      </c>
      <c r="R210" s="307">
        <v>119126</v>
      </c>
      <c r="S210" s="307">
        <v>593157</v>
      </c>
      <c r="T210" s="307">
        <v>111</v>
      </c>
      <c r="U210" s="307">
        <v>5545</v>
      </c>
      <c r="V210" s="199">
        <v>17865</v>
      </c>
      <c r="W210" s="199">
        <v>81</v>
      </c>
      <c r="X210" s="199">
        <v>19905</v>
      </c>
      <c r="Y210" s="199">
        <v>78556</v>
      </c>
      <c r="Z210" s="199">
        <v>9</v>
      </c>
      <c r="AA210" s="199">
        <v>560</v>
      </c>
      <c r="AB210" s="199">
        <v>2240</v>
      </c>
      <c r="AC210" s="199">
        <v>43</v>
      </c>
      <c r="AD210" s="199">
        <v>9219</v>
      </c>
      <c r="AE210" s="199">
        <v>37344</v>
      </c>
      <c r="AF210" s="199">
        <v>860</v>
      </c>
      <c r="AG210" s="199">
        <v>78086</v>
      </c>
      <c r="AH210" s="199">
        <v>386400</v>
      </c>
      <c r="AI210" s="199">
        <v>159</v>
      </c>
      <c r="AJ210" s="199">
        <v>12858</v>
      </c>
      <c r="AK210" s="199">
        <v>55277</v>
      </c>
      <c r="AL210" s="199">
        <v>66</v>
      </c>
      <c r="AM210" s="199">
        <v>5509</v>
      </c>
      <c r="AN210" s="199">
        <v>17271</v>
      </c>
      <c r="AO210" s="199">
        <v>0</v>
      </c>
      <c r="AP210" s="199">
        <v>0</v>
      </c>
      <c r="AQ210" s="199">
        <v>0</v>
      </c>
      <c r="AR210" s="199">
        <v>14</v>
      </c>
      <c r="AS210" s="199">
        <v>1349</v>
      </c>
      <c r="AT210" s="199">
        <v>5856</v>
      </c>
      <c r="AU210" s="199">
        <v>39</v>
      </c>
      <c r="AV210" s="199">
        <v>8314</v>
      </c>
      <c r="AW210" s="199">
        <v>43015</v>
      </c>
      <c r="AX210" s="199">
        <v>10</v>
      </c>
      <c r="AY210" s="199">
        <v>724</v>
      </c>
      <c r="AZ210" s="199">
        <v>2694</v>
      </c>
      <c r="BA210" s="199">
        <v>491</v>
      </c>
      <c r="BB210" s="199">
        <v>41536</v>
      </c>
      <c r="BC210" s="199">
        <v>231103</v>
      </c>
      <c r="BD210" s="199">
        <v>8</v>
      </c>
      <c r="BE210" s="199">
        <v>520</v>
      </c>
      <c r="BF210" s="199">
        <v>2080</v>
      </c>
      <c r="BG210" s="199">
        <v>73</v>
      </c>
      <c r="BH210" s="199">
        <v>7276</v>
      </c>
      <c r="BI210" s="199">
        <v>29104</v>
      </c>
      <c r="BJ210" s="199">
        <v>10614</v>
      </c>
      <c r="BK210" s="199">
        <v>63312</v>
      </c>
      <c r="BL210" s="199">
        <v>0</v>
      </c>
      <c r="BM210" s="199">
        <v>0</v>
      </c>
      <c r="BN210" s="199">
        <v>0</v>
      </c>
      <c r="BO210" s="199">
        <v>0</v>
      </c>
      <c r="BP210" s="199">
        <v>0</v>
      </c>
      <c r="BQ210" s="199">
        <v>0</v>
      </c>
      <c r="BR210" s="199">
        <v>0</v>
      </c>
      <c r="BS210" s="199">
        <v>0</v>
      </c>
      <c r="BT210" s="199">
        <v>3201</v>
      </c>
      <c r="BU210" s="199">
        <v>20789</v>
      </c>
      <c r="BV210" s="204"/>
      <c r="BW210" s="204"/>
    </row>
    <row r="211" spans="1:75" hidden="1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307">
        <v>56934</v>
      </c>
      <c r="N211" s="308">
        <v>419</v>
      </c>
      <c r="O211" s="309">
        <v>18018</v>
      </c>
      <c r="P211" s="306">
        <f t="shared" si="3"/>
        <v>53774</v>
      </c>
      <c r="Q211" s="307">
        <v>390</v>
      </c>
      <c r="R211" s="307">
        <v>112254</v>
      </c>
      <c r="S211" s="307">
        <v>562829</v>
      </c>
      <c r="T211" s="307">
        <v>38</v>
      </c>
      <c r="U211" s="307">
        <v>2089</v>
      </c>
      <c r="V211" s="199">
        <v>6723</v>
      </c>
      <c r="W211" s="199">
        <v>135</v>
      </c>
      <c r="X211" s="199">
        <v>27216</v>
      </c>
      <c r="Y211" s="199">
        <v>95491</v>
      </c>
      <c r="Z211" s="199">
        <v>11</v>
      </c>
      <c r="AA211" s="199">
        <v>660</v>
      </c>
      <c r="AB211" s="199">
        <v>2604</v>
      </c>
      <c r="AC211" s="199">
        <v>40</v>
      </c>
      <c r="AD211" s="199">
        <v>11635</v>
      </c>
      <c r="AE211" s="199">
        <v>45515</v>
      </c>
      <c r="AF211" s="199">
        <v>841</v>
      </c>
      <c r="AG211" s="199">
        <v>87453</v>
      </c>
      <c r="AH211" s="199">
        <v>395057</v>
      </c>
      <c r="AI211" s="199">
        <v>307</v>
      </c>
      <c r="AJ211" s="199">
        <v>30399</v>
      </c>
      <c r="AK211" s="199">
        <v>123518</v>
      </c>
      <c r="AL211" s="199">
        <v>0</v>
      </c>
      <c r="AM211" s="199">
        <v>0</v>
      </c>
      <c r="AN211" s="199">
        <v>0</v>
      </c>
      <c r="AO211" s="199">
        <v>10</v>
      </c>
      <c r="AP211" s="199">
        <v>1728</v>
      </c>
      <c r="AQ211" s="199">
        <v>7594</v>
      </c>
      <c r="AR211" s="199">
        <v>35</v>
      </c>
      <c r="AS211" s="199">
        <v>4057</v>
      </c>
      <c r="AT211" s="199">
        <v>16228</v>
      </c>
      <c r="AU211" s="199">
        <v>69</v>
      </c>
      <c r="AV211" s="199">
        <v>7978</v>
      </c>
      <c r="AW211" s="199">
        <v>47223</v>
      </c>
      <c r="AX211" s="199">
        <v>44</v>
      </c>
      <c r="AY211" s="199">
        <v>4157</v>
      </c>
      <c r="AZ211" s="199">
        <v>12906</v>
      </c>
      <c r="BA211" s="199">
        <v>321</v>
      </c>
      <c r="BB211" s="199">
        <v>34743</v>
      </c>
      <c r="BC211" s="199">
        <v>170766</v>
      </c>
      <c r="BD211" s="199">
        <v>22</v>
      </c>
      <c r="BE211" s="199">
        <v>1428</v>
      </c>
      <c r="BF211" s="199">
        <v>5712</v>
      </c>
      <c r="BG211" s="199">
        <v>33</v>
      </c>
      <c r="BH211" s="199">
        <v>2963</v>
      </c>
      <c r="BI211" s="199">
        <v>11110</v>
      </c>
      <c r="BJ211" s="199">
        <v>23856</v>
      </c>
      <c r="BK211" s="199">
        <v>120360</v>
      </c>
      <c r="BL211" s="199">
        <v>14916</v>
      </c>
      <c r="BM211" s="199">
        <v>76370</v>
      </c>
      <c r="BN211" s="199">
        <v>326</v>
      </c>
      <c r="BO211" s="199">
        <v>1141</v>
      </c>
      <c r="BP211" s="199">
        <v>0</v>
      </c>
      <c r="BQ211" s="199">
        <v>0</v>
      </c>
      <c r="BR211" s="199">
        <v>0</v>
      </c>
      <c r="BS211" s="199">
        <v>0</v>
      </c>
      <c r="BT211" s="199">
        <v>2561</v>
      </c>
      <c r="BU211" s="199">
        <v>16755</v>
      </c>
      <c r="BV211" s="204"/>
      <c r="BW211" s="204"/>
    </row>
    <row r="212" spans="1:75" hidden="1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307">
        <v>83338</v>
      </c>
      <c r="N212" s="308">
        <v>609</v>
      </c>
      <c r="O212" s="309">
        <v>26843</v>
      </c>
      <c r="P212" s="306">
        <f t="shared" si="3"/>
        <v>55367</v>
      </c>
      <c r="Q212" s="307">
        <v>371</v>
      </c>
      <c r="R212" s="307">
        <v>110302</v>
      </c>
      <c r="S212" s="307">
        <v>534618</v>
      </c>
      <c r="T212" s="307">
        <v>21</v>
      </c>
      <c r="U212" s="307">
        <v>1228</v>
      </c>
      <c r="V212" s="199">
        <v>4927</v>
      </c>
      <c r="W212" s="199">
        <v>80</v>
      </c>
      <c r="X212" s="199">
        <v>19757</v>
      </c>
      <c r="Y212" s="199">
        <v>75657</v>
      </c>
      <c r="Z212" s="199">
        <v>16</v>
      </c>
      <c r="AA212" s="199">
        <v>1035</v>
      </c>
      <c r="AB212" s="199">
        <v>4140</v>
      </c>
      <c r="AC212" s="199">
        <v>49</v>
      </c>
      <c r="AD212" s="199">
        <v>12305</v>
      </c>
      <c r="AE212" s="199">
        <v>47395</v>
      </c>
      <c r="AF212" s="199">
        <v>711</v>
      </c>
      <c r="AG212" s="199">
        <v>74405</v>
      </c>
      <c r="AH212" s="199">
        <v>378560</v>
      </c>
      <c r="AI212" s="199">
        <v>113</v>
      </c>
      <c r="AJ212" s="199">
        <v>15649</v>
      </c>
      <c r="AK212" s="199">
        <v>72283</v>
      </c>
      <c r="AL212" s="199">
        <v>21</v>
      </c>
      <c r="AM212" s="199">
        <v>1800</v>
      </c>
      <c r="AN212" s="199">
        <v>5749</v>
      </c>
      <c r="AO212" s="199">
        <v>5</v>
      </c>
      <c r="AP212" s="199">
        <v>640</v>
      </c>
      <c r="AQ212" s="199">
        <v>2805</v>
      </c>
      <c r="AR212" s="199">
        <v>35</v>
      </c>
      <c r="AS212" s="199">
        <v>4142</v>
      </c>
      <c r="AT212" s="199">
        <v>16540</v>
      </c>
      <c r="AU212" s="199">
        <v>140</v>
      </c>
      <c r="AV212" s="199">
        <v>17623</v>
      </c>
      <c r="AW212" s="199">
        <v>125044</v>
      </c>
      <c r="AX212" s="199">
        <v>39</v>
      </c>
      <c r="AY212" s="199">
        <v>4539</v>
      </c>
      <c r="AZ212" s="199">
        <v>14594</v>
      </c>
      <c r="BA212" s="199">
        <v>197</v>
      </c>
      <c r="BB212" s="199">
        <v>18561</v>
      </c>
      <c r="BC212" s="199">
        <v>97429</v>
      </c>
      <c r="BD212" s="199">
        <v>56</v>
      </c>
      <c r="BE212" s="199">
        <v>3707</v>
      </c>
      <c r="BF212" s="199">
        <v>13309</v>
      </c>
      <c r="BG212" s="199">
        <v>105</v>
      </c>
      <c r="BH212" s="199">
        <v>7744</v>
      </c>
      <c r="BI212" s="199">
        <v>30807</v>
      </c>
      <c r="BJ212" s="199">
        <v>19912</v>
      </c>
      <c r="BK212" s="199">
        <v>118302</v>
      </c>
      <c r="BL212" s="199">
        <v>240</v>
      </c>
      <c r="BM212" s="199">
        <v>1680</v>
      </c>
      <c r="BN212" s="199">
        <v>465</v>
      </c>
      <c r="BO212" s="199">
        <v>1860</v>
      </c>
      <c r="BP212" s="199">
        <v>0</v>
      </c>
      <c r="BQ212" s="199">
        <v>0</v>
      </c>
      <c r="BR212" s="199">
        <v>0</v>
      </c>
      <c r="BS212" s="199">
        <v>0</v>
      </c>
      <c r="BT212" s="199">
        <v>0</v>
      </c>
      <c r="BU212" s="199">
        <v>0</v>
      </c>
      <c r="BV212" s="204"/>
      <c r="BW212" s="204"/>
    </row>
    <row r="213" spans="1:75" hidden="1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307">
        <v>103149</v>
      </c>
      <c r="N213" s="308">
        <v>1391</v>
      </c>
      <c r="O213" s="309">
        <v>59136</v>
      </c>
      <c r="P213" s="306">
        <f t="shared" si="3"/>
        <v>50378</v>
      </c>
      <c r="Q213" s="307">
        <v>494</v>
      </c>
      <c r="R213" s="307">
        <v>130001</v>
      </c>
      <c r="S213" s="307">
        <v>639070</v>
      </c>
      <c r="T213" s="307">
        <v>88</v>
      </c>
      <c r="U213" s="307">
        <v>4576</v>
      </c>
      <c r="V213" s="199">
        <v>18381</v>
      </c>
      <c r="W213" s="199">
        <v>96</v>
      </c>
      <c r="X213" s="199">
        <v>21003</v>
      </c>
      <c r="Y213" s="199">
        <v>88469</v>
      </c>
      <c r="Z213" s="199">
        <v>18</v>
      </c>
      <c r="AA213" s="199">
        <v>1169</v>
      </c>
      <c r="AB213" s="199">
        <v>4651</v>
      </c>
      <c r="AC213" s="199">
        <v>54</v>
      </c>
      <c r="AD213" s="199">
        <v>13940</v>
      </c>
      <c r="AE213" s="199">
        <v>57315</v>
      </c>
      <c r="AF213" s="199">
        <v>1394</v>
      </c>
      <c r="AG213" s="199">
        <v>113641</v>
      </c>
      <c r="AH213" s="199">
        <v>635061</v>
      </c>
      <c r="AI213" s="199">
        <v>116</v>
      </c>
      <c r="AJ213" s="199">
        <v>17196</v>
      </c>
      <c r="AK213" s="199">
        <v>68509</v>
      </c>
      <c r="AL213" s="199">
        <v>17</v>
      </c>
      <c r="AM213" s="199">
        <v>1490</v>
      </c>
      <c r="AN213" s="199">
        <v>5525</v>
      </c>
      <c r="AO213" s="199">
        <v>0</v>
      </c>
      <c r="AP213" s="199">
        <v>0</v>
      </c>
      <c r="AQ213" s="199">
        <v>0</v>
      </c>
      <c r="AR213" s="199">
        <v>70</v>
      </c>
      <c r="AS213" s="199">
        <v>6294</v>
      </c>
      <c r="AT213" s="199">
        <v>24682</v>
      </c>
      <c r="AU213" s="199">
        <v>75</v>
      </c>
      <c r="AV213" s="199">
        <v>10490</v>
      </c>
      <c r="AW213" s="199">
        <v>62161</v>
      </c>
      <c r="AX213" s="199">
        <v>149</v>
      </c>
      <c r="AY213" s="199">
        <v>12476</v>
      </c>
      <c r="AZ213" s="199">
        <v>43551</v>
      </c>
      <c r="BA213" s="199">
        <v>904</v>
      </c>
      <c r="BB213" s="199">
        <v>59685</v>
      </c>
      <c r="BC213" s="199">
        <v>407224</v>
      </c>
      <c r="BD213" s="199">
        <v>46</v>
      </c>
      <c r="BE213" s="199">
        <v>4465</v>
      </c>
      <c r="BF213" s="199">
        <v>17229</v>
      </c>
      <c r="BG213" s="199">
        <v>17</v>
      </c>
      <c r="BH213" s="199">
        <v>1545</v>
      </c>
      <c r="BI213" s="199">
        <v>6180</v>
      </c>
      <c r="BJ213" s="199">
        <v>4829</v>
      </c>
      <c r="BK213" s="199">
        <v>30849</v>
      </c>
      <c r="BL213" s="199">
        <v>169</v>
      </c>
      <c r="BM213" s="199">
        <v>592</v>
      </c>
      <c r="BN213" s="199">
        <v>0</v>
      </c>
      <c r="BO213" s="199">
        <v>0</v>
      </c>
      <c r="BP213" s="199">
        <v>573</v>
      </c>
      <c r="BQ213" s="199">
        <v>2177</v>
      </c>
      <c r="BR213" s="199">
        <v>0</v>
      </c>
      <c r="BS213" s="199">
        <v>0</v>
      </c>
      <c r="BT213" s="199">
        <v>0</v>
      </c>
      <c r="BU213" s="199">
        <v>0</v>
      </c>
      <c r="BV213" s="204"/>
      <c r="BW213" s="204"/>
    </row>
    <row r="214" spans="1:75" hidden="1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307">
        <v>112698</v>
      </c>
      <c r="N214" s="308">
        <v>502</v>
      </c>
      <c r="O214" s="309">
        <v>23055</v>
      </c>
      <c r="P214" s="306">
        <f t="shared" si="3"/>
        <v>64693</v>
      </c>
      <c r="Q214" s="307">
        <v>426</v>
      </c>
      <c r="R214" s="307">
        <v>128490</v>
      </c>
      <c r="S214" s="307">
        <v>644352</v>
      </c>
      <c r="T214" s="307">
        <v>58</v>
      </c>
      <c r="U214" s="307">
        <v>2820</v>
      </c>
      <c r="V214" s="199">
        <v>10476</v>
      </c>
      <c r="W214" s="199">
        <v>119</v>
      </c>
      <c r="X214" s="199">
        <v>26598</v>
      </c>
      <c r="Y214" s="199">
        <v>103171</v>
      </c>
      <c r="Z214" s="199">
        <v>9</v>
      </c>
      <c r="AA214" s="199">
        <v>547</v>
      </c>
      <c r="AB214" s="199">
        <v>2241</v>
      </c>
      <c r="AC214" s="199">
        <v>59</v>
      </c>
      <c r="AD214" s="199">
        <v>13299</v>
      </c>
      <c r="AE214" s="199">
        <v>54113</v>
      </c>
      <c r="AF214" s="199">
        <v>1314</v>
      </c>
      <c r="AG214" s="199">
        <v>121394</v>
      </c>
      <c r="AH214" s="199">
        <v>566781</v>
      </c>
      <c r="AI214" s="199">
        <v>125</v>
      </c>
      <c r="AJ214" s="199">
        <v>11620</v>
      </c>
      <c r="AK214" s="199">
        <v>48020</v>
      </c>
      <c r="AL214" s="199">
        <v>71</v>
      </c>
      <c r="AM214" s="199">
        <v>3782</v>
      </c>
      <c r="AN214" s="199">
        <v>13635</v>
      </c>
      <c r="AO214" s="199">
        <v>0</v>
      </c>
      <c r="AP214" s="199">
        <v>0</v>
      </c>
      <c r="AQ214" s="199">
        <v>0</v>
      </c>
      <c r="AR214" s="199">
        <v>50</v>
      </c>
      <c r="AS214" s="199">
        <v>3972</v>
      </c>
      <c r="AT214" s="199">
        <v>15555</v>
      </c>
      <c r="AU214" s="199">
        <v>69</v>
      </c>
      <c r="AV214" s="199">
        <v>14883</v>
      </c>
      <c r="AW214" s="199">
        <v>58413</v>
      </c>
      <c r="AX214" s="199">
        <v>55</v>
      </c>
      <c r="AY214" s="199">
        <v>2967</v>
      </c>
      <c r="AZ214" s="199">
        <v>9654</v>
      </c>
      <c r="BA214" s="199">
        <v>808</v>
      </c>
      <c r="BB214" s="199">
        <v>71122</v>
      </c>
      <c r="BC214" s="199">
        <v>368084</v>
      </c>
      <c r="BD214" s="199">
        <v>82</v>
      </c>
      <c r="BE214" s="199">
        <v>8082</v>
      </c>
      <c r="BF214" s="199">
        <v>33556</v>
      </c>
      <c r="BG214" s="199">
        <v>54</v>
      </c>
      <c r="BH214" s="199">
        <v>4966</v>
      </c>
      <c r="BI214" s="199">
        <v>19864</v>
      </c>
      <c r="BJ214" s="199">
        <v>23770</v>
      </c>
      <c r="BK214" s="199">
        <v>129889</v>
      </c>
      <c r="BL214" s="199">
        <v>968</v>
      </c>
      <c r="BM214" s="199">
        <v>3872</v>
      </c>
      <c r="BN214" s="199">
        <v>0</v>
      </c>
      <c r="BO214" s="199">
        <v>0</v>
      </c>
      <c r="BP214" s="199">
        <v>0</v>
      </c>
      <c r="BQ214" s="199">
        <v>0</v>
      </c>
      <c r="BR214" s="199">
        <v>1888</v>
      </c>
      <c r="BS214" s="199">
        <v>6608</v>
      </c>
      <c r="BT214" s="199">
        <v>2246</v>
      </c>
      <c r="BU214" s="199">
        <v>10000</v>
      </c>
      <c r="BV214" s="204"/>
      <c r="BW214" s="204"/>
    </row>
    <row r="215" spans="1:75" hidden="1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307">
        <v>101030</v>
      </c>
      <c r="N215" s="308">
        <v>685</v>
      </c>
      <c r="O215" s="309">
        <v>29439</v>
      </c>
      <c r="P215" s="306">
        <f t="shared" si="3"/>
        <v>64738</v>
      </c>
      <c r="Q215" s="307">
        <v>492</v>
      </c>
      <c r="R215" s="307">
        <v>147397</v>
      </c>
      <c r="S215" s="307">
        <v>779110</v>
      </c>
      <c r="T215" s="307">
        <v>56</v>
      </c>
      <c r="U215" s="307">
        <v>2856</v>
      </c>
      <c r="V215" s="199">
        <v>8697</v>
      </c>
      <c r="W215" s="199">
        <v>169</v>
      </c>
      <c r="X215" s="199">
        <v>29176</v>
      </c>
      <c r="Y215" s="199">
        <v>113650</v>
      </c>
      <c r="Z215" s="199">
        <v>16</v>
      </c>
      <c r="AA215" s="199">
        <v>1068</v>
      </c>
      <c r="AB215" s="199">
        <v>4272</v>
      </c>
      <c r="AC215" s="199">
        <v>38</v>
      </c>
      <c r="AD215" s="199">
        <v>10387</v>
      </c>
      <c r="AE215" s="199">
        <v>42212</v>
      </c>
      <c r="AF215" s="199">
        <v>946</v>
      </c>
      <c r="AG215" s="199">
        <v>98486</v>
      </c>
      <c r="AH215" s="199">
        <v>456699</v>
      </c>
      <c r="AI215" s="199">
        <v>385</v>
      </c>
      <c r="AJ215" s="199">
        <v>38075</v>
      </c>
      <c r="AK215" s="199">
        <v>179309</v>
      </c>
      <c r="AL215" s="199">
        <v>11</v>
      </c>
      <c r="AM215" s="199">
        <v>1299</v>
      </c>
      <c r="AN215" s="199">
        <v>5193</v>
      </c>
      <c r="AO215" s="199">
        <v>3</v>
      </c>
      <c r="AP215" s="199">
        <v>231</v>
      </c>
      <c r="AQ215" s="199">
        <v>1040</v>
      </c>
      <c r="AR215" s="199">
        <v>50</v>
      </c>
      <c r="AS215" s="199">
        <v>3715</v>
      </c>
      <c r="AT215" s="199">
        <v>15371</v>
      </c>
      <c r="AU215" s="199">
        <v>78</v>
      </c>
      <c r="AV215" s="199">
        <v>15654</v>
      </c>
      <c r="AW215" s="199">
        <v>80265</v>
      </c>
      <c r="AX215" s="199">
        <v>69</v>
      </c>
      <c r="AY215" s="199">
        <v>4285</v>
      </c>
      <c r="AZ215" s="199">
        <v>15313</v>
      </c>
      <c r="BA215" s="199">
        <v>264</v>
      </c>
      <c r="BB215" s="199">
        <v>26935</v>
      </c>
      <c r="BC215" s="199">
        <v>130145</v>
      </c>
      <c r="BD215" s="199">
        <v>69</v>
      </c>
      <c r="BE215" s="199">
        <v>7384</v>
      </c>
      <c r="BF215" s="199">
        <v>26431</v>
      </c>
      <c r="BG215" s="199">
        <v>17</v>
      </c>
      <c r="BH215" s="199">
        <v>908</v>
      </c>
      <c r="BI215" s="199">
        <v>3632</v>
      </c>
      <c r="BJ215" s="199">
        <v>12316</v>
      </c>
      <c r="BK215" s="199">
        <v>59485</v>
      </c>
      <c r="BL215" s="199">
        <v>5729</v>
      </c>
      <c r="BM215" s="199">
        <v>25494</v>
      </c>
      <c r="BN215" s="199">
        <v>160</v>
      </c>
      <c r="BO215" s="199">
        <v>365</v>
      </c>
      <c r="BP215" s="199">
        <v>0</v>
      </c>
      <c r="BQ215" s="199">
        <v>0</v>
      </c>
      <c r="BR215" s="199">
        <v>0</v>
      </c>
      <c r="BS215" s="199">
        <v>0</v>
      </c>
      <c r="BT215" s="199">
        <v>0</v>
      </c>
      <c r="BU215" s="199">
        <v>0</v>
      </c>
      <c r="BV215" s="204"/>
      <c r="BW215" s="204"/>
    </row>
    <row r="216" spans="1:75" hidden="1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307">
        <v>90032</v>
      </c>
      <c r="N216" s="308">
        <v>1040</v>
      </c>
      <c r="O216" s="309">
        <v>41604</v>
      </c>
      <c r="P216" s="306">
        <f t="shared" si="3"/>
        <v>50222</v>
      </c>
      <c r="Q216" s="307">
        <v>549</v>
      </c>
      <c r="R216" s="307">
        <v>154993</v>
      </c>
      <c r="S216" s="307">
        <v>814310</v>
      </c>
      <c r="T216" s="307">
        <v>24</v>
      </c>
      <c r="U216" s="307">
        <v>1377</v>
      </c>
      <c r="V216" s="199">
        <v>5845</v>
      </c>
      <c r="W216" s="199">
        <v>146</v>
      </c>
      <c r="X216" s="199">
        <v>32138</v>
      </c>
      <c r="Y216" s="199">
        <v>135666</v>
      </c>
      <c r="Z216" s="199">
        <v>16</v>
      </c>
      <c r="AA216" s="199">
        <v>1021</v>
      </c>
      <c r="AB216" s="199">
        <v>4567</v>
      </c>
      <c r="AC216" s="199">
        <v>60</v>
      </c>
      <c r="AD216" s="199">
        <v>15487</v>
      </c>
      <c r="AE216" s="199">
        <v>67861</v>
      </c>
      <c r="AF216" s="199">
        <v>775</v>
      </c>
      <c r="AG216" s="199">
        <v>104081</v>
      </c>
      <c r="AH216" s="199">
        <v>503289</v>
      </c>
      <c r="AI216" s="199">
        <v>231</v>
      </c>
      <c r="AJ216" s="199">
        <v>26189</v>
      </c>
      <c r="AK216" s="199">
        <v>107347</v>
      </c>
      <c r="AL216" s="199">
        <v>3</v>
      </c>
      <c r="AM216" s="199">
        <v>553</v>
      </c>
      <c r="AN216" s="199">
        <v>2323</v>
      </c>
      <c r="AO216" s="199">
        <v>0</v>
      </c>
      <c r="AP216" s="199">
        <v>0</v>
      </c>
      <c r="AQ216" s="199">
        <v>0</v>
      </c>
      <c r="AR216" s="199">
        <v>23</v>
      </c>
      <c r="AS216" s="199">
        <v>2737</v>
      </c>
      <c r="AT216" s="199">
        <v>14714</v>
      </c>
      <c r="AU216" s="199">
        <v>99</v>
      </c>
      <c r="AV216" s="199">
        <v>13109</v>
      </c>
      <c r="AW216" s="199">
        <v>87405</v>
      </c>
      <c r="AX216" s="199">
        <v>74</v>
      </c>
      <c r="AY216" s="199">
        <v>8928</v>
      </c>
      <c r="AZ216" s="199">
        <v>34907</v>
      </c>
      <c r="BA216" s="199">
        <v>269</v>
      </c>
      <c r="BB216" s="199">
        <v>40966</v>
      </c>
      <c r="BC216" s="199">
        <v>208847</v>
      </c>
      <c r="BD216" s="199">
        <v>57</v>
      </c>
      <c r="BE216" s="199">
        <v>10463</v>
      </c>
      <c r="BF216" s="199">
        <v>42634</v>
      </c>
      <c r="BG216" s="199">
        <v>19</v>
      </c>
      <c r="BH216" s="199">
        <v>1136</v>
      </c>
      <c r="BI216" s="199">
        <v>5112</v>
      </c>
      <c r="BJ216" s="199">
        <v>17106</v>
      </c>
      <c r="BK216" s="199">
        <v>86914</v>
      </c>
      <c r="BL216" s="199">
        <v>5713</v>
      </c>
      <c r="BM216" s="199">
        <v>45000</v>
      </c>
      <c r="BN216" s="199">
        <v>8692</v>
      </c>
      <c r="BO216" s="199">
        <v>32213</v>
      </c>
      <c r="BP216" s="199">
        <v>0</v>
      </c>
      <c r="BQ216" s="199">
        <v>0</v>
      </c>
      <c r="BR216" s="199">
        <v>0</v>
      </c>
      <c r="BS216" s="199">
        <v>0</v>
      </c>
      <c r="BT216" s="199">
        <v>84</v>
      </c>
      <c r="BU216" s="199">
        <v>295</v>
      </c>
      <c r="BV216" s="204"/>
      <c r="BW216" s="204"/>
    </row>
    <row r="217" spans="1:75" hidden="1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307">
        <v>88521</v>
      </c>
      <c r="N217" s="308">
        <v>490</v>
      </c>
      <c r="O217" s="309">
        <v>23662</v>
      </c>
      <c r="P217" s="306">
        <f t="shared" si="3"/>
        <v>109904</v>
      </c>
      <c r="Q217" s="307">
        <v>452</v>
      </c>
      <c r="R217" s="307">
        <v>129188</v>
      </c>
      <c r="S217" s="307">
        <v>653267</v>
      </c>
      <c r="T217" s="307">
        <v>34</v>
      </c>
      <c r="U217" s="307">
        <v>1881</v>
      </c>
      <c r="V217" s="199">
        <v>7316</v>
      </c>
      <c r="W217" s="199">
        <v>119</v>
      </c>
      <c r="X217" s="199">
        <v>26310</v>
      </c>
      <c r="Y217" s="199">
        <v>98169</v>
      </c>
      <c r="Z217" s="199">
        <v>19</v>
      </c>
      <c r="AA217" s="199">
        <v>1197</v>
      </c>
      <c r="AB217" s="199">
        <v>5341</v>
      </c>
      <c r="AC217" s="199">
        <v>45</v>
      </c>
      <c r="AD217" s="199">
        <v>11408</v>
      </c>
      <c r="AE217" s="199">
        <v>47355</v>
      </c>
      <c r="AF217" s="199">
        <v>2012</v>
      </c>
      <c r="AG217" s="199">
        <v>161472</v>
      </c>
      <c r="AH217" s="199">
        <v>911892</v>
      </c>
      <c r="AI217" s="199">
        <v>137</v>
      </c>
      <c r="AJ217" s="199">
        <v>16474</v>
      </c>
      <c r="AK217" s="199">
        <v>65268</v>
      </c>
      <c r="AL217" s="199">
        <v>13</v>
      </c>
      <c r="AM217" s="199">
        <v>2427</v>
      </c>
      <c r="AN217" s="199">
        <v>8817</v>
      </c>
      <c r="AO217" s="199">
        <v>0</v>
      </c>
      <c r="AP217" s="199">
        <v>0</v>
      </c>
      <c r="AQ217" s="199">
        <v>0</v>
      </c>
      <c r="AR217" s="199">
        <v>1120</v>
      </c>
      <c r="AS217" s="199">
        <v>45610</v>
      </c>
      <c r="AT217" s="199">
        <v>205665</v>
      </c>
      <c r="AU217" s="199">
        <v>383</v>
      </c>
      <c r="AV217" s="199">
        <v>60951</v>
      </c>
      <c r="AW217" s="199">
        <v>461493</v>
      </c>
      <c r="AX217" s="199">
        <v>14</v>
      </c>
      <c r="AY217" s="199">
        <v>1332</v>
      </c>
      <c r="AZ217" s="199">
        <v>4442</v>
      </c>
      <c r="BA217" s="199">
        <v>294</v>
      </c>
      <c r="BB217" s="199">
        <v>31552</v>
      </c>
      <c r="BC217" s="199">
        <v>153923</v>
      </c>
      <c r="BD217" s="199">
        <v>51</v>
      </c>
      <c r="BE217" s="199">
        <v>3126</v>
      </c>
      <c r="BF217" s="199">
        <v>12284</v>
      </c>
      <c r="BG217" s="199">
        <v>0</v>
      </c>
      <c r="BH217" s="199">
        <v>0</v>
      </c>
      <c r="BI217" s="199">
        <v>0</v>
      </c>
      <c r="BJ217" s="199">
        <v>6978</v>
      </c>
      <c r="BK217" s="199">
        <v>43243</v>
      </c>
      <c r="BL217" s="199">
        <v>0</v>
      </c>
      <c r="BM217" s="199">
        <v>0</v>
      </c>
      <c r="BN217" s="199">
        <v>401</v>
      </c>
      <c r="BO217" s="199">
        <v>982</v>
      </c>
      <c r="BP217" s="199">
        <v>0</v>
      </c>
      <c r="BQ217" s="199">
        <v>0</v>
      </c>
      <c r="BR217" s="199">
        <v>2204</v>
      </c>
      <c r="BS217" s="199">
        <v>7714</v>
      </c>
      <c r="BT217" s="199">
        <v>4373</v>
      </c>
      <c r="BU217" s="199">
        <v>34547</v>
      </c>
      <c r="BV217" s="204"/>
      <c r="BW217" s="204"/>
    </row>
    <row r="218" spans="1:75" hidden="1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307">
        <v>69314</v>
      </c>
      <c r="N218" s="308">
        <v>490</v>
      </c>
      <c r="O218" s="309">
        <v>25687</v>
      </c>
      <c r="P218" s="306">
        <f t="shared" si="3"/>
        <v>68334</v>
      </c>
      <c r="Q218" s="307">
        <v>516</v>
      </c>
      <c r="R218" s="307">
        <v>136739</v>
      </c>
      <c r="S218" s="307">
        <v>694322</v>
      </c>
      <c r="T218" s="307">
        <v>34</v>
      </c>
      <c r="U218" s="307">
        <v>2133</v>
      </c>
      <c r="V218" s="199">
        <v>6860</v>
      </c>
      <c r="W218" s="199">
        <v>106</v>
      </c>
      <c r="X218" s="199">
        <v>18587</v>
      </c>
      <c r="Y218" s="199">
        <v>71564</v>
      </c>
      <c r="Z218" s="199">
        <v>20</v>
      </c>
      <c r="AA218" s="199">
        <v>1287</v>
      </c>
      <c r="AB218" s="199">
        <v>5787</v>
      </c>
      <c r="AC218" s="199">
        <v>52</v>
      </c>
      <c r="AD218" s="199">
        <v>13748</v>
      </c>
      <c r="AE218" s="199">
        <v>60357</v>
      </c>
      <c r="AF218" s="199">
        <v>1367</v>
      </c>
      <c r="AG218" s="199">
        <v>126354</v>
      </c>
      <c r="AH218" s="199">
        <v>701328</v>
      </c>
      <c r="AI218" s="199">
        <v>138</v>
      </c>
      <c r="AJ218" s="199">
        <v>17426</v>
      </c>
      <c r="AK218" s="199">
        <v>73238</v>
      </c>
      <c r="AL218" s="199">
        <v>9</v>
      </c>
      <c r="AM218" s="199">
        <v>1843</v>
      </c>
      <c r="AN218" s="199">
        <v>6896</v>
      </c>
      <c r="AO218" s="199">
        <v>0</v>
      </c>
      <c r="AP218" s="199">
        <v>0</v>
      </c>
      <c r="AQ218" s="199">
        <v>0</v>
      </c>
      <c r="AR218" s="199">
        <v>56</v>
      </c>
      <c r="AS218" s="199">
        <v>6157</v>
      </c>
      <c r="AT218" s="199">
        <v>26926</v>
      </c>
      <c r="AU218" s="199">
        <v>501</v>
      </c>
      <c r="AV218" s="199">
        <v>36642</v>
      </c>
      <c r="AW218" s="199">
        <v>257848</v>
      </c>
      <c r="AX218" s="199">
        <v>3</v>
      </c>
      <c r="AY218" s="199">
        <v>413</v>
      </c>
      <c r="AZ218" s="199">
        <v>1652</v>
      </c>
      <c r="BA218" s="199">
        <v>594</v>
      </c>
      <c r="BB218" s="199">
        <v>57113</v>
      </c>
      <c r="BC218" s="199">
        <v>302150</v>
      </c>
      <c r="BD218" s="199">
        <v>47</v>
      </c>
      <c r="BE218" s="199">
        <v>3792</v>
      </c>
      <c r="BF218" s="199">
        <v>19262</v>
      </c>
      <c r="BG218" s="199">
        <v>19</v>
      </c>
      <c r="BH218" s="199">
        <v>2968</v>
      </c>
      <c r="BI218" s="199">
        <v>13356</v>
      </c>
      <c r="BJ218" s="199">
        <v>27772</v>
      </c>
      <c r="BK218" s="199">
        <v>139227</v>
      </c>
      <c r="BL218" s="199">
        <v>22579</v>
      </c>
      <c r="BM218" s="199">
        <v>115626</v>
      </c>
      <c r="BN218" s="199">
        <v>0</v>
      </c>
      <c r="BO218" s="199">
        <v>0</v>
      </c>
      <c r="BP218" s="199">
        <v>0</v>
      </c>
      <c r="BQ218" s="199">
        <v>0</v>
      </c>
      <c r="BR218" s="199">
        <v>253</v>
      </c>
      <c r="BS218" s="199">
        <v>886</v>
      </c>
      <c r="BT218" s="199">
        <v>0</v>
      </c>
      <c r="BU218" s="199">
        <v>0</v>
      </c>
      <c r="BV218" s="204"/>
      <c r="BW218" s="204"/>
    </row>
    <row r="219" spans="1:75" hidden="1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307">
        <v>60660</v>
      </c>
      <c r="N219" s="308">
        <v>1033</v>
      </c>
      <c r="O219" s="309">
        <v>44100</v>
      </c>
      <c r="P219" s="306">
        <f t="shared" si="3"/>
        <v>48031</v>
      </c>
      <c r="Q219" s="307">
        <v>444</v>
      </c>
      <c r="R219" s="307">
        <v>132315</v>
      </c>
      <c r="S219" s="307">
        <v>686158</v>
      </c>
      <c r="T219" s="307">
        <v>61</v>
      </c>
      <c r="U219" s="307">
        <v>3684</v>
      </c>
      <c r="V219" s="199">
        <v>13435</v>
      </c>
      <c r="W219" s="199">
        <v>151</v>
      </c>
      <c r="X219" s="199">
        <v>30773</v>
      </c>
      <c r="Y219" s="199">
        <v>119726</v>
      </c>
      <c r="Z219" s="199">
        <v>15</v>
      </c>
      <c r="AA219" s="199">
        <v>991</v>
      </c>
      <c r="AB219" s="199">
        <v>4460</v>
      </c>
      <c r="AC219" s="199">
        <v>53</v>
      </c>
      <c r="AD219" s="199">
        <v>12836</v>
      </c>
      <c r="AE219" s="199">
        <v>56971</v>
      </c>
      <c r="AF219" s="199">
        <v>755</v>
      </c>
      <c r="AG219" s="199">
        <v>81428</v>
      </c>
      <c r="AH219" s="199">
        <v>407771</v>
      </c>
      <c r="AI219" s="199">
        <v>255</v>
      </c>
      <c r="AJ219" s="199">
        <v>28559</v>
      </c>
      <c r="AK219" s="199">
        <v>141616</v>
      </c>
      <c r="AL219" s="199">
        <v>11</v>
      </c>
      <c r="AM219" s="199">
        <v>1271</v>
      </c>
      <c r="AN219" s="199">
        <v>5248</v>
      </c>
      <c r="AO219" s="199">
        <v>5</v>
      </c>
      <c r="AP219" s="199">
        <v>526</v>
      </c>
      <c r="AQ219" s="199">
        <v>2367</v>
      </c>
      <c r="AR219" s="199">
        <v>75</v>
      </c>
      <c r="AS219" s="199">
        <v>7554</v>
      </c>
      <c r="AT219" s="199">
        <v>30256</v>
      </c>
      <c r="AU219" s="199">
        <v>62</v>
      </c>
      <c r="AV219" s="199">
        <v>9904</v>
      </c>
      <c r="AW219" s="199">
        <v>63920</v>
      </c>
      <c r="AX219" s="199">
        <v>8</v>
      </c>
      <c r="AY219" s="199">
        <v>782</v>
      </c>
      <c r="AZ219" s="199">
        <v>2808</v>
      </c>
      <c r="BA219" s="199">
        <v>289</v>
      </c>
      <c r="BB219" s="199">
        <v>27623</v>
      </c>
      <c r="BC219" s="199">
        <v>139114</v>
      </c>
      <c r="BD219" s="199">
        <v>26</v>
      </c>
      <c r="BE219" s="199">
        <v>2078</v>
      </c>
      <c r="BF219" s="199">
        <v>8352</v>
      </c>
      <c r="BG219" s="199">
        <v>24</v>
      </c>
      <c r="BH219" s="199">
        <v>3131</v>
      </c>
      <c r="BI219" s="199">
        <v>14090</v>
      </c>
      <c r="BJ219" s="199">
        <v>1573</v>
      </c>
      <c r="BK219" s="199">
        <v>6319</v>
      </c>
      <c r="BL219" s="199">
        <v>383</v>
      </c>
      <c r="BM219" s="199">
        <v>1655</v>
      </c>
      <c r="BN219" s="199">
        <v>0</v>
      </c>
      <c r="BO219" s="199">
        <v>0</v>
      </c>
      <c r="BP219" s="199">
        <v>0</v>
      </c>
      <c r="BQ219" s="199">
        <v>0</v>
      </c>
      <c r="BR219" s="199">
        <v>0</v>
      </c>
      <c r="BS219" s="199">
        <v>0</v>
      </c>
      <c r="BT219" s="199">
        <v>0</v>
      </c>
      <c r="BU219" s="199">
        <v>0</v>
      </c>
      <c r="BV219" s="204"/>
      <c r="BW219" s="204"/>
    </row>
    <row r="220" spans="1:75" hidden="1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307">
        <v>86278</v>
      </c>
      <c r="N220" s="308">
        <v>316</v>
      </c>
      <c r="O220" s="309">
        <v>14375</v>
      </c>
      <c r="P220" s="306">
        <f t="shared" si="3"/>
        <v>54832</v>
      </c>
      <c r="Q220" s="307">
        <v>249</v>
      </c>
      <c r="R220" s="307">
        <v>82277</v>
      </c>
      <c r="S220" s="307">
        <v>420896</v>
      </c>
      <c r="T220" s="307">
        <v>21</v>
      </c>
      <c r="U220" s="307">
        <v>1391</v>
      </c>
      <c r="V220" s="199">
        <v>4347</v>
      </c>
      <c r="W220" s="199">
        <v>106</v>
      </c>
      <c r="X220" s="199">
        <v>23975</v>
      </c>
      <c r="Y220" s="199">
        <v>95483</v>
      </c>
      <c r="Z220" s="199">
        <v>5</v>
      </c>
      <c r="AA220" s="199">
        <v>342</v>
      </c>
      <c r="AB220" s="199">
        <v>1539</v>
      </c>
      <c r="AC220" s="199">
        <v>42</v>
      </c>
      <c r="AD220" s="199">
        <v>11835</v>
      </c>
      <c r="AE220" s="199">
        <v>51612</v>
      </c>
      <c r="AF220" s="199">
        <v>535</v>
      </c>
      <c r="AG220" s="199">
        <v>65254</v>
      </c>
      <c r="AH220" s="199">
        <v>324691</v>
      </c>
      <c r="AI220" s="199">
        <v>161</v>
      </c>
      <c r="AJ220" s="199">
        <v>20725</v>
      </c>
      <c r="AK220" s="199">
        <v>86757</v>
      </c>
      <c r="AL220" s="199">
        <v>5</v>
      </c>
      <c r="AM220" s="199">
        <v>527</v>
      </c>
      <c r="AN220" s="199">
        <v>2103</v>
      </c>
      <c r="AO220" s="199">
        <v>5</v>
      </c>
      <c r="AP220" s="199">
        <v>327</v>
      </c>
      <c r="AQ220" s="199">
        <v>1675</v>
      </c>
      <c r="AR220" s="199">
        <v>4</v>
      </c>
      <c r="AS220" s="199">
        <v>247</v>
      </c>
      <c r="AT220" s="199">
        <v>1235</v>
      </c>
      <c r="AU220" s="199">
        <v>95</v>
      </c>
      <c r="AV220" s="199">
        <v>15456</v>
      </c>
      <c r="AW220" s="199">
        <v>90450</v>
      </c>
      <c r="AX220" s="199">
        <v>15</v>
      </c>
      <c r="AY220" s="199">
        <v>1823</v>
      </c>
      <c r="AZ220" s="199">
        <v>5920</v>
      </c>
      <c r="BA220" s="199">
        <v>238</v>
      </c>
      <c r="BB220" s="199">
        <v>25070</v>
      </c>
      <c r="BC220" s="199">
        <v>132235</v>
      </c>
      <c r="BD220" s="199">
        <v>12</v>
      </c>
      <c r="BE220" s="199">
        <v>1079</v>
      </c>
      <c r="BF220" s="199">
        <v>4316</v>
      </c>
      <c r="BG220" s="199">
        <v>0</v>
      </c>
      <c r="BH220" s="199">
        <v>0</v>
      </c>
      <c r="BI220" s="199">
        <v>0</v>
      </c>
      <c r="BJ220" s="199">
        <v>18859</v>
      </c>
      <c r="BK220" s="199">
        <v>80104</v>
      </c>
      <c r="BL220" s="199">
        <v>0</v>
      </c>
      <c r="BM220" s="199">
        <v>0</v>
      </c>
      <c r="BN220" s="199">
        <v>0</v>
      </c>
      <c r="BO220" s="199">
        <v>0</v>
      </c>
      <c r="BP220" s="199">
        <v>0</v>
      </c>
      <c r="BQ220" s="199">
        <v>0</v>
      </c>
      <c r="BR220" s="199">
        <v>2340</v>
      </c>
      <c r="BS220" s="199">
        <v>8190</v>
      </c>
      <c r="BT220" s="199">
        <v>14945</v>
      </c>
      <c r="BU220" s="199">
        <v>67000</v>
      </c>
      <c r="BV220" s="204"/>
      <c r="BW220" s="204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199">
        <v>51106</v>
      </c>
      <c r="N221" s="197">
        <v>130</v>
      </c>
      <c r="O221" s="198">
        <v>6393</v>
      </c>
      <c r="P221" s="200">
        <f t="shared" si="3"/>
        <v>44485</v>
      </c>
      <c r="Q221" s="199">
        <v>233</v>
      </c>
      <c r="R221" s="199">
        <v>76539</v>
      </c>
      <c r="S221" s="199">
        <v>390028</v>
      </c>
      <c r="T221" s="199">
        <v>119</v>
      </c>
      <c r="U221" s="199">
        <v>5470</v>
      </c>
      <c r="V221" s="199">
        <v>12222</v>
      </c>
      <c r="W221" s="199">
        <v>114</v>
      </c>
      <c r="X221" s="199">
        <v>29633</v>
      </c>
      <c r="Y221" s="199">
        <v>115417</v>
      </c>
      <c r="Z221" s="199">
        <v>12</v>
      </c>
      <c r="AA221" s="199">
        <v>771</v>
      </c>
      <c r="AB221" s="199">
        <v>3470</v>
      </c>
      <c r="AC221" s="199">
        <v>31</v>
      </c>
      <c r="AD221" s="199">
        <v>7245</v>
      </c>
      <c r="AE221" s="199">
        <v>31974</v>
      </c>
      <c r="AF221" s="199">
        <v>767</v>
      </c>
      <c r="AG221" s="199">
        <v>66347</v>
      </c>
      <c r="AH221" s="199">
        <v>297073</v>
      </c>
      <c r="AI221" s="199">
        <v>207</v>
      </c>
      <c r="AJ221" s="199">
        <v>24207</v>
      </c>
      <c r="AK221" s="199">
        <v>111958</v>
      </c>
      <c r="AL221" s="199">
        <v>48</v>
      </c>
      <c r="AM221" s="199">
        <v>2490</v>
      </c>
      <c r="AN221" s="199">
        <v>7576</v>
      </c>
      <c r="AO221" s="199">
        <v>0</v>
      </c>
      <c r="AP221" s="199">
        <v>0</v>
      </c>
      <c r="AQ221" s="199">
        <v>0</v>
      </c>
      <c r="AR221" s="199">
        <v>19</v>
      </c>
      <c r="AS221" s="199">
        <v>1643</v>
      </c>
      <c r="AT221" s="199">
        <v>7394</v>
      </c>
      <c r="AU221" s="199">
        <v>136</v>
      </c>
      <c r="AV221" s="199">
        <v>12860</v>
      </c>
      <c r="AW221" s="199">
        <v>60197</v>
      </c>
      <c r="AX221" s="199">
        <v>55</v>
      </c>
      <c r="AY221" s="199">
        <v>4661</v>
      </c>
      <c r="AZ221" s="199">
        <v>17317</v>
      </c>
      <c r="BA221" s="199">
        <v>64</v>
      </c>
      <c r="BB221" s="199">
        <v>5173</v>
      </c>
      <c r="BC221" s="199">
        <v>30419</v>
      </c>
      <c r="BD221" s="199">
        <v>217</v>
      </c>
      <c r="BE221" s="199">
        <v>12398</v>
      </c>
      <c r="BF221" s="199">
        <v>49094</v>
      </c>
      <c r="BG221" s="199">
        <v>21</v>
      </c>
      <c r="BH221" s="199">
        <v>2915</v>
      </c>
      <c r="BI221" s="199">
        <v>13118</v>
      </c>
      <c r="BJ221" s="199">
        <v>7771</v>
      </c>
      <c r="BK221" s="199">
        <v>42710</v>
      </c>
      <c r="BL221" s="199">
        <v>7058</v>
      </c>
      <c r="BM221" s="199">
        <v>39684</v>
      </c>
      <c r="BN221" s="199">
        <v>0</v>
      </c>
      <c r="BO221" s="199">
        <v>0</v>
      </c>
      <c r="BP221" s="199">
        <v>0</v>
      </c>
      <c r="BQ221" s="199">
        <v>0</v>
      </c>
      <c r="BR221" s="199">
        <v>0</v>
      </c>
      <c r="BS221" s="199">
        <v>0</v>
      </c>
      <c r="BT221" s="199">
        <v>329</v>
      </c>
      <c r="BU221" s="199">
        <v>1625</v>
      </c>
      <c r="BV221" s="204"/>
      <c r="BW221" s="204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199">
        <v>73010</v>
      </c>
      <c r="N222" s="197">
        <v>496</v>
      </c>
      <c r="O222" s="198">
        <v>23046</v>
      </c>
      <c r="P222" s="200">
        <f t="shared" si="3"/>
        <v>40594</v>
      </c>
      <c r="Q222" s="199">
        <v>361</v>
      </c>
      <c r="R222" s="199">
        <v>118342</v>
      </c>
      <c r="S222" s="199">
        <v>637790</v>
      </c>
      <c r="T222" s="199">
        <v>62</v>
      </c>
      <c r="U222" s="199">
        <v>3145</v>
      </c>
      <c r="V222" s="199">
        <v>9629</v>
      </c>
      <c r="W222" s="199">
        <v>148</v>
      </c>
      <c r="X222" s="199">
        <v>28183</v>
      </c>
      <c r="Y222" s="199">
        <v>108644</v>
      </c>
      <c r="Z222" s="199">
        <v>14</v>
      </c>
      <c r="AA222" s="199">
        <v>914</v>
      </c>
      <c r="AB222" s="199">
        <v>4107</v>
      </c>
      <c r="AC222" s="199">
        <v>41</v>
      </c>
      <c r="AD222" s="199">
        <v>9965</v>
      </c>
      <c r="AE222" s="199">
        <v>44476</v>
      </c>
      <c r="AF222" s="199">
        <v>771</v>
      </c>
      <c r="AG222" s="199">
        <v>77605</v>
      </c>
      <c r="AH222" s="199">
        <v>377132</v>
      </c>
      <c r="AI222" s="199">
        <v>140</v>
      </c>
      <c r="AJ222" s="199">
        <v>20675</v>
      </c>
      <c r="AK222" s="199">
        <v>87434</v>
      </c>
      <c r="AL222" s="199">
        <v>54</v>
      </c>
      <c r="AM222" s="199">
        <v>3748</v>
      </c>
      <c r="AN222" s="199">
        <v>18399</v>
      </c>
      <c r="AO222" s="199">
        <v>1</v>
      </c>
      <c r="AP222" s="199">
        <v>247</v>
      </c>
      <c r="AQ222" s="199">
        <v>1112</v>
      </c>
      <c r="AR222" s="199">
        <v>9</v>
      </c>
      <c r="AS222" s="199">
        <v>598</v>
      </c>
      <c r="AT222" s="199">
        <v>2147</v>
      </c>
      <c r="AU222" s="199">
        <v>41</v>
      </c>
      <c r="AV222" s="199">
        <v>4499</v>
      </c>
      <c r="AW222" s="199">
        <v>25962</v>
      </c>
      <c r="AX222" s="199">
        <v>45</v>
      </c>
      <c r="AY222" s="199">
        <v>4607</v>
      </c>
      <c r="AZ222" s="199">
        <v>17871</v>
      </c>
      <c r="BA222" s="199">
        <v>379</v>
      </c>
      <c r="BB222" s="199">
        <v>34142</v>
      </c>
      <c r="BC222" s="199">
        <v>185680</v>
      </c>
      <c r="BD222" s="199">
        <v>31</v>
      </c>
      <c r="BE222" s="199">
        <v>2621</v>
      </c>
      <c r="BF222" s="199">
        <v>9969</v>
      </c>
      <c r="BG222" s="199">
        <v>71</v>
      </c>
      <c r="BH222" s="199">
        <v>6468</v>
      </c>
      <c r="BI222" s="199">
        <v>28558</v>
      </c>
      <c r="BJ222" s="199">
        <v>2187</v>
      </c>
      <c r="BK222" s="199">
        <v>6603</v>
      </c>
      <c r="BL222" s="199">
        <v>0</v>
      </c>
      <c r="BM222" s="199">
        <v>0</v>
      </c>
      <c r="BN222" s="199">
        <v>1361</v>
      </c>
      <c r="BO222" s="199">
        <v>3133</v>
      </c>
      <c r="BP222" s="199">
        <v>0</v>
      </c>
      <c r="BQ222" s="199">
        <v>0</v>
      </c>
      <c r="BR222" s="199">
        <v>0</v>
      </c>
      <c r="BS222" s="199">
        <v>0</v>
      </c>
      <c r="BT222" s="199">
        <v>0</v>
      </c>
      <c r="BU222" s="199">
        <v>0</v>
      </c>
      <c r="BV222" s="204"/>
      <c r="BW222" s="204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199">
        <v>71139</v>
      </c>
      <c r="N223" s="197">
        <v>2177</v>
      </c>
      <c r="O223" s="198">
        <v>108448</v>
      </c>
      <c r="P223" s="200">
        <f t="shared" si="3"/>
        <v>47571</v>
      </c>
      <c r="Q223" s="199">
        <v>440</v>
      </c>
      <c r="R223" s="199">
        <v>135202</v>
      </c>
      <c r="S223" s="199">
        <v>724512</v>
      </c>
      <c r="T223" s="199">
        <v>98</v>
      </c>
      <c r="U223" s="199">
        <v>4805</v>
      </c>
      <c r="V223" s="199">
        <v>11520</v>
      </c>
      <c r="W223" s="199">
        <v>166</v>
      </c>
      <c r="X223" s="199">
        <v>36622</v>
      </c>
      <c r="Y223" s="199">
        <v>133704</v>
      </c>
      <c r="Z223" s="199">
        <v>29</v>
      </c>
      <c r="AA223" s="199">
        <v>1638</v>
      </c>
      <c r="AB223" s="199">
        <v>7570</v>
      </c>
      <c r="AC223" s="199">
        <v>52</v>
      </c>
      <c r="AD223" s="199">
        <v>13928</v>
      </c>
      <c r="AE223" s="199">
        <v>60819</v>
      </c>
      <c r="AF223" s="199">
        <v>2131</v>
      </c>
      <c r="AG223" s="199">
        <v>183001</v>
      </c>
      <c r="AH223" s="199">
        <v>926628</v>
      </c>
      <c r="AI223" s="199">
        <v>474</v>
      </c>
      <c r="AJ223" s="199">
        <v>37042</v>
      </c>
      <c r="AK223" s="199">
        <v>165532</v>
      </c>
      <c r="AL223" s="199">
        <v>25</v>
      </c>
      <c r="AM223" s="199">
        <v>4250</v>
      </c>
      <c r="AN223" s="199">
        <v>17797</v>
      </c>
      <c r="AO223" s="199">
        <v>112</v>
      </c>
      <c r="AP223" s="199">
        <v>6987</v>
      </c>
      <c r="AQ223" s="199">
        <v>29345</v>
      </c>
      <c r="AR223" s="199">
        <v>261</v>
      </c>
      <c r="AS223" s="199">
        <v>27545</v>
      </c>
      <c r="AT223" s="199">
        <v>119576</v>
      </c>
      <c r="AU223" s="199">
        <v>136</v>
      </c>
      <c r="AV223" s="199">
        <v>10024</v>
      </c>
      <c r="AW223" s="199">
        <v>59998</v>
      </c>
      <c r="AX223" s="199">
        <v>66</v>
      </c>
      <c r="AY223" s="199">
        <v>4418</v>
      </c>
      <c r="AZ223" s="199">
        <v>17672</v>
      </c>
      <c r="BA223" s="199">
        <v>1027</v>
      </c>
      <c r="BB223" s="199">
        <v>89158</v>
      </c>
      <c r="BC223" s="199">
        <v>501575</v>
      </c>
      <c r="BD223" s="199">
        <v>6</v>
      </c>
      <c r="BE223" s="199">
        <v>472</v>
      </c>
      <c r="BF223" s="199">
        <v>1888</v>
      </c>
      <c r="BG223" s="199">
        <v>24</v>
      </c>
      <c r="BH223" s="199">
        <v>3105</v>
      </c>
      <c r="BI223" s="199">
        <v>13245</v>
      </c>
      <c r="BJ223" s="199">
        <v>34478</v>
      </c>
      <c r="BK223" s="199">
        <v>147284</v>
      </c>
      <c r="BL223" s="199">
        <v>32968</v>
      </c>
      <c r="BM223" s="199">
        <v>141969</v>
      </c>
      <c r="BN223" s="199">
        <v>0</v>
      </c>
      <c r="BO223" s="199">
        <v>0</v>
      </c>
      <c r="BP223" s="199">
        <v>0</v>
      </c>
      <c r="BQ223" s="199">
        <v>0</v>
      </c>
      <c r="BR223" s="199">
        <v>0</v>
      </c>
      <c r="BS223" s="199">
        <v>0</v>
      </c>
      <c r="BT223" s="199">
        <v>963</v>
      </c>
      <c r="BU223" s="199">
        <v>3400</v>
      </c>
      <c r="BV223" s="204"/>
      <c r="BW223" s="204"/>
    </row>
    <row r="224" spans="1:75">
      <c r="A224" s="29">
        <v>40634</v>
      </c>
      <c r="B224" s="202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199">
        <v>71356</v>
      </c>
      <c r="N224" s="197">
        <v>345</v>
      </c>
      <c r="O224" s="198">
        <v>19011</v>
      </c>
      <c r="P224" s="200">
        <f t="shared" si="3"/>
        <v>59553</v>
      </c>
      <c r="Q224" s="199">
        <v>408</v>
      </c>
      <c r="R224" s="199">
        <v>99592</v>
      </c>
      <c r="S224" s="199">
        <v>530502</v>
      </c>
      <c r="T224" s="199">
        <v>18</v>
      </c>
      <c r="U224" s="199">
        <v>1037</v>
      </c>
      <c r="V224" s="199">
        <v>3938</v>
      </c>
      <c r="W224" s="199">
        <v>125</v>
      </c>
      <c r="X224" s="199">
        <v>23558</v>
      </c>
      <c r="Y224" s="199">
        <v>89284</v>
      </c>
      <c r="Z224" s="199">
        <v>19</v>
      </c>
      <c r="AA224" s="199">
        <v>1241</v>
      </c>
      <c r="AB224" s="199">
        <v>5624</v>
      </c>
      <c r="AC224" s="199">
        <v>37</v>
      </c>
      <c r="AD224" s="199">
        <v>10101</v>
      </c>
      <c r="AE224" s="199">
        <v>45090</v>
      </c>
      <c r="AF224" s="199">
        <v>951</v>
      </c>
      <c r="AG224" s="199">
        <v>107251</v>
      </c>
      <c r="AH224" s="199">
        <v>564402</v>
      </c>
      <c r="AI224" s="199">
        <v>68</v>
      </c>
      <c r="AJ224" s="199">
        <v>8260</v>
      </c>
      <c r="AK224" s="199">
        <v>34030</v>
      </c>
      <c r="AL224" s="199">
        <v>77</v>
      </c>
      <c r="AM224" s="199">
        <v>9906</v>
      </c>
      <c r="AN224" s="199">
        <v>41396</v>
      </c>
      <c r="AO224" s="199">
        <v>65</v>
      </c>
      <c r="AP224" s="199">
        <v>4241</v>
      </c>
      <c r="AQ224" s="199">
        <v>17896</v>
      </c>
      <c r="AR224" s="199">
        <v>55</v>
      </c>
      <c r="AS224" s="199">
        <v>9480</v>
      </c>
      <c r="AT224" s="199">
        <v>39988</v>
      </c>
      <c r="AU224" s="199">
        <v>200</v>
      </c>
      <c r="AV224" s="199">
        <v>31322</v>
      </c>
      <c r="AW224" s="199">
        <v>218122</v>
      </c>
      <c r="AX224" s="199">
        <v>72</v>
      </c>
      <c r="AY224" s="199">
        <v>6449</v>
      </c>
      <c r="AZ224" s="199">
        <v>25043</v>
      </c>
      <c r="BA224" s="199">
        <v>396</v>
      </c>
      <c r="BB224" s="199">
        <v>35593</v>
      </c>
      <c r="BC224" s="199">
        <v>180613</v>
      </c>
      <c r="BD224" s="199">
        <v>9</v>
      </c>
      <c r="BE224" s="199">
        <v>627</v>
      </c>
      <c r="BF224" s="199">
        <v>2508</v>
      </c>
      <c r="BG224" s="199">
        <v>9</v>
      </c>
      <c r="BH224" s="199">
        <v>1373</v>
      </c>
      <c r="BI224" s="199">
        <v>4806</v>
      </c>
      <c r="BJ224" s="199">
        <v>11962</v>
      </c>
      <c r="BK224" s="199">
        <v>50513</v>
      </c>
      <c r="BL224" s="199">
        <v>8472</v>
      </c>
      <c r="BM224" s="199">
        <v>36829</v>
      </c>
      <c r="BN224" s="199">
        <v>0</v>
      </c>
      <c r="BO224" s="199">
        <v>0</v>
      </c>
      <c r="BP224" s="199">
        <v>0</v>
      </c>
      <c r="BQ224" s="199">
        <v>0</v>
      </c>
      <c r="BR224" s="199">
        <v>0</v>
      </c>
      <c r="BS224" s="199">
        <v>0</v>
      </c>
      <c r="BT224" s="199">
        <v>293</v>
      </c>
      <c r="BU224" s="199">
        <v>1319</v>
      </c>
      <c r="BV224" s="204"/>
      <c r="BW224" s="204"/>
    </row>
    <row r="225" spans="1:75">
      <c r="A225" s="29">
        <v>40664</v>
      </c>
      <c r="B225" s="202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199">
        <v>165832</v>
      </c>
      <c r="N225" s="197">
        <v>411</v>
      </c>
      <c r="O225" s="198">
        <v>20905</v>
      </c>
      <c r="P225" s="200">
        <f t="shared" si="3"/>
        <v>55596</v>
      </c>
      <c r="Q225" s="199">
        <v>543</v>
      </c>
      <c r="R225" s="199">
        <v>140844</v>
      </c>
      <c r="S225" s="199">
        <v>724959</v>
      </c>
      <c r="T225" s="199">
        <v>47</v>
      </c>
      <c r="U225" s="199">
        <v>2526</v>
      </c>
      <c r="V225" s="199">
        <v>8125</v>
      </c>
      <c r="W225" s="199">
        <v>153</v>
      </c>
      <c r="X225" s="199">
        <v>30656</v>
      </c>
      <c r="Y225" s="199">
        <v>113160</v>
      </c>
      <c r="Z225" s="199">
        <v>36</v>
      </c>
      <c r="AA225" s="199">
        <v>1819</v>
      </c>
      <c r="AB225" s="199">
        <v>8493</v>
      </c>
      <c r="AC225" s="199">
        <v>47</v>
      </c>
      <c r="AD225" s="199">
        <v>12372</v>
      </c>
      <c r="AE225" s="199">
        <v>54933</v>
      </c>
      <c r="AF225" s="199">
        <v>820</v>
      </c>
      <c r="AG225" s="199">
        <v>91073</v>
      </c>
      <c r="AH225" s="199">
        <v>441558</v>
      </c>
      <c r="AI225" s="199">
        <v>85</v>
      </c>
      <c r="AJ225" s="199">
        <v>13968</v>
      </c>
      <c r="AK225" s="199">
        <v>56427</v>
      </c>
      <c r="AL225" s="199">
        <v>38</v>
      </c>
      <c r="AM225" s="199">
        <v>2549</v>
      </c>
      <c r="AN225" s="199">
        <v>8602</v>
      </c>
      <c r="AO225" s="199">
        <v>4</v>
      </c>
      <c r="AP225" s="199">
        <v>388</v>
      </c>
      <c r="AQ225" s="199">
        <v>1474</v>
      </c>
      <c r="AR225" s="199">
        <v>39</v>
      </c>
      <c r="AS225" s="199">
        <v>4145</v>
      </c>
      <c r="AT225" s="199">
        <v>17847</v>
      </c>
      <c r="AU225" s="199">
        <v>97</v>
      </c>
      <c r="AV225" s="199">
        <v>9347</v>
      </c>
      <c r="AW225" s="199">
        <v>56525</v>
      </c>
      <c r="AX225" s="199">
        <v>83</v>
      </c>
      <c r="AY225" s="199">
        <v>7517</v>
      </c>
      <c r="AZ225" s="199">
        <v>27981</v>
      </c>
      <c r="BA225" s="199">
        <v>443</v>
      </c>
      <c r="BB225" s="199">
        <v>50393</v>
      </c>
      <c r="BC225" s="199">
        <v>261116</v>
      </c>
      <c r="BD225" s="199">
        <v>22</v>
      </c>
      <c r="BE225" s="199">
        <v>1906</v>
      </c>
      <c r="BF225" s="199">
        <v>7916</v>
      </c>
      <c r="BG225" s="199">
        <v>9</v>
      </c>
      <c r="BH225" s="199">
        <v>860</v>
      </c>
      <c r="BI225" s="199">
        <v>3670</v>
      </c>
      <c r="BJ225" s="199">
        <v>231</v>
      </c>
      <c r="BK225" s="199">
        <v>1825</v>
      </c>
      <c r="BL225" s="199">
        <v>0</v>
      </c>
      <c r="BM225" s="199">
        <v>0</v>
      </c>
      <c r="BN225" s="199">
        <v>0</v>
      </c>
      <c r="BO225" s="199">
        <v>0</v>
      </c>
      <c r="BP225" s="199">
        <v>0</v>
      </c>
      <c r="BQ225" s="199">
        <v>0</v>
      </c>
      <c r="BR225" s="199">
        <v>0</v>
      </c>
      <c r="BS225" s="199">
        <v>0</v>
      </c>
      <c r="BT225" s="199">
        <v>231</v>
      </c>
      <c r="BU225" s="199">
        <v>1825</v>
      </c>
      <c r="BV225" s="204"/>
      <c r="BW225" s="204"/>
    </row>
    <row r="226" spans="1:75">
      <c r="A226" s="29">
        <v>40695</v>
      </c>
      <c r="B226" s="202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199">
        <v>133728</v>
      </c>
      <c r="N226" s="197">
        <v>514</v>
      </c>
      <c r="O226" s="198">
        <v>27465</v>
      </c>
      <c r="P226" s="200">
        <f t="shared" si="3"/>
        <v>60530</v>
      </c>
      <c r="Q226" s="199">
        <v>542</v>
      </c>
      <c r="R226" s="199">
        <v>132004</v>
      </c>
      <c r="S226" s="199">
        <v>667128</v>
      </c>
      <c r="T226" s="199">
        <v>17</v>
      </c>
      <c r="U226" s="199">
        <v>928</v>
      </c>
      <c r="V226" s="199">
        <v>3745</v>
      </c>
      <c r="W226" s="199">
        <v>133</v>
      </c>
      <c r="X226" s="199">
        <v>34702</v>
      </c>
      <c r="Y226" s="199">
        <v>152826</v>
      </c>
      <c r="Z226" s="199">
        <v>1205</v>
      </c>
      <c r="AA226" s="199">
        <v>48707</v>
      </c>
      <c r="AB226" s="199">
        <v>79453</v>
      </c>
      <c r="AC226" s="199">
        <v>64</v>
      </c>
      <c r="AD226" s="199">
        <v>18954</v>
      </c>
      <c r="AE226" s="199">
        <v>83204</v>
      </c>
      <c r="AF226" s="199">
        <v>2352</v>
      </c>
      <c r="AG226" s="199">
        <v>214208</v>
      </c>
      <c r="AH226" s="199">
        <v>992974</v>
      </c>
      <c r="AI226" s="199">
        <v>421</v>
      </c>
      <c r="AJ226" s="199">
        <v>36636</v>
      </c>
      <c r="AK226" s="199">
        <v>154540</v>
      </c>
      <c r="AL226" s="199">
        <v>6</v>
      </c>
      <c r="AM226" s="199">
        <v>795</v>
      </c>
      <c r="AN226" s="199">
        <v>3339</v>
      </c>
      <c r="AO226" s="199">
        <v>0</v>
      </c>
      <c r="AP226" s="199">
        <v>0</v>
      </c>
      <c r="AQ226" s="199">
        <v>0</v>
      </c>
      <c r="AR226" s="199">
        <v>24</v>
      </c>
      <c r="AS226" s="199">
        <v>1763</v>
      </c>
      <c r="AT226" s="199">
        <v>6171</v>
      </c>
      <c r="AU226" s="199">
        <v>113</v>
      </c>
      <c r="AV226" s="199">
        <v>17807</v>
      </c>
      <c r="AW226" s="199">
        <v>125890</v>
      </c>
      <c r="AX226" s="199">
        <v>762</v>
      </c>
      <c r="AY226" s="199">
        <v>45985</v>
      </c>
      <c r="AZ226" s="199">
        <v>202780</v>
      </c>
      <c r="BA226" s="199">
        <v>845</v>
      </c>
      <c r="BB226" s="199">
        <v>94934</v>
      </c>
      <c r="BC226" s="199">
        <v>424918</v>
      </c>
      <c r="BD226" s="199">
        <v>147</v>
      </c>
      <c r="BE226" s="199">
        <v>12270</v>
      </c>
      <c r="BF226" s="199">
        <v>60127</v>
      </c>
      <c r="BG226" s="199">
        <v>34</v>
      </c>
      <c r="BH226" s="199">
        <v>4018</v>
      </c>
      <c r="BI226" s="199">
        <v>15209</v>
      </c>
      <c r="BJ226" s="199">
        <v>979</v>
      </c>
      <c r="BK226" s="199">
        <v>3176</v>
      </c>
      <c r="BL226" s="199">
        <v>279</v>
      </c>
      <c r="BM226" s="199">
        <v>1116</v>
      </c>
      <c r="BN226" s="199">
        <v>0</v>
      </c>
      <c r="BO226" s="199">
        <v>0</v>
      </c>
      <c r="BP226" s="199">
        <v>0</v>
      </c>
      <c r="BQ226" s="199">
        <v>0</v>
      </c>
      <c r="BR226" s="199">
        <v>0</v>
      </c>
      <c r="BS226" s="199">
        <v>0</v>
      </c>
      <c r="BT226" s="199">
        <v>0</v>
      </c>
      <c r="BU226" s="199">
        <v>0</v>
      </c>
      <c r="BV226" s="204"/>
      <c r="BW226" s="204"/>
    </row>
    <row r="227" spans="1:75">
      <c r="A227" s="29">
        <v>40725</v>
      </c>
      <c r="B227" s="202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199">
        <v>83862</v>
      </c>
      <c r="N227" s="197">
        <v>1570</v>
      </c>
      <c r="O227" s="198">
        <v>74722</v>
      </c>
      <c r="P227" s="200">
        <f t="shared" si="3"/>
        <v>67078</v>
      </c>
      <c r="Q227" s="199">
        <v>489</v>
      </c>
      <c r="R227" s="199">
        <v>119512</v>
      </c>
      <c r="S227" s="199">
        <v>694703</v>
      </c>
      <c r="T227" s="199">
        <v>34</v>
      </c>
      <c r="U227" s="199">
        <v>1747</v>
      </c>
      <c r="V227" s="199">
        <v>5483</v>
      </c>
      <c r="W227" s="199">
        <v>167</v>
      </c>
      <c r="X227" s="199">
        <v>30832</v>
      </c>
      <c r="Y227" s="199">
        <v>131875</v>
      </c>
      <c r="Z227" s="199">
        <v>23</v>
      </c>
      <c r="AA227" s="199">
        <v>1541</v>
      </c>
      <c r="AB227" s="199">
        <v>7013</v>
      </c>
      <c r="AC227" s="199">
        <v>53</v>
      </c>
      <c r="AD227" s="199">
        <v>15645</v>
      </c>
      <c r="AE227" s="199">
        <v>67956</v>
      </c>
      <c r="AF227" s="199">
        <v>1961</v>
      </c>
      <c r="AG227" s="199">
        <v>144896</v>
      </c>
      <c r="AH227" s="199">
        <v>747139</v>
      </c>
      <c r="AI227" s="199">
        <v>500</v>
      </c>
      <c r="AJ227" s="199">
        <v>40994</v>
      </c>
      <c r="AK227" s="199">
        <v>165652</v>
      </c>
      <c r="AL227" s="199">
        <v>29</v>
      </c>
      <c r="AM227" s="199">
        <v>3434</v>
      </c>
      <c r="AN227" s="199">
        <v>13279</v>
      </c>
      <c r="AO227" s="199">
        <v>5</v>
      </c>
      <c r="AP227" s="199">
        <v>1302</v>
      </c>
      <c r="AQ227" s="199">
        <v>5859</v>
      </c>
      <c r="AR227" s="199">
        <v>25</v>
      </c>
      <c r="AS227" s="199">
        <v>1800</v>
      </c>
      <c r="AT227" s="199">
        <v>9000</v>
      </c>
      <c r="AU227" s="199">
        <v>581</v>
      </c>
      <c r="AV227" s="199">
        <v>36601</v>
      </c>
      <c r="AW227" s="199">
        <v>281939</v>
      </c>
      <c r="AX227" s="199">
        <v>26</v>
      </c>
      <c r="AY227" s="199">
        <v>2119</v>
      </c>
      <c r="AZ227" s="199">
        <v>9809</v>
      </c>
      <c r="BA227" s="199">
        <v>697</v>
      </c>
      <c r="BB227" s="199">
        <v>47942</v>
      </c>
      <c r="BC227" s="199">
        <v>216906</v>
      </c>
      <c r="BD227" s="199">
        <v>40</v>
      </c>
      <c r="BE227" s="199">
        <v>3528</v>
      </c>
      <c r="BF227" s="199">
        <v>14636</v>
      </c>
      <c r="BG227" s="199">
        <v>58</v>
      </c>
      <c r="BH227" s="199">
        <v>7176</v>
      </c>
      <c r="BI227" s="199">
        <v>30059</v>
      </c>
      <c r="BJ227" s="199">
        <v>3785</v>
      </c>
      <c r="BK227" s="199">
        <v>18925</v>
      </c>
      <c r="BL227" s="199">
        <v>0</v>
      </c>
      <c r="BM227" s="199">
        <v>0</v>
      </c>
      <c r="BN227" s="199">
        <v>0</v>
      </c>
      <c r="BO227" s="199">
        <v>0</v>
      </c>
      <c r="BP227" s="199">
        <v>3785</v>
      </c>
      <c r="BQ227" s="199">
        <v>18925</v>
      </c>
      <c r="BR227" s="199">
        <v>0</v>
      </c>
      <c r="BS227" s="199">
        <v>0</v>
      </c>
      <c r="BT227" s="199">
        <v>0</v>
      </c>
      <c r="BU227" s="199">
        <v>0</v>
      </c>
      <c r="BV227" s="204"/>
      <c r="BW227" s="204"/>
    </row>
    <row r="228" spans="1:75">
      <c r="A228" s="29">
        <v>40756</v>
      </c>
      <c r="B228" s="202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199">
        <v>87463</v>
      </c>
      <c r="N228" s="197">
        <v>423</v>
      </c>
      <c r="O228" s="198">
        <v>22359</v>
      </c>
      <c r="P228" s="200">
        <f t="shared" si="3"/>
        <v>49941</v>
      </c>
      <c r="Q228" s="199">
        <v>547</v>
      </c>
      <c r="R228" s="199">
        <v>127391</v>
      </c>
      <c r="S228" s="199">
        <v>727620</v>
      </c>
      <c r="T228" s="199">
        <v>106</v>
      </c>
      <c r="U228" s="199">
        <v>5627</v>
      </c>
      <c r="V228" s="199">
        <v>16567</v>
      </c>
      <c r="W228" s="199">
        <v>151</v>
      </c>
      <c r="X228" s="199">
        <v>34879</v>
      </c>
      <c r="Y228" s="199">
        <v>147394</v>
      </c>
      <c r="Z228" s="199">
        <v>22</v>
      </c>
      <c r="AA228" s="199">
        <v>1445</v>
      </c>
      <c r="AB228" s="199">
        <v>6781</v>
      </c>
      <c r="AC228" s="199">
        <v>46</v>
      </c>
      <c r="AD228" s="199">
        <v>15283</v>
      </c>
      <c r="AE228" s="199">
        <v>69172</v>
      </c>
      <c r="AF228" s="199">
        <v>1488</v>
      </c>
      <c r="AG228" s="199">
        <v>134734</v>
      </c>
      <c r="AH228" s="199">
        <v>644424</v>
      </c>
      <c r="AI228" s="199">
        <v>76</v>
      </c>
      <c r="AJ228" s="199">
        <v>9658</v>
      </c>
      <c r="AK228" s="199">
        <v>41378</v>
      </c>
      <c r="AL228" s="199">
        <v>372</v>
      </c>
      <c r="AM228" s="199">
        <v>20255</v>
      </c>
      <c r="AN228" s="199">
        <v>85720</v>
      </c>
      <c r="AO228" s="199">
        <v>152</v>
      </c>
      <c r="AP228" s="199">
        <v>9824</v>
      </c>
      <c r="AQ228" s="199">
        <v>41285</v>
      </c>
      <c r="AR228" s="199">
        <v>11</v>
      </c>
      <c r="AS228" s="199">
        <v>870</v>
      </c>
      <c r="AT228" s="199">
        <v>3045</v>
      </c>
      <c r="AU228" s="199">
        <v>47</v>
      </c>
      <c r="AV228" s="199">
        <v>7915</v>
      </c>
      <c r="AW228" s="199">
        <v>55130</v>
      </c>
      <c r="AX228" s="199">
        <v>95</v>
      </c>
      <c r="AY228" s="199">
        <v>6548</v>
      </c>
      <c r="AZ228" s="199">
        <v>32007</v>
      </c>
      <c r="BA228" s="199">
        <v>494</v>
      </c>
      <c r="BB228" s="199">
        <v>49119</v>
      </c>
      <c r="BC228" s="199">
        <v>248993</v>
      </c>
      <c r="BD228" s="199">
        <v>81</v>
      </c>
      <c r="BE228" s="199">
        <v>5956</v>
      </c>
      <c r="BF228" s="199">
        <v>27836</v>
      </c>
      <c r="BG228" s="199">
        <v>160</v>
      </c>
      <c r="BH228" s="199">
        <v>24589</v>
      </c>
      <c r="BI228" s="199">
        <v>109030</v>
      </c>
      <c r="BJ228" s="199">
        <v>12271</v>
      </c>
      <c r="BK228" s="199">
        <v>60597</v>
      </c>
      <c r="BL228" s="199">
        <v>10229</v>
      </c>
      <c r="BM228" s="199">
        <v>52060</v>
      </c>
      <c r="BN228" s="199">
        <v>0</v>
      </c>
      <c r="BO228" s="199">
        <v>0</v>
      </c>
      <c r="BP228" s="199">
        <v>0</v>
      </c>
      <c r="BQ228" s="199">
        <v>0</v>
      </c>
      <c r="BR228" s="199">
        <v>1242</v>
      </c>
      <c r="BS228" s="199">
        <v>4491</v>
      </c>
      <c r="BT228" s="199">
        <v>0</v>
      </c>
      <c r="BU228" s="199">
        <v>0</v>
      </c>
      <c r="BV228" s="204"/>
      <c r="BW228" s="204"/>
    </row>
    <row r="229" spans="1:75">
      <c r="A229" s="29">
        <v>40787</v>
      </c>
      <c r="B229" s="202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199">
        <v>67706</v>
      </c>
      <c r="N229" s="197">
        <v>658</v>
      </c>
      <c r="O229" s="198">
        <v>35886</v>
      </c>
      <c r="P229" s="200">
        <f t="shared" si="3"/>
        <v>78597</v>
      </c>
      <c r="Q229" s="199">
        <v>489</v>
      </c>
      <c r="R229" s="199">
        <v>115776</v>
      </c>
      <c r="S229" s="199">
        <v>643692</v>
      </c>
      <c r="T229" s="199">
        <v>93</v>
      </c>
      <c r="U229" s="199">
        <v>5300</v>
      </c>
      <c r="V229" s="199">
        <v>15336</v>
      </c>
      <c r="W229" s="199">
        <v>143</v>
      </c>
      <c r="X229" s="199">
        <v>34711</v>
      </c>
      <c r="Y229" s="199">
        <v>137073</v>
      </c>
      <c r="Z229" s="199">
        <v>18</v>
      </c>
      <c r="AA229" s="199">
        <v>1109</v>
      </c>
      <c r="AB229" s="199">
        <v>5320</v>
      </c>
      <c r="AC229" s="199">
        <v>20</v>
      </c>
      <c r="AD229" s="199">
        <v>4378</v>
      </c>
      <c r="AE229" s="199">
        <v>16954</v>
      </c>
      <c r="AF229" s="199">
        <v>1061</v>
      </c>
      <c r="AG229" s="199">
        <v>119941</v>
      </c>
      <c r="AH229" s="199">
        <v>734020</v>
      </c>
      <c r="AI229" s="199">
        <v>91</v>
      </c>
      <c r="AJ229" s="199">
        <v>12641</v>
      </c>
      <c r="AK229" s="199">
        <v>57153</v>
      </c>
      <c r="AL229" s="199">
        <v>38</v>
      </c>
      <c r="AM229" s="199">
        <v>2798</v>
      </c>
      <c r="AN229" s="199">
        <v>10975</v>
      </c>
      <c r="AO229" s="199">
        <v>2</v>
      </c>
      <c r="AP229" s="199">
        <v>204</v>
      </c>
      <c r="AQ229" s="199">
        <v>775</v>
      </c>
      <c r="AR229" s="199">
        <v>23</v>
      </c>
      <c r="AS229" s="199">
        <v>2211</v>
      </c>
      <c r="AT229" s="199">
        <v>11055</v>
      </c>
      <c r="AU229" s="199">
        <v>367</v>
      </c>
      <c r="AV229" s="199">
        <v>49521</v>
      </c>
      <c r="AW229" s="199">
        <v>380434</v>
      </c>
      <c r="AX229" s="199">
        <v>119</v>
      </c>
      <c r="AY229" s="199">
        <v>7930</v>
      </c>
      <c r="AZ229" s="199">
        <v>36814</v>
      </c>
      <c r="BA229" s="199">
        <v>333</v>
      </c>
      <c r="BB229" s="199">
        <v>35244</v>
      </c>
      <c r="BC229" s="199">
        <v>192736</v>
      </c>
      <c r="BD229" s="199">
        <v>34</v>
      </c>
      <c r="BE229" s="199">
        <v>4061</v>
      </c>
      <c r="BF229" s="199">
        <v>20655</v>
      </c>
      <c r="BG229" s="199">
        <v>54</v>
      </c>
      <c r="BH229" s="199">
        <v>5331</v>
      </c>
      <c r="BI229" s="199">
        <v>23423</v>
      </c>
      <c r="BJ229" s="199">
        <v>1414</v>
      </c>
      <c r="BK229" s="199">
        <v>8776</v>
      </c>
      <c r="BL229" s="199">
        <v>462</v>
      </c>
      <c r="BM229" s="199">
        <v>3450</v>
      </c>
      <c r="BN229" s="199">
        <v>170</v>
      </c>
      <c r="BO229" s="199">
        <v>935</v>
      </c>
      <c r="BP229" s="199">
        <v>0</v>
      </c>
      <c r="BQ229" s="199">
        <v>0</v>
      </c>
      <c r="BR229" s="199">
        <v>114</v>
      </c>
      <c r="BS229" s="199">
        <v>400</v>
      </c>
      <c r="BT229" s="199">
        <v>0</v>
      </c>
      <c r="BU229" s="199">
        <v>0</v>
      </c>
      <c r="BV229" s="204"/>
      <c r="BW229" s="204"/>
    </row>
    <row r="230" spans="1:75">
      <c r="A230" s="29">
        <v>40817</v>
      </c>
      <c r="B230" s="202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199">
        <v>88497</v>
      </c>
      <c r="N230" s="197">
        <v>705</v>
      </c>
      <c r="O230" s="198">
        <v>37484</v>
      </c>
      <c r="P230" s="200">
        <f t="shared" si="3"/>
        <v>36948</v>
      </c>
      <c r="Q230" s="199">
        <v>596</v>
      </c>
      <c r="R230" s="199">
        <v>130742</v>
      </c>
      <c r="S230" s="199">
        <v>759505</v>
      </c>
      <c r="T230" s="199">
        <v>26</v>
      </c>
      <c r="U230" s="199">
        <v>1344</v>
      </c>
      <c r="V230" s="199">
        <v>4711</v>
      </c>
      <c r="W230" s="199">
        <v>183</v>
      </c>
      <c r="X230" s="199">
        <v>35537</v>
      </c>
      <c r="Y230" s="199">
        <v>149831</v>
      </c>
      <c r="Z230" s="199">
        <v>9</v>
      </c>
      <c r="AA230" s="199">
        <v>566</v>
      </c>
      <c r="AB230" s="199">
        <v>2628</v>
      </c>
      <c r="AC230" s="199">
        <v>47</v>
      </c>
      <c r="AD230" s="199">
        <v>10717</v>
      </c>
      <c r="AE230" s="199">
        <v>47990</v>
      </c>
      <c r="AF230" s="199">
        <v>646</v>
      </c>
      <c r="AG230" s="199">
        <v>58246</v>
      </c>
      <c r="AH230" s="199">
        <v>308530</v>
      </c>
      <c r="AI230" s="199">
        <v>212</v>
      </c>
      <c r="AJ230" s="199">
        <v>18843</v>
      </c>
      <c r="AK230" s="199">
        <v>95580</v>
      </c>
      <c r="AL230" s="199">
        <v>1</v>
      </c>
      <c r="AM230" s="199">
        <v>129</v>
      </c>
      <c r="AN230" s="199">
        <v>580</v>
      </c>
      <c r="AO230" s="199">
        <v>10</v>
      </c>
      <c r="AP230" s="199">
        <v>839</v>
      </c>
      <c r="AQ230" s="199">
        <v>3524</v>
      </c>
      <c r="AR230" s="199">
        <v>11</v>
      </c>
      <c r="AS230" s="199">
        <v>1970</v>
      </c>
      <c r="AT230" s="199">
        <v>9850</v>
      </c>
      <c r="AU230" s="199">
        <v>59</v>
      </c>
      <c r="AV230" s="199">
        <v>7817</v>
      </c>
      <c r="AW230" s="199">
        <v>46403</v>
      </c>
      <c r="AX230" s="199">
        <v>158</v>
      </c>
      <c r="AY230" s="199">
        <v>8079</v>
      </c>
      <c r="AZ230" s="199">
        <v>36557</v>
      </c>
      <c r="BA230" s="199">
        <v>170</v>
      </c>
      <c r="BB230" s="199">
        <v>18333</v>
      </c>
      <c r="BC230" s="199">
        <v>106789</v>
      </c>
      <c r="BD230" s="199">
        <v>11</v>
      </c>
      <c r="BE230" s="199">
        <v>964</v>
      </c>
      <c r="BF230" s="199">
        <v>3856</v>
      </c>
      <c r="BG230" s="199">
        <v>14</v>
      </c>
      <c r="BH230" s="199">
        <v>1272</v>
      </c>
      <c r="BI230" s="199">
        <v>5391</v>
      </c>
      <c r="BJ230" s="199">
        <v>1431</v>
      </c>
      <c r="BK230" s="199">
        <v>6135</v>
      </c>
      <c r="BL230" s="199">
        <v>0</v>
      </c>
      <c r="BM230" s="199">
        <v>0</v>
      </c>
      <c r="BN230" s="199">
        <v>0</v>
      </c>
      <c r="BO230" s="199">
        <v>0</v>
      </c>
      <c r="BP230" s="199">
        <v>0</v>
      </c>
      <c r="BQ230" s="199">
        <v>0</v>
      </c>
      <c r="BR230" s="199">
        <v>0</v>
      </c>
      <c r="BS230" s="199">
        <v>0</v>
      </c>
      <c r="BT230" s="199">
        <v>0</v>
      </c>
      <c r="BU230" s="199">
        <v>0</v>
      </c>
      <c r="BV230" s="204"/>
      <c r="BW230" s="204"/>
    </row>
    <row r="231" spans="1:75">
      <c r="A231" s="29">
        <v>40848</v>
      </c>
      <c r="B231" s="202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199">
        <v>101795</v>
      </c>
      <c r="N231" s="197">
        <v>904</v>
      </c>
      <c r="O231" s="198">
        <v>49029</v>
      </c>
      <c r="P231" s="200">
        <f t="shared" si="3"/>
        <v>48942</v>
      </c>
      <c r="Q231" s="199">
        <v>607</v>
      </c>
      <c r="R231" s="199">
        <v>151690</v>
      </c>
      <c r="S231" s="199">
        <v>871177</v>
      </c>
      <c r="T231" s="199">
        <v>140</v>
      </c>
      <c r="U231" s="199">
        <v>7010</v>
      </c>
      <c r="V231" s="199">
        <v>20205</v>
      </c>
      <c r="W231" s="199">
        <v>146</v>
      </c>
      <c r="X231" s="199">
        <v>31877</v>
      </c>
      <c r="Y231" s="199">
        <v>135328</v>
      </c>
      <c r="Z231" s="199">
        <v>31</v>
      </c>
      <c r="AA231" s="199">
        <v>1681</v>
      </c>
      <c r="AB231" s="199">
        <v>8655</v>
      </c>
      <c r="AC231" s="199">
        <v>48</v>
      </c>
      <c r="AD231" s="199">
        <v>13609</v>
      </c>
      <c r="AE231" s="199">
        <v>62599</v>
      </c>
      <c r="AF231" s="199">
        <v>1004</v>
      </c>
      <c r="AG231" s="199">
        <v>112842</v>
      </c>
      <c r="AH231" s="199">
        <v>628823</v>
      </c>
      <c r="AI231" s="199">
        <v>361</v>
      </c>
      <c r="AJ231" s="199">
        <v>35714</v>
      </c>
      <c r="AK231" s="199">
        <v>188071</v>
      </c>
      <c r="AL231" s="199">
        <v>43</v>
      </c>
      <c r="AM231" s="199">
        <v>7049</v>
      </c>
      <c r="AN231" s="199">
        <v>24923</v>
      </c>
      <c r="AO231" s="199">
        <v>0</v>
      </c>
      <c r="AP231" s="199">
        <v>0</v>
      </c>
      <c r="AQ231" s="199">
        <v>0</v>
      </c>
      <c r="AR231" s="199">
        <v>0</v>
      </c>
      <c r="AS231" s="199">
        <v>0</v>
      </c>
      <c r="AT231" s="199">
        <v>0</v>
      </c>
      <c r="AU231" s="199">
        <v>116</v>
      </c>
      <c r="AV231" s="199">
        <v>10646</v>
      </c>
      <c r="AW231" s="199">
        <v>68947</v>
      </c>
      <c r="AX231" s="199">
        <v>161</v>
      </c>
      <c r="AY231" s="199">
        <v>23933</v>
      </c>
      <c r="AZ231" s="199">
        <v>146748</v>
      </c>
      <c r="BA231" s="199">
        <v>255</v>
      </c>
      <c r="BB231" s="199">
        <v>31605</v>
      </c>
      <c r="BC231" s="199">
        <v>184669</v>
      </c>
      <c r="BD231" s="199">
        <v>34</v>
      </c>
      <c r="BE231" s="199">
        <v>1657</v>
      </c>
      <c r="BF231" s="199">
        <v>6900</v>
      </c>
      <c r="BG231" s="199">
        <v>34</v>
      </c>
      <c r="BH231" s="199">
        <v>2238</v>
      </c>
      <c r="BI231" s="199">
        <v>8565</v>
      </c>
      <c r="BJ231" s="199">
        <v>6049</v>
      </c>
      <c r="BK231" s="199">
        <v>39154</v>
      </c>
      <c r="BL231" s="199">
        <v>4782</v>
      </c>
      <c r="BM231" s="199">
        <v>33474</v>
      </c>
      <c r="BN231" s="199">
        <v>0</v>
      </c>
      <c r="BO231" s="199">
        <v>0</v>
      </c>
      <c r="BP231" s="199">
        <v>609</v>
      </c>
      <c r="BQ231" s="199">
        <v>2741</v>
      </c>
      <c r="BR231" s="199">
        <v>0</v>
      </c>
      <c r="BS231" s="199">
        <v>0</v>
      </c>
      <c r="BT231" s="199">
        <v>0</v>
      </c>
      <c r="BU231" s="199">
        <v>0</v>
      </c>
      <c r="BV231" s="204"/>
      <c r="BW231" s="204"/>
    </row>
    <row r="232" spans="1:75">
      <c r="A232" s="29">
        <v>40878</v>
      </c>
      <c r="B232" s="202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199">
        <v>41459</v>
      </c>
      <c r="N232" s="197">
        <v>703</v>
      </c>
      <c r="O232" s="198">
        <v>35950</v>
      </c>
      <c r="P232" s="200">
        <f t="shared" si="3"/>
        <v>54369</v>
      </c>
      <c r="Q232" s="199">
        <v>426</v>
      </c>
      <c r="R232" s="199">
        <v>93851</v>
      </c>
      <c r="S232" s="199">
        <v>547058</v>
      </c>
      <c r="T232" s="199">
        <v>40</v>
      </c>
      <c r="U232" s="199">
        <v>1998</v>
      </c>
      <c r="V232" s="199">
        <v>7590</v>
      </c>
      <c r="W232" s="199">
        <v>137</v>
      </c>
      <c r="X232" s="199">
        <v>31190</v>
      </c>
      <c r="Y232" s="199">
        <v>126549</v>
      </c>
      <c r="Z232" s="199">
        <v>2</v>
      </c>
      <c r="AA232" s="199">
        <v>115</v>
      </c>
      <c r="AB232" s="199">
        <v>518</v>
      </c>
      <c r="AC232" s="199">
        <v>38</v>
      </c>
      <c r="AD232" s="199">
        <v>8120</v>
      </c>
      <c r="AE232" s="199">
        <v>36763</v>
      </c>
      <c r="AF232" s="199">
        <v>776</v>
      </c>
      <c r="AG232" s="199">
        <v>91039</v>
      </c>
      <c r="AH232" s="199">
        <v>483039</v>
      </c>
      <c r="AI232" s="199">
        <v>151</v>
      </c>
      <c r="AJ232" s="199">
        <v>34868</v>
      </c>
      <c r="AK232" s="199">
        <v>175787</v>
      </c>
      <c r="AL232" s="199">
        <v>3</v>
      </c>
      <c r="AM232" s="199">
        <v>491</v>
      </c>
      <c r="AN232" s="199">
        <v>2172</v>
      </c>
      <c r="AO232" s="199">
        <v>11</v>
      </c>
      <c r="AP232" s="199">
        <v>2267</v>
      </c>
      <c r="AQ232" s="199">
        <v>9195</v>
      </c>
      <c r="AR232" s="199">
        <v>95</v>
      </c>
      <c r="AS232" s="199">
        <v>5231</v>
      </c>
      <c r="AT232" s="199">
        <v>28771</v>
      </c>
      <c r="AU232" s="199">
        <v>309</v>
      </c>
      <c r="AV232" s="199">
        <v>27598</v>
      </c>
      <c r="AW232" s="199">
        <v>173989</v>
      </c>
      <c r="AX232" s="199">
        <v>35</v>
      </c>
      <c r="AY232" s="199">
        <v>2406</v>
      </c>
      <c r="AZ232" s="199">
        <v>13263</v>
      </c>
      <c r="BA232" s="199">
        <v>133</v>
      </c>
      <c r="BB232" s="199">
        <v>16053</v>
      </c>
      <c r="BC232" s="199">
        <v>71008</v>
      </c>
      <c r="BD232" s="199">
        <v>31</v>
      </c>
      <c r="BE232" s="199">
        <v>1629</v>
      </c>
      <c r="BF232" s="199">
        <v>6622</v>
      </c>
      <c r="BG232" s="199">
        <v>8</v>
      </c>
      <c r="BH232" s="199">
        <v>496</v>
      </c>
      <c r="BI232" s="199">
        <v>2232</v>
      </c>
      <c r="BJ232" s="199">
        <v>10790</v>
      </c>
      <c r="BK232" s="199">
        <v>59242</v>
      </c>
      <c r="BL232" s="199">
        <v>8749</v>
      </c>
      <c r="BM232" s="199">
        <v>47537</v>
      </c>
      <c r="BN232" s="199">
        <v>0</v>
      </c>
      <c r="BO232" s="199">
        <v>0</v>
      </c>
      <c r="BP232" s="199">
        <v>0</v>
      </c>
      <c r="BQ232" s="199">
        <v>0</v>
      </c>
      <c r="BR232" s="199">
        <v>250</v>
      </c>
      <c r="BS232" s="199">
        <v>875</v>
      </c>
      <c r="BT232" s="199">
        <v>0</v>
      </c>
      <c r="BU232" s="199">
        <v>0</v>
      </c>
      <c r="BV232" s="204"/>
      <c r="BW232" s="204"/>
    </row>
    <row r="233" spans="1:75">
      <c r="A233" s="29">
        <v>40909</v>
      </c>
      <c r="B233" s="202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199">
        <v>70647</v>
      </c>
      <c r="N233" s="197">
        <v>975</v>
      </c>
      <c r="O233" s="198">
        <v>44365</v>
      </c>
      <c r="P233" s="200">
        <f t="shared" si="3"/>
        <v>34558</v>
      </c>
      <c r="Q233" s="199">
        <v>465</v>
      </c>
      <c r="R233" s="199">
        <v>93408</v>
      </c>
      <c r="S233" s="199">
        <v>523655</v>
      </c>
      <c r="T233" s="199">
        <v>64</v>
      </c>
      <c r="U233" s="199">
        <v>3338</v>
      </c>
      <c r="V233" s="199">
        <v>11800</v>
      </c>
      <c r="W233" s="199">
        <v>111</v>
      </c>
      <c r="X233" s="199">
        <v>21513</v>
      </c>
      <c r="Y233" s="199">
        <v>84049</v>
      </c>
      <c r="Z233" s="199">
        <v>7</v>
      </c>
      <c r="AA233" s="199">
        <v>387</v>
      </c>
      <c r="AB233" s="199">
        <v>1844</v>
      </c>
      <c r="AC233" s="199">
        <v>45</v>
      </c>
      <c r="AD233" s="199">
        <v>11435</v>
      </c>
      <c r="AE233" s="199">
        <v>54242</v>
      </c>
      <c r="AF233" s="199">
        <v>707</v>
      </c>
      <c r="AG233" s="199">
        <v>65411</v>
      </c>
      <c r="AH233" s="199">
        <v>346506</v>
      </c>
      <c r="AI233" s="199">
        <v>155</v>
      </c>
      <c r="AJ233" s="199">
        <v>18328</v>
      </c>
      <c r="AK233" s="199">
        <v>102132</v>
      </c>
      <c r="AL233" s="199">
        <v>276</v>
      </c>
      <c r="AM233" s="199">
        <v>14898</v>
      </c>
      <c r="AN233" s="199">
        <v>62052</v>
      </c>
      <c r="AO233" s="199">
        <v>0</v>
      </c>
      <c r="AP233" s="199">
        <v>0</v>
      </c>
      <c r="AQ233" s="199">
        <v>0</v>
      </c>
      <c r="AR233" s="199">
        <v>0</v>
      </c>
      <c r="AS233" s="199">
        <v>0</v>
      </c>
      <c r="AT233" s="199">
        <v>0</v>
      </c>
      <c r="AU233" s="199">
        <v>98</v>
      </c>
      <c r="AV233" s="199">
        <v>10855</v>
      </c>
      <c r="AW233" s="199">
        <v>73349</v>
      </c>
      <c r="AX233" s="199">
        <v>24</v>
      </c>
      <c r="AY233" s="199">
        <v>1599</v>
      </c>
      <c r="AZ233" s="199">
        <v>6848</v>
      </c>
      <c r="BA233" s="199">
        <v>65</v>
      </c>
      <c r="BB233" s="199">
        <v>5936</v>
      </c>
      <c r="BC233" s="199">
        <v>43269</v>
      </c>
      <c r="BD233" s="199">
        <v>9</v>
      </c>
      <c r="BE233" s="199">
        <v>637</v>
      </c>
      <c r="BF233" s="199">
        <v>2302</v>
      </c>
      <c r="BG233" s="199">
        <v>80</v>
      </c>
      <c r="BH233" s="199">
        <v>13158</v>
      </c>
      <c r="BI233" s="199">
        <v>56554</v>
      </c>
      <c r="BJ233" s="199">
        <v>12401</v>
      </c>
      <c r="BK233" s="199">
        <v>67606</v>
      </c>
      <c r="BL233" s="199">
        <v>0</v>
      </c>
      <c r="BM233" s="199">
        <v>0</v>
      </c>
      <c r="BN233" s="199">
        <v>440</v>
      </c>
      <c r="BO233" s="199">
        <v>2640</v>
      </c>
      <c r="BP233" s="199">
        <v>0</v>
      </c>
      <c r="BQ233" s="199">
        <v>0</v>
      </c>
      <c r="BR233" s="199">
        <v>10147</v>
      </c>
      <c r="BS233" s="199">
        <v>55533</v>
      </c>
      <c r="BT233" s="199">
        <v>0</v>
      </c>
      <c r="BU233" s="199">
        <v>0</v>
      </c>
      <c r="BV233" s="204"/>
      <c r="BW233" s="204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199">
        <v>101822</v>
      </c>
      <c r="N234" s="197">
        <v>698</v>
      </c>
      <c r="O234" s="198">
        <v>36705</v>
      </c>
      <c r="P234" s="200">
        <f t="shared" si="3"/>
        <v>55605</v>
      </c>
      <c r="Q234" s="199">
        <v>678</v>
      </c>
      <c r="R234" s="199">
        <v>153004</v>
      </c>
      <c r="S234" s="199">
        <v>872304</v>
      </c>
      <c r="T234" s="199">
        <v>83</v>
      </c>
      <c r="U234" s="199">
        <v>4218</v>
      </c>
      <c r="V234" s="199">
        <v>10982</v>
      </c>
      <c r="W234" s="199">
        <v>160</v>
      </c>
      <c r="X234" s="199">
        <v>32813</v>
      </c>
      <c r="Y234" s="199">
        <v>153736</v>
      </c>
      <c r="Z234" s="199">
        <v>8</v>
      </c>
      <c r="AA234" s="199">
        <v>451</v>
      </c>
      <c r="AB234" s="199">
        <v>2070</v>
      </c>
      <c r="AC234" s="199">
        <v>40</v>
      </c>
      <c r="AD234" s="199">
        <v>11600</v>
      </c>
      <c r="AE234" s="199">
        <v>53954</v>
      </c>
      <c r="AF234" s="199">
        <v>970</v>
      </c>
      <c r="AG234" s="199">
        <v>86222</v>
      </c>
      <c r="AH234" s="199">
        <v>434272</v>
      </c>
      <c r="AI234" s="199">
        <v>304</v>
      </c>
      <c r="AJ234" s="199">
        <v>22477</v>
      </c>
      <c r="AK234" s="199">
        <v>108253</v>
      </c>
      <c r="AL234" s="199">
        <v>60</v>
      </c>
      <c r="AM234" s="199">
        <v>4994</v>
      </c>
      <c r="AN234" s="199">
        <v>18542</v>
      </c>
      <c r="AO234" s="199">
        <v>2</v>
      </c>
      <c r="AP234" s="199">
        <v>142</v>
      </c>
      <c r="AQ234" s="199">
        <v>639</v>
      </c>
      <c r="AR234" s="199">
        <v>0</v>
      </c>
      <c r="AS234" s="199">
        <v>0</v>
      </c>
      <c r="AT234" s="199">
        <v>0</v>
      </c>
      <c r="AU234" s="199">
        <v>151</v>
      </c>
      <c r="AV234" s="199">
        <v>13693</v>
      </c>
      <c r="AW234" s="199">
        <v>75149</v>
      </c>
      <c r="AX234" s="199">
        <v>30</v>
      </c>
      <c r="AY234" s="199">
        <v>6660</v>
      </c>
      <c r="AZ234" s="199">
        <v>23246</v>
      </c>
      <c r="BA234" s="199">
        <v>369</v>
      </c>
      <c r="BB234" s="199">
        <v>31561</v>
      </c>
      <c r="BC234" s="199">
        <v>180894</v>
      </c>
      <c r="BD234" s="199">
        <v>12</v>
      </c>
      <c r="BE234" s="199">
        <v>2064</v>
      </c>
      <c r="BF234" s="199">
        <v>8256</v>
      </c>
      <c r="BG234" s="199">
        <v>42</v>
      </c>
      <c r="BH234" s="199">
        <v>4631</v>
      </c>
      <c r="BI234" s="199">
        <v>19293</v>
      </c>
      <c r="BJ234" s="199">
        <v>7773</v>
      </c>
      <c r="BK234" s="199">
        <v>31605</v>
      </c>
      <c r="BL234" s="199">
        <v>0</v>
      </c>
      <c r="BM234" s="199">
        <v>0</v>
      </c>
      <c r="BN234" s="199">
        <v>70</v>
      </c>
      <c r="BO234" s="199">
        <v>420</v>
      </c>
      <c r="BP234" s="199">
        <v>0</v>
      </c>
      <c r="BQ234" s="199">
        <v>0</v>
      </c>
      <c r="BR234" s="199">
        <v>1338</v>
      </c>
      <c r="BS234" s="199">
        <v>7020</v>
      </c>
      <c r="BT234" s="199">
        <v>0</v>
      </c>
      <c r="BU234" s="199">
        <v>0</v>
      </c>
      <c r="BV234" s="204"/>
      <c r="BW234" s="204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199">
        <v>96579</v>
      </c>
      <c r="N235" s="197">
        <v>636</v>
      </c>
      <c r="O235" s="198">
        <v>33438</v>
      </c>
      <c r="P235" s="200">
        <f t="shared" si="3"/>
        <v>43010</v>
      </c>
      <c r="Q235" s="199">
        <v>512</v>
      </c>
      <c r="R235" s="199">
        <v>112628</v>
      </c>
      <c r="S235" s="199">
        <v>657095</v>
      </c>
      <c r="T235" s="199">
        <v>32</v>
      </c>
      <c r="U235" s="199">
        <v>1870</v>
      </c>
      <c r="V235" s="199">
        <v>6262</v>
      </c>
      <c r="W235" s="199">
        <v>157</v>
      </c>
      <c r="X235" s="199">
        <v>32917</v>
      </c>
      <c r="Y235" s="199">
        <v>138284</v>
      </c>
      <c r="Z235" s="199">
        <v>14</v>
      </c>
      <c r="AA235" s="199">
        <v>914</v>
      </c>
      <c r="AB235" s="199">
        <v>5610</v>
      </c>
      <c r="AC235" s="199">
        <v>40</v>
      </c>
      <c r="AD235" s="199">
        <v>9432</v>
      </c>
      <c r="AE235" s="199">
        <v>47752</v>
      </c>
      <c r="AF235" s="199">
        <v>1111</v>
      </c>
      <c r="AG235" s="199">
        <v>101143</v>
      </c>
      <c r="AH235" s="199">
        <v>548906</v>
      </c>
      <c r="AI235" s="199">
        <v>265</v>
      </c>
      <c r="AJ235" s="199">
        <v>23385</v>
      </c>
      <c r="AK235" s="199">
        <v>118408</v>
      </c>
      <c r="AL235" s="199">
        <v>77</v>
      </c>
      <c r="AM235" s="199">
        <v>5331</v>
      </c>
      <c r="AN235" s="199">
        <v>23765</v>
      </c>
      <c r="AO235" s="199">
        <v>0</v>
      </c>
      <c r="AP235" s="199">
        <v>0</v>
      </c>
      <c r="AQ235" s="199">
        <v>0</v>
      </c>
      <c r="AR235" s="199">
        <v>86</v>
      </c>
      <c r="AS235" s="199">
        <v>6603</v>
      </c>
      <c r="AT235" s="199">
        <v>34077</v>
      </c>
      <c r="AU235" s="199">
        <v>48</v>
      </c>
      <c r="AV235" s="199">
        <v>8032</v>
      </c>
      <c r="AW235" s="199">
        <v>54406</v>
      </c>
      <c r="AX235" s="199">
        <v>90</v>
      </c>
      <c r="AY235" s="199">
        <v>4856</v>
      </c>
      <c r="AZ235" s="199">
        <v>21294</v>
      </c>
      <c r="BA235" s="199">
        <v>437</v>
      </c>
      <c r="BB235" s="199">
        <v>40751</v>
      </c>
      <c r="BC235" s="199">
        <v>236837</v>
      </c>
      <c r="BD235" s="199">
        <v>77</v>
      </c>
      <c r="BE235" s="199">
        <v>8934</v>
      </c>
      <c r="BF235" s="199">
        <v>45760</v>
      </c>
      <c r="BG235" s="199">
        <v>31</v>
      </c>
      <c r="BH235" s="199">
        <v>3251</v>
      </c>
      <c r="BI235" s="199">
        <v>14359</v>
      </c>
      <c r="BJ235" s="199">
        <v>3491</v>
      </c>
      <c r="BK235" s="199">
        <v>20114</v>
      </c>
      <c r="BL235" s="199">
        <v>2606</v>
      </c>
      <c r="BM235" s="199">
        <v>13655</v>
      </c>
      <c r="BN235" s="199">
        <v>190</v>
      </c>
      <c r="BO235" s="199">
        <v>1140</v>
      </c>
      <c r="BP235" s="199">
        <v>0</v>
      </c>
      <c r="BQ235" s="199">
        <v>0</v>
      </c>
      <c r="BR235" s="199">
        <v>0</v>
      </c>
      <c r="BS235" s="199">
        <v>0</v>
      </c>
      <c r="BT235" s="199">
        <v>0</v>
      </c>
      <c r="BU235" s="199">
        <v>0</v>
      </c>
      <c r="BV235" s="204"/>
      <c r="BW235" s="204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199"/>
      <c r="O236" s="198">
        <v>33438</v>
      </c>
      <c r="P236" s="200">
        <f t="shared" si="3"/>
        <v>40808</v>
      </c>
      <c r="Q236" s="199"/>
      <c r="R236" s="199"/>
      <c r="S236" s="199"/>
      <c r="T236" s="199"/>
      <c r="U236" s="199"/>
      <c r="V236" s="199"/>
      <c r="W236" s="199"/>
      <c r="X236" s="199"/>
      <c r="Y236" s="199"/>
      <c r="Z236" s="199"/>
      <c r="AA236" s="199"/>
      <c r="AB236" s="199"/>
      <c r="AC236" s="199"/>
      <c r="AD236" s="199"/>
      <c r="AE236" s="199"/>
      <c r="AF236" s="199"/>
      <c r="AG236" s="199"/>
      <c r="AH236" s="199"/>
      <c r="AI236" s="199"/>
      <c r="AJ236" s="199"/>
      <c r="AK236" s="199"/>
      <c r="AL236" s="199"/>
      <c r="AM236" s="199"/>
      <c r="AN236" s="199"/>
      <c r="AO236" s="199"/>
      <c r="AP236" s="199"/>
      <c r="AQ236" s="199"/>
      <c r="AR236" s="199"/>
      <c r="AS236" s="199"/>
      <c r="AT236" s="199"/>
      <c r="AU236" s="199"/>
      <c r="AV236" s="199"/>
      <c r="AW236" s="199"/>
      <c r="AX236" s="199"/>
      <c r="AY236" s="199"/>
      <c r="AZ236" s="199"/>
      <c r="BA236" s="199"/>
      <c r="BB236" s="199"/>
      <c r="BC236" s="199"/>
      <c r="BD236" s="199"/>
      <c r="BE236" s="199"/>
      <c r="BF236" s="199"/>
      <c r="BG236" s="199"/>
      <c r="BH236" s="199"/>
      <c r="BI236" s="199"/>
      <c r="BJ236" s="199"/>
      <c r="BK236" s="199"/>
      <c r="BL236" s="199"/>
      <c r="BM236" s="199"/>
      <c r="BN236" s="199"/>
      <c r="BO236" s="199"/>
      <c r="BP236" s="199"/>
      <c r="BQ236" s="199"/>
      <c r="BR236" s="199"/>
      <c r="BS236" s="199"/>
      <c r="BT236" s="199"/>
      <c r="BU236" s="199"/>
      <c r="BV236" s="204"/>
      <c r="BW236" s="204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199"/>
      <c r="O237" s="198"/>
      <c r="P237" s="200">
        <f t="shared" si="3"/>
        <v>51852</v>
      </c>
      <c r="Q237" s="199"/>
      <c r="R237" s="199"/>
      <c r="S237" s="199"/>
      <c r="T237" s="199"/>
      <c r="U237" s="199"/>
      <c r="V237" s="199"/>
      <c r="W237" s="199"/>
      <c r="X237" s="199"/>
      <c r="Y237" s="199"/>
      <c r="Z237" s="199"/>
      <c r="AA237" s="199"/>
      <c r="AB237" s="199"/>
      <c r="AC237" s="199"/>
      <c r="AD237" s="199"/>
      <c r="AE237" s="199"/>
      <c r="AF237" s="199"/>
      <c r="AG237" s="199"/>
      <c r="AH237" s="199"/>
      <c r="AI237" s="199"/>
      <c r="AJ237" s="199"/>
      <c r="AK237" s="199"/>
      <c r="AL237" s="199"/>
      <c r="AM237" s="199"/>
      <c r="AN237" s="199"/>
      <c r="AO237" s="199"/>
      <c r="AP237" s="199"/>
      <c r="AQ237" s="199"/>
      <c r="AR237" s="199"/>
      <c r="AS237" s="199"/>
      <c r="AT237" s="199"/>
      <c r="AU237" s="199"/>
      <c r="AV237" s="199"/>
      <c r="AW237" s="199"/>
      <c r="AX237" s="199"/>
      <c r="AY237" s="199"/>
      <c r="AZ237" s="199"/>
      <c r="BA237" s="199"/>
      <c r="BB237" s="199"/>
      <c r="BC237" s="199"/>
      <c r="BD237" s="199"/>
      <c r="BE237" s="199"/>
      <c r="BF237" s="199"/>
      <c r="BG237" s="199"/>
      <c r="BH237" s="199"/>
      <c r="BI237" s="199"/>
      <c r="BJ237" s="199"/>
      <c r="BK237" s="199"/>
      <c r="BL237" s="199"/>
      <c r="BM237" s="199"/>
      <c r="BN237" s="199"/>
      <c r="BO237" s="199"/>
      <c r="BP237" s="199"/>
      <c r="BQ237" s="199"/>
      <c r="BR237" s="199"/>
      <c r="BS237" s="199"/>
      <c r="BT237" s="199"/>
      <c r="BU237" s="199"/>
      <c r="BV237" s="204"/>
      <c r="BW237" s="204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199"/>
      <c r="O238" s="198"/>
      <c r="P238" s="200">
        <f t="shared" si="3"/>
        <v>53472</v>
      </c>
      <c r="Q238" s="199"/>
      <c r="R238" s="199"/>
      <c r="S238" s="199"/>
      <c r="T238" s="199"/>
      <c r="U238" s="199"/>
      <c r="V238" s="199"/>
      <c r="W238" s="199"/>
      <c r="X238" s="199"/>
      <c r="Y238" s="199"/>
      <c r="Z238" s="199"/>
      <c r="AA238" s="199"/>
      <c r="AB238" s="199"/>
      <c r="AC238" s="199"/>
      <c r="AD238" s="199"/>
      <c r="AE238" s="199"/>
      <c r="AF238" s="199"/>
      <c r="AG238" s="199"/>
      <c r="AH238" s="199"/>
      <c r="AI238" s="199"/>
      <c r="AJ238" s="199"/>
      <c r="AK238" s="199"/>
      <c r="AL238" s="199"/>
      <c r="AM238" s="199"/>
      <c r="AN238" s="199"/>
      <c r="AO238" s="199"/>
      <c r="AP238" s="199"/>
      <c r="AQ238" s="199"/>
      <c r="AR238" s="199"/>
      <c r="AS238" s="199"/>
      <c r="AT238" s="199"/>
      <c r="AU238" s="199"/>
      <c r="AV238" s="199"/>
      <c r="AW238" s="199"/>
      <c r="AX238" s="199"/>
      <c r="AY238" s="199"/>
      <c r="AZ238" s="199"/>
      <c r="BA238" s="199"/>
      <c r="BB238" s="199"/>
      <c r="BC238" s="199"/>
      <c r="BD238" s="199"/>
      <c r="BE238" s="199"/>
      <c r="BF238" s="199"/>
      <c r="BG238" s="199"/>
      <c r="BH238" s="199"/>
      <c r="BI238" s="199"/>
      <c r="BJ238" s="199"/>
      <c r="BK238" s="199"/>
      <c r="BL238" s="199"/>
      <c r="BM238" s="199"/>
      <c r="BN238" s="199"/>
      <c r="BO238" s="199"/>
      <c r="BP238" s="199"/>
      <c r="BQ238" s="199"/>
      <c r="BR238" s="199"/>
      <c r="BS238" s="199"/>
      <c r="BT238" s="199"/>
      <c r="BU238" s="199"/>
      <c r="BV238" s="204"/>
      <c r="BW238" s="204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199"/>
      <c r="O239" s="198"/>
      <c r="P239" s="200">
        <f t="shared" si="3"/>
        <v>42219</v>
      </c>
      <c r="Q239" s="199"/>
      <c r="R239" s="199"/>
      <c r="S239" s="199"/>
      <c r="T239" s="199"/>
      <c r="U239" s="199"/>
      <c r="V239" s="199"/>
      <c r="W239" s="199"/>
      <c r="X239" s="199"/>
      <c r="Y239" s="199"/>
      <c r="Z239" s="199"/>
      <c r="AA239" s="199"/>
      <c r="AB239" s="199"/>
      <c r="AC239" s="199"/>
      <c r="AD239" s="199"/>
      <c r="AE239" s="199"/>
      <c r="AF239" s="199"/>
      <c r="AG239" s="199"/>
      <c r="AH239" s="199"/>
      <c r="AI239" s="199"/>
      <c r="AJ239" s="199"/>
      <c r="AK239" s="199"/>
      <c r="AL239" s="199"/>
      <c r="AM239" s="199"/>
      <c r="AN239" s="199"/>
      <c r="AO239" s="199"/>
      <c r="AP239" s="199"/>
      <c r="AQ239" s="199"/>
      <c r="AR239" s="199"/>
      <c r="AS239" s="199"/>
      <c r="AT239" s="199"/>
      <c r="AU239" s="199"/>
      <c r="AV239" s="199"/>
      <c r="AW239" s="199"/>
      <c r="AX239" s="199"/>
      <c r="AY239" s="199"/>
      <c r="AZ239" s="199"/>
      <c r="BA239" s="199"/>
      <c r="BB239" s="199"/>
      <c r="BC239" s="199"/>
      <c r="BD239" s="199"/>
      <c r="BE239" s="199"/>
      <c r="BF239" s="199"/>
      <c r="BG239" s="199"/>
      <c r="BH239" s="199"/>
      <c r="BI239" s="199"/>
      <c r="BJ239" s="199"/>
      <c r="BK239" s="199"/>
      <c r="BL239" s="199"/>
      <c r="BM239" s="199"/>
      <c r="BN239" s="199"/>
      <c r="BO239" s="199"/>
      <c r="BP239" s="199"/>
      <c r="BQ239" s="199"/>
      <c r="BR239" s="199"/>
      <c r="BS239" s="199"/>
      <c r="BT239" s="199"/>
      <c r="BU239" s="199"/>
      <c r="BV239" s="204"/>
      <c r="BW239" s="204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199"/>
      <c r="O240" s="198"/>
      <c r="P240" s="200">
        <f t="shared" si="3"/>
        <v>53225</v>
      </c>
      <c r="Q240" s="199"/>
      <c r="R240" s="199"/>
      <c r="S240" s="199"/>
      <c r="T240" s="199"/>
      <c r="U240" s="199"/>
      <c r="V240" s="199"/>
      <c r="W240" s="199"/>
      <c r="X240" s="199"/>
      <c r="Y240" s="199"/>
      <c r="Z240" s="199"/>
      <c r="AA240" s="199"/>
      <c r="AB240" s="199"/>
      <c r="AC240" s="199"/>
      <c r="AD240" s="199"/>
      <c r="AE240" s="199"/>
      <c r="AF240" s="199"/>
      <c r="AG240" s="199"/>
      <c r="AH240" s="199"/>
      <c r="AI240" s="199"/>
      <c r="AJ240" s="199"/>
      <c r="AK240" s="199"/>
      <c r="AL240" s="199"/>
      <c r="AM240" s="199"/>
      <c r="AN240" s="199"/>
      <c r="AO240" s="199"/>
      <c r="AP240" s="199"/>
      <c r="AQ240" s="199"/>
      <c r="AR240" s="199"/>
      <c r="AS240" s="199"/>
      <c r="AT240" s="199"/>
      <c r="AU240" s="199"/>
      <c r="AV240" s="199"/>
      <c r="AW240" s="199"/>
      <c r="AX240" s="199"/>
      <c r="AY240" s="199"/>
      <c r="AZ240" s="199"/>
      <c r="BA240" s="199"/>
      <c r="BB240" s="199"/>
      <c r="BC240" s="199"/>
      <c r="BD240" s="199"/>
      <c r="BE240" s="199"/>
      <c r="BF240" s="199"/>
      <c r="BG240" s="199"/>
      <c r="BH240" s="199"/>
      <c r="BI240" s="199"/>
      <c r="BJ240" s="199"/>
      <c r="BK240" s="199"/>
      <c r="BL240" s="199"/>
      <c r="BM240" s="199"/>
      <c r="BN240" s="199"/>
      <c r="BO240" s="199"/>
      <c r="BP240" s="199"/>
      <c r="BQ240" s="199"/>
      <c r="BR240" s="199"/>
      <c r="BS240" s="199"/>
      <c r="BT240" s="199"/>
      <c r="BU240" s="199"/>
      <c r="BV240" s="204"/>
      <c r="BW240" s="204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199"/>
      <c r="O241" s="198"/>
      <c r="P241" s="200">
        <f t="shared" si="3"/>
        <v>76967</v>
      </c>
      <c r="Q241" s="199"/>
      <c r="R241" s="199"/>
      <c r="S241" s="199"/>
      <c r="T241" s="199"/>
      <c r="U241" s="199"/>
      <c r="V241" s="199"/>
      <c r="W241" s="199"/>
      <c r="X241" s="199"/>
      <c r="Y241" s="199"/>
      <c r="Z241" s="199"/>
      <c r="AA241" s="199"/>
      <c r="AB241" s="199"/>
      <c r="AC241" s="199"/>
      <c r="AD241" s="199"/>
      <c r="AE241" s="199"/>
      <c r="AF241" s="199"/>
      <c r="AG241" s="199"/>
      <c r="AH241" s="199"/>
      <c r="AI241" s="199"/>
      <c r="AJ241" s="199"/>
      <c r="AK241" s="199"/>
      <c r="AL241" s="199"/>
      <c r="AM241" s="199"/>
      <c r="AN241" s="199"/>
      <c r="AO241" s="199"/>
      <c r="AP241" s="199"/>
      <c r="AQ241" s="199"/>
      <c r="AR241" s="199"/>
      <c r="AS241" s="199"/>
      <c r="AT241" s="199"/>
      <c r="AU241" s="199"/>
      <c r="AV241" s="199"/>
      <c r="AW241" s="199"/>
      <c r="AX241" s="199"/>
      <c r="AY241" s="199"/>
      <c r="AZ241" s="199"/>
      <c r="BA241" s="199"/>
      <c r="BB241" s="199"/>
      <c r="BC241" s="199"/>
      <c r="BD241" s="199"/>
      <c r="BE241" s="199"/>
      <c r="BF241" s="199"/>
      <c r="BG241" s="199"/>
      <c r="BH241" s="199"/>
      <c r="BI241" s="199"/>
      <c r="BJ241" s="199"/>
      <c r="BK241" s="199"/>
      <c r="BL241" s="199"/>
      <c r="BM241" s="199"/>
      <c r="BN241" s="199"/>
      <c r="BO241" s="199"/>
      <c r="BP241" s="199"/>
      <c r="BQ241" s="199"/>
      <c r="BR241" s="199"/>
      <c r="BS241" s="199"/>
      <c r="BT241" s="199"/>
      <c r="BU241" s="199"/>
      <c r="BV241" s="204"/>
      <c r="BW241" s="204"/>
    </row>
    <row r="242" spans="1:75">
      <c r="A242" s="29">
        <v>41183</v>
      </c>
      <c r="B242" s="35">
        <v>26</v>
      </c>
      <c r="C242" s="35">
        <v>1600</v>
      </c>
      <c r="D242" s="35">
        <v>11369</v>
      </c>
      <c r="E242" s="35">
        <v>94</v>
      </c>
      <c r="F242" s="35">
        <v>28170</v>
      </c>
      <c r="G242" s="35">
        <v>197502</v>
      </c>
      <c r="H242" s="35">
        <v>201</v>
      </c>
      <c r="I242" s="35">
        <v>17718</v>
      </c>
      <c r="J242" s="35">
        <v>137171</v>
      </c>
      <c r="K242" s="35">
        <v>0</v>
      </c>
      <c r="L242" s="35">
        <v>0</v>
      </c>
      <c r="M242" s="199"/>
      <c r="O242" s="198"/>
      <c r="P242" s="200">
        <f t="shared" si="3"/>
        <v>47488</v>
      </c>
      <c r="Q242" s="199"/>
      <c r="R242" s="199"/>
      <c r="S242" s="199"/>
      <c r="T242" s="199"/>
      <c r="U242" s="199"/>
      <c r="V242" s="199"/>
      <c r="W242" s="199"/>
      <c r="X242" s="199"/>
      <c r="Y242" s="199"/>
      <c r="Z242" s="199"/>
      <c r="AA242" s="199"/>
      <c r="AB242" s="199"/>
      <c r="AC242" s="199"/>
      <c r="AD242" s="199"/>
      <c r="AE242" s="199"/>
      <c r="AF242" s="199"/>
      <c r="AG242" s="199"/>
      <c r="AH242" s="199"/>
      <c r="AI242" s="199"/>
      <c r="AJ242" s="199"/>
      <c r="AK242" s="199"/>
      <c r="AL242" s="199"/>
      <c r="AM242" s="199"/>
      <c r="AN242" s="199"/>
      <c r="AO242" s="199"/>
      <c r="AP242" s="199"/>
      <c r="AQ242" s="199"/>
      <c r="AR242" s="199"/>
      <c r="AS242" s="199"/>
      <c r="AT242" s="199"/>
      <c r="AU242" s="199"/>
      <c r="AV242" s="199"/>
      <c r="AW242" s="199"/>
      <c r="AX242" s="199"/>
      <c r="AY242" s="199"/>
      <c r="AZ242" s="199"/>
      <c r="BA242" s="199"/>
      <c r="BB242" s="199"/>
      <c r="BC242" s="199"/>
      <c r="BD242" s="199"/>
      <c r="BE242" s="199"/>
      <c r="BF242" s="199"/>
      <c r="BG242" s="199"/>
      <c r="BH242" s="199"/>
      <c r="BI242" s="199"/>
      <c r="BJ242" s="199"/>
      <c r="BK242" s="199"/>
      <c r="BL242" s="199"/>
      <c r="BM242" s="199"/>
      <c r="BN242" s="199"/>
      <c r="BO242" s="199"/>
      <c r="BP242" s="199"/>
      <c r="BQ242" s="199"/>
      <c r="BR242" s="199"/>
      <c r="BS242" s="199"/>
      <c r="BT242" s="199"/>
      <c r="BU242" s="199"/>
      <c r="BV242" s="204"/>
      <c r="BW242" s="204"/>
    </row>
    <row r="243" spans="1:75">
      <c r="A243" s="29">
        <v>41214</v>
      </c>
      <c r="B243" s="35">
        <v>29</v>
      </c>
      <c r="C243" s="35">
        <v>1638</v>
      </c>
      <c r="D243" s="35">
        <v>9716</v>
      </c>
      <c r="E243" s="35">
        <v>162</v>
      </c>
      <c r="F243" s="35">
        <v>47890</v>
      </c>
      <c r="G243" s="35">
        <v>338556</v>
      </c>
      <c r="H243" s="35">
        <v>568</v>
      </c>
      <c r="I243" s="35">
        <v>39346</v>
      </c>
      <c r="J243" s="35">
        <v>321280</v>
      </c>
      <c r="K243" s="35">
        <v>1816</v>
      </c>
      <c r="L243" s="35">
        <v>8169</v>
      </c>
      <c r="M243" s="199"/>
      <c r="O243" s="198"/>
      <c r="P243" s="200">
        <f t="shared" si="3"/>
        <v>90690</v>
      </c>
      <c r="Q243" s="199"/>
      <c r="R243" s="199"/>
      <c r="S243" s="199"/>
      <c r="T243" s="199"/>
      <c r="U243" s="199"/>
      <c r="V243" s="199"/>
      <c r="W243" s="199"/>
      <c r="X243" s="199"/>
      <c r="Y243" s="199"/>
      <c r="Z243" s="199"/>
      <c r="AA243" s="199"/>
      <c r="AB243" s="199"/>
      <c r="AC243" s="199"/>
      <c r="AD243" s="199"/>
      <c r="AE243" s="199"/>
      <c r="AF243" s="199"/>
      <c r="AG243" s="199"/>
      <c r="AH243" s="199"/>
      <c r="AI243" s="199"/>
      <c r="AJ243" s="199"/>
      <c r="AK243" s="199"/>
      <c r="AL243" s="199"/>
      <c r="AM243" s="199"/>
      <c r="AN243" s="199"/>
      <c r="AO243" s="199"/>
      <c r="AP243" s="199"/>
      <c r="AQ243" s="199"/>
      <c r="AR243" s="199"/>
      <c r="AS243" s="199"/>
      <c r="AT243" s="199"/>
      <c r="AU243" s="199"/>
      <c r="AV243" s="199"/>
      <c r="AW243" s="199"/>
      <c r="AX243" s="199"/>
      <c r="AY243" s="199"/>
      <c r="AZ243" s="199"/>
      <c r="BA243" s="199"/>
      <c r="BB243" s="199"/>
      <c r="BC243" s="199"/>
      <c r="BD243" s="199"/>
      <c r="BE243" s="199"/>
      <c r="BF243" s="199"/>
      <c r="BG243" s="199"/>
      <c r="BH243" s="199"/>
      <c r="BI243" s="199"/>
      <c r="BJ243" s="199"/>
      <c r="BK243" s="199"/>
      <c r="BL243" s="199"/>
      <c r="BM243" s="199"/>
      <c r="BN243" s="199"/>
      <c r="BO243" s="199"/>
      <c r="BP243" s="199"/>
      <c r="BQ243" s="199"/>
      <c r="BR243" s="199"/>
      <c r="BS243" s="199"/>
      <c r="BT243" s="199"/>
      <c r="BU243" s="199"/>
      <c r="BV243" s="204"/>
      <c r="BW243" s="204"/>
    </row>
    <row r="244" spans="1:75">
      <c r="A244" s="29">
        <v>41244</v>
      </c>
      <c r="B244" s="35">
        <v>23</v>
      </c>
      <c r="C244" s="35">
        <v>1273</v>
      </c>
      <c r="D244" s="35">
        <v>9314</v>
      </c>
      <c r="E244" s="35">
        <v>66</v>
      </c>
      <c r="F244" s="35">
        <v>19367</v>
      </c>
      <c r="G244" s="35">
        <v>133213</v>
      </c>
      <c r="H244" s="35">
        <v>57</v>
      </c>
      <c r="I244" s="35">
        <v>7430</v>
      </c>
      <c r="J244" s="35">
        <v>39708</v>
      </c>
      <c r="K244" s="35">
        <v>499</v>
      </c>
      <c r="L244" s="35">
        <v>2226</v>
      </c>
      <c r="M244" s="199"/>
      <c r="O244" s="198"/>
      <c r="P244" s="200">
        <f t="shared" si="3"/>
        <v>28569</v>
      </c>
      <c r="Q244" s="199"/>
      <c r="R244" s="199"/>
      <c r="S244" s="199"/>
      <c r="T244" s="199"/>
      <c r="U244" s="199"/>
      <c r="V244" s="199"/>
      <c r="W244" s="199"/>
      <c r="X244" s="199"/>
      <c r="Y244" s="199"/>
      <c r="Z244" s="199"/>
      <c r="AA244" s="199"/>
      <c r="AB244" s="199"/>
      <c r="AC244" s="199"/>
      <c r="AD244" s="199"/>
      <c r="AE244" s="199"/>
      <c r="AF244" s="199"/>
      <c r="AG244" s="199"/>
      <c r="AH244" s="199"/>
      <c r="AI244" s="199"/>
      <c r="AJ244" s="199"/>
      <c r="AK244" s="199"/>
      <c r="AL244" s="199"/>
      <c r="AM244" s="199"/>
      <c r="AN244" s="199"/>
      <c r="AO244" s="199"/>
      <c r="AP244" s="199"/>
      <c r="AQ244" s="199"/>
      <c r="AR244" s="199"/>
      <c r="AS244" s="199"/>
      <c r="AT244" s="199"/>
      <c r="AU244" s="199"/>
      <c r="AV244" s="199"/>
      <c r="AW244" s="199"/>
      <c r="AX244" s="199"/>
      <c r="AY244" s="199"/>
      <c r="AZ244" s="199"/>
      <c r="BA244" s="199"/>
      <c r="BB244" s="199"/>
      <c r="BC244" s="199"/>
      <c r="BD244" s="199"/>
      <c r="BE244" s="199"/>
      <c r="BF244" s="199"/>
      <c r="BG244" s="199"/>
      <c r="BH244" s="199"/>
      <c r="BI244" s="199"/>
      <c r="BJ244" s="199"/>
      <c r="BK244" s="199"/>
      <c r="BL244" s="199"/>
      <c r="BM244" s="199"/>
      <c r="BN244" s="199"/>
      <c r="BO244" s="199"/>
      <c r="BP244" s="199"/>
      <c r="BQ244" s="199"/>
      <c r="BR244" s="199"/>
      <c r="BS244" s="199"/>
      <c r="BT244" s="199"/>
      <c r="BU244" s="199"/>
      <c r="BV244" s="204"/>
      <c r="BW244" s="204"/>
    </row>
    <row r="245" spans="1:75">
      <c r="A245" s="29">
        <v>41275</v>
      </c>
      <c r="B245" s="35">
        <v>19</v>
      </c>
      <c r="C245" s="35">
        <v>1125</v>
      </c>
      <c r="D245" s="35">
        <v>7691</v>
      </c>
      <c r="E245" s="35">
        <v>67</v>
      </c>
      <c r="F245" s="35">
        <v>19956</v>
      </c>
      <c r="G245" s="35">
        <v>145094</v>
      </c>
      <c r="H245" s="35">
        <v>37</v>
      </c>
      <c r="I245" s="35">
        <v>7991</v>
      </c>
      <c r="J245" s="35">
        <v>52923</v>
      </c>
      <c r="K245" s="35">
        <v>2810</v>
      </c>
      <c r="L245" s="35">
        <v>11939</v>
      </c>
      <c r="M245" s="199"/>
      <c r="O245" s="198"/>
      <c r="P245" s="200">
        <f t="shared" si="3"/>
        <v>31882</v>
      </c>
      <c r="Q245" s="199"/>
      <c r="R245" s="199"/>
      <c r="S245" s="199"/>
      <c r="T245" s="199"/>
      <c r="U245" s="199"/>
      <c r="V245" s="199"/>
      <c r="W245" s="199"/>
      <c r="X245" s="199"/>
      <c r="Y245" s="199"/>
      <c r="Z245" s="199"/>
      <c r="AA245" s="199"/>
      <c r="AB245" s="199"/>
      <c r="AC245" s="199"/>
      <c r="AD245" s="199"/>
      <c r="AE245" s="199"/>
      <c r="AF245" s="199"/>
      <c r="AG245" s="199"/>
      <c r="AH245" s="199"/>
      <c r="AI245" s="199"/>
      <c r="AJ245" s="199"/>
      <c r="AK245" s="199"/>
      <c r="AL245" s="199"/>
      <c r="AM245" s="199"/>
      <c r="AN245" s="199"/>
      <c r="AO245" s="199"/>
      <c r="AP245" s="199"/>
      <c r="AQ245" s="199"/>
      <c r="AR245" s="199"/>
      <c r="AS245" s="199"/>
      <c r="AT245" s="199"/>
      <c r="AU245" s="199"/>
      <c r="AV245" s="199"/>
      <c r="AW245" s="199"/>
      <c r="AX245" s="199"/>
      <c r="AY245" s="199"/>
      <c r="AZ245" s="199"/>
      <c r="BA245" s="199"/>
      <c r="BB245" s="199"/>
      <c r="BC245" s="199"/>
      <c r="BD245" s="199"/>
      <c r="BE245" s="199"/>
      <c r="BF245" s="199"/>
      <c r="BG245" s="199"/>
      <c r="BH245" s="199"/>
      <c r="BI245" s="199"/>
      <c r="BJ245" s="199"/>
      <c r="BK245" s="199"/>
      <c r="BL245" s="199"/>
      <c r="BM245" s="199"/>
      <c r="BN245" s="199"/>
      <c r="BO245" s="199"/>
      <c r="BP245" s="199"/>
      <c r="BQ245" s="199"/>
      <c r="BR245" s="199"/>
      <c r="BS245" s="199"/>
      <c r="BT245" s="199"/>
      <c r="BU245" s="199"/>
      <c r="BV245" s="204"/>
      <c r="BW245" s="204"/>
    </row>
    <row r="246" spans="1:75">
      <c r="A246" s="29">
        <v>41306</v>
      </c>
      <c r="B246" s="35">
        <v>31</v>
      </c>
      <c r="C246" s="35">
        <v>1804</v>
      </c>
      <c r="D246" s="35">
        <v>9994</v>
      </c>
      <c r="E246" s="35">
        <v>84</v>
      </c>
      <c r="F246" s="35">
        <v>25033</v>
      </c>
      <c r="G246" s="35">
        <v>187536</v>
      </c>
      <c r="H246" s="35">
        <v>62</v>
      </c>
      <c r="I246" s="35">
        <v>9686</v>
      </c>
      <c r="J246" s="35">
        <v>60951</v>
      </c>
      <c r="K246" s="35">
        <v>0</v>
      </c>
      <c r="L246" s="35">
        <v>0</v>
      </c>
      <c r="M246" s="199"/>
      <c r="O246" s="198"/>
      <c r="P246" s="200">
        <f t="shared" si="3"/>
        <v>36523</v>
      </c>
      <c r="Q246" s="199"/>
      <c r="R246" s="199"/>
      <c r="S246" s="199"/>
      <c r="T246" s="199"/>
      <c r="U246" s="199"/>
      <c r="V246" s="199"/>
      <c r="W246" s="199"/>
      <c r="X246" s="199"/>
      <c r="Y246" s="199"/>
      <c r="Z246" s="199"/>
      <c r="AA246" s="199"/>
      <c r="AB246" s="199"/>
      <c r="AC246" s="199"/>
      <c r="AD246" s="199"/>
      <c r="AE246" s="199"/>
      <c r="AF246" s="199"/>
      <c r="AG246" s="199"/>
      <c r="AH246" s="199"/>
      <c r="AI246" s="199"/>
      <c r="AJ246" s="199"/>
      <c r="AK246" s="199"/>
      <c r="AL246" s="199"/>
      <c r="AM246" s="199"/>
      <c r="AN246" s="199"/>
      <c r="AO246" s="199"/>
      <c r="AP246" s="199"/>
      <c r="AQ246" s="199"/>
      <c r="AR246" s="199"/>
      <c r="AS246" s="199"/>
      <c r="AT246" s="199"/>
      <c r="AU246" s="199"/>
      <c r="AV246" s="199"/>
      <c r="AW246" s="199"/>
      <c r="AX246" s="199"/>
      <c r="AY246" s="199"/>
      <c r="AZ246" s="199"/>
      <c r="BA246" s="199"/>
      <c r="BB246" s="199"/>
      <c r="BC246" s="199"/>
      <c r="BD246" s="199"/>
      <c r="BE246" s="199"/>
      <c r="BF246" s="199"/>
      <c r="BG246" s="199"/>
      <c r="BH246" s="199"/>
      <c r="BI246" s="199"/>
      <c r="BJ246" s="199"/>
      <c r="BK246" s="199"/>
      <c r="BL246" s="199"/>
      <c r="BM246" s="199"/>
      <c r="BN246" s="199"/>
      <c r="BO246" s="199"/>
      <c r="BP246" s="199"/>
      <c r="BQ246" s="199"/>
      <c r="BR246" s="199"/>
      <c r="BS246" s="199"/>
      <c r="BT246" s="199"/>
      <c r="BU246" s="199"/>
      <c r="BV246" s="204"/>
      <c r="BW246" s="204"/>
    </row>
    <row r="247" spans="1:75">
      <c r="A247" s="29">
        <v>41334</v>
      </c>
      <c r="B247" s="35">
        <v>26</v>
      </c>
      <c r="C247" s="35">
        <v>1620</v>
      </c>
      <c r="D247" s="35">
        <v>9360</v>
      </c>
      <c r="E247" s="35">
        <v>119</v>
      </c>
      <c r="F247" s="35">
        <v>38777</v>
      </c>
      <c r="G247" s="35">
        <v>267599</v>
      </c>
      <c r="H247" s="35">
        <v>310</v>
      </c>
      <c r="I247" s="35">
        <v>38052</v>
      </c>
      <c r="J247" s="35">
        <v>290839</v>
      </c>
      <c r="K247" s="35">
        <v>0</v>
      </c>
      <c r="L247" s="35">
        <v>0</v>
      </c>
      <c r="M247" s="199"/>
      <c r="O247" s="198"/>
      <c r="P247" s="200">
        <f t="shared" si="3"/>
        <v>78449</v>
      </c>
      <c r="Q247" s="199"/>
      <c r="R247" s="199"/>
      <c r="S247" s="199"/>
      <c r="T247" s="199"/>
      <c r="U247" s="199"/>
      <c r="V247" s="199"/>
      <c r="W247" s="199"/>
      <c r="X247" s="199"/>
      <c r="Y247" s="199"/>
      <c r="Z247" s="199"/>
      <c r="AA247" s="199"/>
      <c r="AB247" s="199"/>
      <c r="AC247" s="199"/>
      <c r="AD247" s="199"/>
      <c r="AE247" s="199"/>
      <c r="AF247" s="199"/>
      <c r="AG247" s="199"/>
      <c r="AH247" s="199"/>
      <c r="AI247" s="199"/>
      <c r="AJ247" s="199"/>
      <c r="AK247" s="199"/>
      <c r="AL247" s="199"/>
      <c r="AM247" s="199"/>
      <c r="AN247" s="199"/>
      <c r="AO247" s="199"/>
      <c r="AP247" s="199"/>
      <c r="AQ247" s="199"/>
      <c r="AR247" s="199"/>
      <c r="AS247" s="199"/>
      <c r="AT247" s="199"/>
      <c r="AU247" s="199"/>
      <c r="AV247" s="199"/>
      <c r="AW247" s="199"/>
      <c r="AX247" s="199"/>
      <c r="AY247" s="199"/>
      <c r="AZ247" s="199"/>
      <c r="BA247" s="199"/>
      <c r="BB247" s="199"/>
      <c r="BC247" s="199"/>
      <c r="BD247" s="199"/>
      <c r="BE247" s="199"/>
      <c r="BF247" s="199"/>
      <c r="BG247" s="199"/>
      <c r="BH247" s="199"/>
      <c r="BI247" s="199"/>
      <c r="BJ247" s="199"/>
      <c r="BK247" s="199"/>
      <c r="BL247" s="199"/>
      <c r="BM247" s="199"/>
      <c r="BN247" s="199"/>
      <c r="BO247" s="199"/>
      <c r="BP247" s="199"/>
      <c r="BQ247" s="199"/>
      <c r="BR247" s="199"/>
      <c r="BS247" s="199"/>
      <c r="BT247" s="199"/>
      <c r="BU247" s="199"/>
      <c r="BV247" s="204"/>
      <c r="BW247" s="204"/>
    </row>
    <row r="248" spans="1:75">
      <c r="A248" s="29">
        <v>41365</v>
      </c>
      <c r="B248" s="35">
        <v>44</v>
      </c>
      <c r="C248" s="35">
        <v>2604</v>
      </c>
      <c r="D248" s="35">
        <v>18910</v>
      </c>
      <c r="E248" s="35">
        <v>99</v>
      </c>
      <c r="F248" s="35">
        <v>27020</v>
      </c>
      <c r="G248" s="35">
        <v>177156</v>
      </c>
      <c r="H248" s="35">
        <v>59</v>
      </c>
      <c r="I248" s="35">
        <v>7411</v>
      </c>
      <c r="J248" s="35">
        <v>52607</v>
      </c>
      <c r="K248" s="35">
        <v>366</v>
      </c>
      <c r="L248" s="35">
        <v>3148</v>
      </c>
      <c r="M248" s="199"/>
      <c r="O248" s="198"/>
      <c r="P248" s="200">
        <f t="shared" si="3"/>
        <v>37401</v>
      </c>
      <c r="Q248" s="199"/>
      <c r="R248" s="199"/>
      <c r="S248" s="199"/>
      <c r="T248" s="199"/>
      <c r="U248" s="199"/>
      <c r="V248" s="199"/>
      <c r="W248" s="199"/>
      <c r="X248" s="199"/>
      <c r="Y248" s="199"/>
      <c r="Z248" s="199"/>
      <c r="AA248" s="199"/>
      <c r="AB248" s="199"/>
      <c r="AC248" s="199"/>
      <c r="AD248" s="199"/>
      <c r="AE248" s="199"/>
      <c r="AF248" s="199"/>
      <c r="AG248" s="199"/>
      <c r="AH248" s="199"/>
      <c r="AI248" s="199"/>
      <c r="AJ248" s="199"/>
      <c r="AK248" s="199"/>
      <c r="AL248" s="199"/>
      <c r="AM248" s="199"/>
      <c r="AN248" s="199"/>
      <c r="AO248" s="199"/>
      <c r="AP248" s="199"/>
      <c r="AQ248" s="199"/>
      <c r="AR248" s="199"/>
      <c r="AS248" s="199"/>
      <c r="AT248" s="199"/>
      <c r="AU248" s="199"/>
      <c r="AV248" s="199"/>
      <c r="AW248" s="199"/>
      <c r="AX248" s="199"/>
      <c r="AY248" s="199"/>
      <c r="AZ248" s="199"/>
      <c r="BA248" s="199"/>
      <c r="BB248" s="199"/>
      <c r="BC248" s="199"/>
      <c r="BD248" s="199"/>
      <c r="BE248" s="199"/>
      <c r="BF248" s="199"/>
      <c r="BG248" s="199"/>
      <c r="BH248" s="199"/>
      <c r="BI248" s="199"/>
      <c r="BJ248" s="199"/>
      <c r="BK248" s="199"/>
      <c r="BL248" s="199"/>
      <c r="BM248" s="199"/>
      <c r="BN248" s="199"/>
      <c r="BO248" s="199"/>
      <c r="BP248" s="199"/>
      <c r="BQ248" s="199"/>
      <c r="BR248" s="199"/>
      <c r="BS248" s="199"/>
      <c r="BT248" s="199"/>
      <c r="BU248" s="199"/>
      <c r="BV248" s="204"/>
      <c r="BW248" s="204"/>
    </row>
    <row r="249" spans="1:75">
      <c r="A249" s="29">
        <v>41395</v>
      </c>
      <c r="B249" s="35">
        <v>134</v>
      </c>
      <c r="C249" s="35">
        <v>4627</v>
      </c>
      <c r="D249" s="35">
        <v>15639</v>
      </c>
      <c r="E249" s="35">
        <v>122</v>
      </c>
      <c r="F249" s="35">
        <v>38590</v>
      </c>
      <c r="G249" s="35">
        <v>281285</v>
      </c>
      <c r="H249" s="35">
        <v>645</v>
      </c>
      <c r="I249" s="35">
        <v>42766</v>
      </c>
      <c r="J249" s="35">
        <v>229039</v>
      </c>
      <c r="K249" s="35">
        <v>0</v>
      </c>
      <c r="L249" s="35">
        <v>0</v>
      </c>
      <c r="M249" s="199"/>
      <c r="O249" s="198"/>
      <c r="P249" s="200">
        <f t="shared" si="3"/>
        <v>85983</v>
      </c>
      <c r="Q249" s="199"/>
      <c r="R249" s="199"/>
      <c r="S249" s="199"/>
      <c r="T249" s="199"/>
      <c r="U249" s="199"/>
      <c r="V249" s="199"/>
      <c r="W249" s="199"/>
      <c r="X249" s="199"/>
      <c r="Y249" s="199"/>
      <c r="Z249" s="199"/>
      <c r="AA249" s="199"/>
      <c r="AB249" s="199"/>
      <c r="AC249" s="199"/>
      <c r="AD249" s="199"/>
      <c r="AE249" s="199"/>
      <c r="AF249" s="199"/>
      <c r="AG249" s="199"/>
      <c r="AH249" s="199"/>
      <c r="AI249" s="199"/>
      <c r="AJ249" s="199"/>
      <c r="AK249" s="199"/>
      <c r="AL249" s="199"/>
      <c r="AM249" s="199"/>
      <c r="AN249" s="199"/>
      <c r="AO249" s="199"/>
      <c r="AP249" s="199"/>
      <c r="AQ249" s="199"/>
      <c r="AR249" s="199"/>
      <c r="AS249" s="199"/>
      <c r="AT249" s="199"/>
      <c r="AU249" s="199"/>
      <c r="AV249" s="199"/>
      <c r="AW249" s="199"/>
      <c r="AX249" s="199"/>
      <c r="AY249" s="199"/>
      <c r="AZ249" s="199"/>
      <c r="BA249" s="199"/>
      <c r="BB249" s="199"/>
      <c r="BC249" s="199"/>
      <c r="BD249" s="199"/>
      <c r="BE249" s="199"/>
      <c r="BF249" s="199"/>
      <c r="BG249" s="199"/>
      <c r="BH249" s="199"/>
      <c r="BI249" s="199"/>
      <c r="BJ249" s="199"/>
      <c r="BK249" s="199"/>
      <c r="BL249" s="199"/>
      <c r="BM249" s="199"/>
      <c r="BN249" s="199"/>
      <c r="BO249" s="199"/>
      <c r="BP249" s="199"/>
      <c r="BQ249" s="199"/>
      <c r="BR249" s="199"/>
      <c r="BS249" s="199"/>
      <c r="BT249" s="199"/>
      <c r="BU249" s="199"/>
      <c r="BV249" s="204"/>
      <c r="BW249" s="204"/>
    </row>
    <row r="250" spans="1:75">
      <c r="A250" s="29">
        <v>41426</v>
      </c>
      <c r="B250" s="35">
        <v>25</v>
      </c>
      <c r="C250" s="35">
        <v>1474</v>
      </c>
      <c r="D250" s="35">
        <v>9682</v>
      </c>
      <c r="E250" s="35">
        <v>94</v>
      </c>
      <c r="F250" s="35">
        <v>28494</v>
      </c>
      <c r="G250" s="35">
        <v>212464</v>
      </c>
      <c r="H250" s="35">
        <v>67</v>
      </c>
      <c r="I250" s="35">
        <v>15849</v>
      </c>
      <c r="J250" s="35">
        <v>105174</v>
      </c>
      <c r="K250" s="35">
        <v>0</v>
      </c>
      <c r="L250" s="35">
        <v>0</v>
      </c>
      <c r="M250" s="199"/>
      <c r="O250" s="198"/>
      <c r="P250" s="200">
        <f t="shared" si="3"/>
        <v>45817</v>
      </c>
      <c r="Q250" s="199"/>
      <c r="R250" s="199"/>
      <c r="S250" s="199"/>
      <c r="T250" s="199"/>
      <c r="U250" s="199"/>
      <c r="V250" s="199"/>
      <c r="W250" s="199"/>
      <c r="X250" s="199"/>
      <c r="Y250" s="199"/>
      <c r="Z250" s="199"/>
      <c r="AA250" s="199"/>
      <c r="AB250" s="199"/>
      <c r="AC250" s="199"/>
      <c r="AD250" s="199"/>
      <c r="AE250" s="199"/>
      <c r="AF250" s="199"/>
      <c r="AG250" s="199"/>
      <c r="AH250" s="199"/>
      <c r="AI250" s="199"/>
      <c r="AJ250" s="199"/>
      <c r="AK250" s="199"/>
      <c r="AL250" s="199"/>
      <c r="AM250" s="199"/>
      <c r="AN250" s="199"/>
      <c r="AO250" s="199"/>
      <c r="AP250" s="199"/>
      <c r="AQ250" s="199"/>
      <c r="AR250" s="199"/>
      <c r="AS250" s="199"/>
      <c r="AT250" s="199"/>
      <c r="AU250" s="199"/>
      <c r="AV250" s="199"/>
      <c r="AW250" s="199"/>
      <c r="AX250" s="199"/>
      <c r="AY250" s="199"/>
      <c r="AZ250" s="199"/>
      <c r="BA250" s="199"/>
      <c r="BB250" s="199"/>
      <c r="BC250" s="199"/>
      <c r="BD250" s="199"/>
      <c r="BE250" s="199"/>
      <c r="BF250" s="199"/>
      <c r="BG250" s="199"/>
      <c r="BH250" s="199"/>
      <c r="BI250" s="199"/>
      <c r="BJ250" s="199"/>
      <c r="BK250" s="199"/>
      <c r="BL250" s="199"/>
      <c r="BM250" s="199"/>
      <c r="BN250" s="199"/>
      <c r="BO250" s="199"/>
      <c r="BP250" s="199"/>
      <c r="BQ250" s="199"/>
      <c r="BR250" s="199"/>
      <c r="BS250" s="199"/>
      <c r="BT250" s="199"/>
      <c r="BU250" s="199"/>
      <c r="BV250" s="204"/>
      <c r="BW250" s="204"/>
    </row>
    <row r="251" spans="1:75">
      <c r="A251" s="29">
        <v>41456</v>
      </c>
      <c r="B251" s="35">
        <v>555</v>
      </c>
      <c r="C251" s="35">
        <v>21830</v>
      </c>
      <c r="D251" s="35">
        <v>54474</v>
      </c>
      <c r="E251" s="35">
        <v>100</v>
      </c>
      <c r="F251" s="35">
        <v>27155</v>
      </c>
      <c r="G251" s="35">
        <v>185082</v>
      </c>
      <c r="H251" s="35">
        <v>43</v>
      </c>
      <c r="I251" s="35">
        <v>7528</v>
      </c>
      <c r="J251" s="35">
        <v>54288</v>
      </c>
      <c r="K251" s="35">
        <v>90140</v>
      </c>
      <c r="L251" s="35">
        <v>829289</v>
      </c>
      <c r="M251" s="199"/>
      <c r="O251" s="198"/>
      <c r="P251" s="200">
        <f t="shared" si="3"/>
        <v>146653</v>
      </c>
      <c r="Q251" s="199"/>
      <c r="R251" s="199"/>
      <c r="S251" s="199"/>
      <c r="T251" s="199"/>
      <c r="U251" s="199"/>
      <c r="V251" s="199"/>
      <c r="W251" s="199"/>
      <c r="X251" s="199"/>
      <c r="Y251" s="199"/>
      <c r="Z251" s="199"/>
      <c r="AA251" s="199"/>
      <c r="AB251" s="199"/>
      <c r="AC251" s="199"/>
      <c r="AD251" s="199"/>
      <c r="AE251" s="199"/>
      <c r="AF251" s="199"/>
      <c r="AG251" s="199"/>
      <c r="AH251" s="199"/>
      <c r="AI251" s="199"/>
      <c r="AJ251" s="199"/>
      <c r="AK251" s="199"/>
      <c r="AL251" s="199"/>
      <c r="AM251" s="199"/>
      <c r="AN251" s="199"/>
      <c r="AO251" s="199"/>
      <c r="AP251" s="199"/>
      <c r="AQ251" s="199"/>
      <c r="AR251" s="199"/>
      <c r="AS251" s="199"/>
      <c r="AT251" s="199"/>
      <c r="AU251" s="199"/>
      <c r="AV251" s="199"/>
      <c r="AW251" s="199"/>
      <c r="AX251" s="199"/>
      <c r="AY251" s="199"/>
      <c r="AZ251" s="199"/>
      <c r="BA251" s="199"/>
      <c r="BB251" s="199"/>
      <c r="BC251" s="199"/>
      <c r="BD251" s="199"/>
      <c r="BE251" s="199"/>
      <c r="BF251" s="199"/>
      <c r="BG251" s="199"/>
      <c r="BH251" s="199"/>
      <c r="BI251" s="199"/>
      <c r="BJ251" s="199"/>
      <c r="BK251" s="199"/>
      <c r="BL251" s="199"/>
      <c r="BM251" s="199"/>
      <c r="BN251" s="199"/>
      <c r="BO251" s="199"/>
      <c r="BP251" s="199"/>
      <c r="BQ251" s="199"/>
      <c r="BR251" s="199"/>
      <c r="BS251" s="199"/>
      <c r="BT251" s="199"/>
      <c r="BU251" s="199"/>
      <c r="BV251" s="204"/>
      <c r="BW251" s="204"/>
    </row>
    <row r="252" spans="1:75">
      <c r="A252" s="29">
        <v>41487</v>
      </c>
      <c r="B252" s="35">
        <v>36</v>
      </c>
      <c r="C252" s="35">
        <v>2102</v>
      </c>
      <c r="D252" s="35">
        <v>14678</v>
      </c>
      <c r="E252" s="35">
        <v>129</v>
      </c>
      <c r="F252" s="35">
        <v>36577</v>
      </c>
      <c r="G252" s="35">
        <v>279860</v>
      </c>
      <c r="H252" s="35">
        <v>91</v>
      </c>
      <c r="I252" s="35">
        <v>12421</v>
      </c>
      <c r="J252" s="35">
        <v>91505</v>
      </c>
      <c r="K252" s="35">
        <v>0</v>
      </c>
      <c r="L252" s="35">
        <v>0</v>
      </c>
      <c r="M252" s="199"/>
      <c r="O252" s="198"/>
      <c r="P252" s="200">
        <f t="shared" si="3"/>
        <v>51100</v>
      </c>
      <c r="Q252" s="199"/>
      <c r="R252" s="199"/>
      <c r="S252" s="199"/>
      <c r="T252" s="199"/>
      <c r="U252" s="199"/>
      <c r="V252" s="199"/>
      <c r="W252" s="199"/>
      <c r="X252" s="199"/>
      <c r="Y252" s="199"/>
      <c r="Z252" s="199"/>
      <c r="AA252" s="199"/>
      <c r="AB252" s="199"/>
      <c r="AC252" s="199"/>
      <c r="AD252" s="199"/>
      <c r="AE252" s="199"/>
      <c r="AF252" s="199"/>
      <c r="AG252" s="199"/>
      <c r="AH252" s="199"/>
      <c r="AI252" s="199"/>
      <c r="AJ252" s="199"/>
      <c r="AK252" s="199"/>
      <c r="AL252" s="199"/>
      <c r="AM252" s="199"/>
      <c r="AN252" s="199"/>
      <c r="AO252" s="199"/>
      <c r="AP252" s="199"/>
      <c r="AQ252" s="199"/>
      <c r="AR252" s="199"/>
      <c r="AS252" s="199"/>
      <c r="AT252" s="199"/>
      <c r="AU252" s="199"/>
      <c r="AV252" s="199"/>
      <c r="AW252" s="199"/>
      <c r="AX252" s="199"/>
      <c r="AY252" s="199"/>
      <c r="AZ252" s="199"/>
      <c r="BA252" s="199"/>
      <c r="BB252" s="199"/>
      <c r="BC252" s="199"/>
      <c r="BD252" s="199"/>
      <c r="BE252" s="199"/>
      <c r="BF252" s="199"/>
      <c r="BG252" s="199"/>
      <c r="BH252" s="199"/>
      <c r="BI252" s="199"/>
      <c r="BJ252" s="199"/>
      <c r="BK252" s="199"/>
      <c r="BL252" s="199"/>
      <c r="BM252" s="199"/>
      <c r="BN252" s="199"/>
      <c r="BO252" s="199"/>
      <c r="BP252" s="199"/>
      <c r="BQ252" s="199"/>
      <c r="BR252" s="199"/>
      <c r="BS252" s="199"/>
      <c r="BT252" s="199"/>
      <c r="BU252" s="199"/>
      <c r="BV252" s="204"/>
      <c r="BW252" s="204"/>
    </row>
    <row r="253" spans="1:75">
      <c r="A253" s="29">
        <v>41518</v>
      </c>
      <c r="B253" s="35">
        <v>470</v>
      </c>
      <c r="C253" s="35">
        <v>19112</v>
      </c>
      <c r="D253" s="35">
        <v>34861</v>
      </c>
      <c r="E253" s="35">
        <v>108</v>
      </c>
      <c r="F253" s="35">
        <v>32574</v>
      </c>
      <c r="G253" s="35">
        <v>228188</v>
      </c>
      <c r="H253" s="35">
        <v>116</v>
      </c>
      <c r="I253" s="35">
        <v>25281</v>
      </c>
      <c r="J253" s="35">
        <v>187246</v>
      </c>
      <c r="K253" s="35">
        <v>0</v>
      </c>
      <c r="L253" s="35">
        <v>0</v>
      </c>
      <c r="M253" s="199"/>
      <c r="O253" s="198"/>
      <c r="P253" s="200">
        <f t="shared" si="3"/>
        <v>76967</v>
      </c>
      <c r="Q253" s="199"/>
      <c r="R253" s="199"/>
      <c r="S253" s="199"/>
      <c r="T253" s="199"/>
      <c r="U253" s="199"/>
      <c r="V253" s="199"/>
      <c r="W253" s="199"/>
      <c r="X253" s="199"/>
      <c r="Y253" s="199"/>
      <c r="Z253" s="199"/>
      <c r="AA253" s="199"/>
      <c r="AB253" s="199"/>
      <c r="AC253" s="199"/>
      <c r="AD253" s="199"/>
      <c r="AE253" s="199"/>
      <c r="AF253" s="199"/>
      <c r="AG253" s="199"/>
      <c r="AH253" s="199"/>
      <c r="AI253" s="199"/>
      <c r="AJ253" s="199"/>
      <c r="AK253" s="199"/>
      <c r="AL253" s="199"/>
      <c r="AM253" s="199"/>
      <c r="AN253" s="199"/>
      <c r="AO253" s="199"/>
      <c r="AP253" s="199"/>
      <c r="AQ253" s="199"/>
      <c r="AR253" s="199"/>
      <c r="AS253" s="199"/>
      <c r="AT253" s="199"/>
      <c r="AU253" s="199"/>
      <c r="AV253" s="199"/>
      <c r="AW253" s="199"/>
      <c r="AX253" s="199"/>
      <c r="AY253" s="199"/>
      <c r="AZ253" s="199"/>
      <c r="BA253" s="199"/>
      <c r="BB253" s="199"/>
      <c r="BC253" s="199"/>
      <c r="BD253" s="199"/>
      <c r="BE253" s="199"/>
      <c r="BF253" s="199"/>
      <c r="BG253" s="199"/>
      <c r="BH253" s="199"/>
      <c r="BI253" s="199"/>
      <c r="BJ253" s="199"/>
      <c r="BK253" s="199"/>
      <c r="BL253" s="199"/>
      <c r="BM253" s="199"/>
      <c r="BN253" s="199"/>
      <c r="BO253" s="199"/>
      <c r="BP253" s="199"/>
      <c r="BQ253" s="199"/>
      <c r="BR253" s="199"/>
      <c r="BS253" s="199"/>
      <c r="BT253" s="199"/>
      <c r="BU253" s="199"/>
      <c r="BV253" s="204"/>
      <c r="BW253" s="204"/>
    </row>
    <row r="254" spans="1:75">
      <c r="A254" s="29">
        <v>41548</v>
      </c>
      <c r="B254" s="35">
        <v>34</v>
      </c>
      <c r="C254" s="35">
        <v>1826</v>
      </c>
      <c r="D254" s="35">
        <v>14865</v>
      </c>
      <c r="E254" s="35">
        <v>142</v>
      </c>
      <c r="F254" s="35">
        <v>40401</v>
      </c>
      <c r="G254" s="35">
        <v>314338</v>
      </c>
      <c r="H254" s="35">
        <v>45</v>
      </c>
      <c r="I254" s="35">
        <v>8453</v>
      </c>
      <c r="J254" s="35">
        <v>57151</v>
      </c>
      <c r="K254" s="35">
        <v>831</v>
      </c>
      <c r="L254" s="35">
        <v>7645</v>
      </c>
      <c r="M254" s="199"/>
      <c r="O254" s="198"/>
      <c r="P254" s="200">
        <f t="shared" si="3"/>
        <v>51511</v>
      </c>
      <c r="Q254" s="199"/>
      <c r="R254" s="199"/>
      <c r="S254" s="199"/>
      <c r="T254" s="199"/>
      <c r="U254" s="199"/>
      <c r="V254" s="199"/>
      <c r="W254" s="199"/>
      <c r="X254" s="199"/>
      <c r="Y254" s="199"/>
      <c r="Z254" s="199"/>
      <c r="AA254" s="199"/>
      <c r="AB254" s="199"/>
      <c r="AC254" s="199"/>
      <c r="AD254" s="199"/>
      <c r="AE254" s="199"/>
      <c r="AF254" s="199"/>
      <c r="AG254" s="199"/>
      <c r="AH254" s="199"/>
      <c r="AI254" s="199"/>
      <c r="AJ254" s="199"/>
      <c r="AK254" s="199"/>
      <c r="AL254" s="199"/>
      <c r="AM254" s="199"/>
      <c r="AN254" s="199"/>
      <c r="AO254" s="199"/>
      <c r="AP254" s="199"/>
      <c r="AQ254" s="199"/>
      <c r="AR254" s="199"/>
      <c r="AS254" s="199"/>
      <c r="AT254" s="199"/>
      <c r="AU254" s="199"/>
      <c r="AV254" s="199"/>
      <c r="AW254" s="199"/>
      <c r="AX254" s="199"/>
      <c r="AY254" s="199"/>
      <c r="AZ254" s="199"/>
      <c r="BA254" s="199"/>
      <c r="BB254" s="199"/>
      <c r="BC254" s="199"/>
      <c r="BD254" s="199"/>
      <c r="BE254" s="199"/>
      <c r="BF254" s="199"/>
      <c r="BG254" s="199"/>
      <c r="BH254" s="199"/>
      <c r="BI254" s="199"/>
      <c r="BJ254" s="199"/>
      <c r="BK254" s="199"/>
      <c r="BL254" s="199"/>
      <c r="BM254" s="199"/>
      <c r="BN254" s="199"/>
      <c r="BO254" s="199"/>
      <c r="BP254" s="199"/>
      <c r="BQ254" s="199"/>
      <c r="BR254" s="199"/>
      <c r="BS254" s="199"/>
      <c r="BT254" s="199"/>
      <c r="BU254" s="199"/>
      <c r="BV254" s="204"/>
      <c r="BW254" s="204"/>
    </row>
    <row r="255" spans="1:75">
      <c r="A255" s="29">
        <v>41579</v>
      </c>
      <c r="B255" s="35">
        <v>28</v>
      </c>
      <c r="C255" s="35">
        <v>1704</v>
      </c>
      <c r="D255" s="35">
        <v>9733</v>
      </c>
      <c r="E255" s="35">
        <v>130</v>
      </c>
      <c r="F255" s="35">
        <v>34626</v>
      </c>
      <c r="G255" s="35">
        <v>259986</v>
      </c>
      <c r="H255" s="35">
        <v>121</v>
      </c>
      <c r="I255" s="35">
        <v>18531</v>
      </c>
      <c r="J255" s="35">
        <v>126262</v>
      </c>
      <c r="K255" s="35">
        <v>0</v>
      </c>
      <c r="L255" s="35">
        <v>0</v>
      </c>
      <c r="M255" s="199"/>
      <c r="O255" s="198"/>
      <c r="P255" s="200">
        <f t="shared" si="3"/>
        <v>54861</v>
      </c>
      <c r="Q255" s="199"/>
      <c r="R255" s="199"/>
      <c r="S255" s="199"/>
      <c r="T255" s="199"/>
      <c r="U255" s="199"/>
      <c r="V255" s="199"/>
      <c r="W255" s="199"/>
      <c r="X255" s="199"/>
      <c r="Y255" s="199"/>
      <c r="Z255" s="199"/>
      <c r="AA255" s="199"/>
      <c r="AB255" s="199"/>
      <c r="AC255" s="199"/>
      <c r="AD255" s="199"/>
      <c r="AE255" s="199"/>
      <c r="AF255" s="199"/>
      <c r="AG255" s="199"/>
      <c r="AH255" s="199"/>
      <c r="AI255" s="199"/>
      <c r="AJ255" s="199"/>
      <c r="AK255" s="199"/>
      <c r="AL255" s="199"/>
      <c r="AM255" s="199"/>
      <c r="AN255" s="199"/>
      <c r="AO255" s="199"/>
      <c r="AP255" s="199"/>
      <c r="AQ255" s="199"/>
      <c r="AR255" s="199"/>
      <c r="AS255" s="199"/>
      <c r="AT255" s="199"/>
      <c r="AU255" s="199"/>
      <c r="AV255" s="199"/>
      <c r="AW255" s="199"/>
      <c r="AX255" s="199"/>
      <c r="AY255" s="199"/>
      <c r="AZ255" s="199"/>
      <c r="BA255" s="199"/>
      <c r="BB255" s="199"/>
      <c r="BC255" s="199"/>
      <c r="BD255" s="199"/>
      <c r="BE255" s="199"/>
      <c r="BF255" s="199"/>
      <c r="BG255" s="199"/>
      <c r="BH255" s="199"/>
      <c r="BI255" s="199"/>
      <c r="BJ255" s="199"/>
      <c r="BK255" s="199"/>
      <c r="BL255" s="199"/>
      <c r="BM255" s="199"/>
      <c r="BN255" s="199"/>
      <c r="BO255" s="199"/>
      <c r="BP255" s="199"/>
      <c r="BQ255" s="199"/>
      <c r="BR255" s="199"/>
      <c r="BS255" s="199"/>
      <c r="BT255" s="199"/>
      <c r="BU255" s="199"/>
      <c r="BV255" s="204"/>
      <c r="BW255" s="204"/>
    </row>
    <row r="256" spans="1:75">
      <c r="A256" s="29">
        <v>41609</v>
      </c>
      <c r="B256" s="35">
        <v>22</v>
      </c>
      <c r="C256" s="35">
        <v>1267</v>
      </c>
      <c r="D256" s="35">
        <v>10782</v>
      </c>
      <c r="E256" s="35">
        <v>84</v>
      </c>
      <c r="F256" s="35">
        <v>21571</v>
      </c>
      <c r="G256" s="35">
        <v>164819</v>
      </c>
      <c r="H256" s="35">
        <v>126</v>
      </c>
      <c r="I256" s="35">
        <v>19695</v>
      </c>
      <c r="J256" s="35">
        <v>147351</v>
      </c>
      <c r="K256" s="35">
        <v>0</v>
      </c>
      <c r="L256" s="35">
        <v>0</v>
      </c>
      <c r="M256" s="199"/>
      <c r="O256" s="198"/>
      <c r="P256" s="200">
        <f t="shared" si="3"/>
        <v>42533</v>
      </c>
      <c r="Q256" s="199"/>
      <c r="R256" s="199"/>
      <c r="S256" s="199"/>
      <c r="T256" s="199"/>
      <c r="U256" s="199"/>
      <c r="V256" s="199"/>
      <c r="W256" s="199"/>
      <c r="X256" s="199"/>
      <c r="Y256" s="199"/>
      <c r="Z256" s="199"/>
      <c r="AA256" s="199"/>
      <c r="AB256" s="199"/>
      <c r="AC256" s="199"/>
      <c r="AD256" s="199"/>
      <c r="AE256" s="199"/>
      <c r="AF256" s="199"/>
      <c r="AG256" s="199"/>
      <c r="AH256" s="199"/>
      <c r="AI256" s="199"/>
      <c r="AJ256" s="199"/>
      <c r="AK256" s="199"/>
      <c r="AL256" s="199"/>
      <c r="AM256" s="199"/>
      <c r="AN256" s="199"/>
      <c r="AO256" s="199"/>
      <c r="AP256" s="199"/>
      <c r="AQ256" s="199"/>
      <c r="AR256" s="199"/>
      <c r="AS256" s="199"/>
      <c r="AT256" s="199"/>
      <c r="AU256" s="199"/>
      <c r="AV256" s="199"/>
      <c r="AW256" s="199"/>
      <c r="AX256" s="199"/>
      <c r="AY256" s="199"/>
      <c r="AZ256" s="199"/>
      <c r="BA256" s="199"/>
      <c r="BB256" s="199"/>
      <c r="BC256" s="199"/>
      <c r="BD256" s="199"/>
      <c r="BE256" s="199"/>
      <c r="BF256" s="199"/>
      <c r="BG256" s="199"/>
      <c r="BH256" s="199"/>
      <c r="BI256" s="199"/>
      <c r="BJ256" s="199"/>
      <c r="BK256" s="199"/>
      <c r="BL256" s="199"/>
      <c r="BM256" s="199"/>
      <c r="BN256" s="199"/>
      <c r="BO256" s="199"/>
      <c r="BP256" s="199"/>
      <c r="BQ256" s="199"/>
      <c r="BR256" s="199"/>
      <c r="BS256" s="199"/>
      <c r="BT256" s="199"/>
      <c r="BU256" s="199"/>
      <c r="BV256" s="204"/>
      <c r="BW256" s="204"/>
    </row>
    <row r="257" spans="1:75">
      <c r="A257" s="29">
        <v>41640</v>
      </c>
      <c r="B257" s="35">
        <v>16</v>
      </c>
      <c r="C257" s="35">
        <v>1012</v>
      </c>
      <c r="D257" s="35">
        <v>7386</v>
      </c>
      <c r="E257" s="35">
        <v>113</v>
      </c>
      <c r="F257" s="35">
        <v>36639</v>
      </c>
      <c r="G257" s="35">
        <v>266629</v>
      </c>
      <c r="H257" s="35">
        <v>82</v>
      </c>
      <c r="I257" s="35">
        <v>13565</v>
      </c>
      <c r="J257" s="35">
        <v>80736</v>
      </c>
      <c r="K257" s="35">
        <v>362</v>
      </c>
      <c r="L257" s="35">
        <v>2177</v>
      </c>
      <c r="M257" s="199"/>
      <c r="O257" s="198"/>
      <c r="P257" s="200">
        <f t="shared" si="3"/>
        <v>51578</v>
      </c>
      <c r="Q257" s="199"/>
      <c r="R257" s="199"/>
      <c r="S257" s="199"/>
      <c r="T257" s="199"/>
      <c r="U257" s="199"/>
      <c r="V257" s="199"/>
      <c r="W257" s="199"/>
      <c r="X257" s="199"/>
      <c r="Y257" s="199"/>
      <c r="Z257" s="199"/>
      <c r="AA257" s="199"/>
      <c r="AB257" s="199"/>
      <c r="AC257" s="199"/>
      <c r="AD257" s="199"/>
      <c r="AE257" s="199"/>
      <c r="AF257" s="199"/>
      <c r="AG257" s="199"/>
      <c r="AH257" s="199"/>
      <c r="AI257" s="199"/>
      <c r="AJ257" s="199"/>
      <c r="AK257" s="199"/>
      <c r="AL257" s="199"/>
      <c r="AM257" s="199"/>
      <c r="AN257" s="199"/>
      <c r="AO257" s="199"/>
      <c r="AP257" s="199"/>
      <c r="AQ257" s="199"/>
      <c r="AR257" s="199"/>
      <c r="AS257" s="199"/>
      <c r="AT257" s="199"/>
      <c r="AU257" s="199"/>
      <c r="AV257" s="199"/>
      <c r="AW257" s="199"/>
      <c r="AX257" s="199"/>
      <c r="AY257" s="199"/>
      <c r="AZ257" s="199"/>
      <c r="BA257" s="199"/>
      <c r="BB257" s="199"/>
      <c r="BC257" s="199"/>
      <c r="BD257" s="199"/>
      <c r="BE257" s="199"/>
      <c r="BF257" s="199"/>
      <c r="BG257" s="199"/>
      <c r="BH257" s="199"/>
      <c r="BI257" s="199"/>
      <c r="BJ257" s="199"/>
      <c r="BK257" s="199"/>
      <c r="BL257" s="199"/>
      <c r="BM257" s="199"/>
      <c r="BN257" s="199"/>
      <c r="BO257" s="199"/>
      <c r="BP257" s="199"/>
      <c r="BQ257" s="199"/>
      <c r="BR257" s="199"/>
      <c r="BS257" s="199"/>
      <c r="BT257" s="199"/>
      <c r="BU257" s="199"/>
      <c r="BV257" s="204"/>
      <c r="BW257" s="204"/>
    </row>
    <row r="258" spans="1:75">
      <c r="A258" s="29">
        <v>41671</v>
      </c>
      <c r="B258" s="35">
        <v>32</v>
      </c>
      <c r="C258" s="35">
        <v>1830</v>
      </c>
      <c r="D258" s="35">
        <v>13545</v>
      </c>
      <c r="E258" s="35">
        <v>93</v>
      </c>
      <c r="F258" s="35">
        <v>26091</v>
      </c>
      <c r="G258" s="35">
        <v>205859</v>
      </c>
      <c r="H258" s="35">
        <v>189</v>
      </c>
      <c r="I258" s="35">
        <v>21664</v>
      </c>
      <c r="J258" s="35">
        <v>130336</v>
      </c>
      <c r="K258" s="35">
        <v>5119</v>
      </c>
      <c r="L258" s="35">
        <v>25595</v>
      </c>
      <c r="M258" s="199"/>
      <c r="O258" s="198"/>
      <c r="P258" s="200">
        <f t="shared" si="3"/>
        <v>54704</v>
      </c>
      <c r="Q258" s="199"/>
      <c r="R258" s="199"/>
      <c r="S258" s="199"/>
      <c r="T258" s="199"/>
      <c r="U258" s="199"/>
      <c r="V258" s="199"/>
      <c r="W258" s="199"/>
      <c r="X258" s="199"/>
      <c r="Y258" s="199"/>
      <c r="Z258" s="199"/>
      <c r="AA258" s="199"/>
      <c r="AB258" s="199"/>
      <c r="AC258" s="199"/>
      <c r="AD258" s="199"/>
      <c r="AE258" s="199"/>
      <c r="AF258" s="199"/>
      <c r="AG258" s="199"/>
      <c r="AH258" s="199"/>
      <c r="AI258" s="199"/>
      <c r="AJ258" s="199"/>
      <c r="AK258" s="199"/>
      <c r="AL258" s="199"/>
      <c r="AM258" s="199"/>
      <c r="AN258" s="199"/>
      <c r="AO258" s="199"/>
      <c r="AP258" s="199"/>
      <c r="AQ258" s="199"/>
      <c r="AR258" s="199"/>
      <c r="AS258" s="199"/>
      <c r="AT258" s="199"/>
      <c r="AU258" s="199"/>
      <c r="AV258" s="199"/>
      <c r="AW258" s="199"/>
      <c r="AX258" s="199"/>
      <c r="AY258" s="199"/>
      <c r="AZ258" s="199"/>
      <c r="BA258" s="199"/>
      <c r="BB258" s="199"/>
      <c r="BC258" s="199"/>
      <c r="BD258" s="199"/>
      <c r="BE258" s="199"/>
      <c r="BF258" s="199"/>
      <c r="BG258" s="199"/>
      <c r="BH258" s="199"/>
      <c r="BI258" s="199"/>
      <c r="BJ258" s="199"/>
      <c r="BK258" s="199"/>
      <c r="BL258" s="199"/>
      <c r="BM258" s="199"/>
      <c r="BN258" s="199"/>
      <c r="BO258" s="199"/>
      <c r="BP258" s="199"/>
      <c r="BQ258" s="199"/>
      <c r="BR258" s="199"/>
      <c r="BS258" s="199"/>
      <c r="BT258" s="199"/>
      <c r="BU258" s="199"/>
      <c r="BV258" s="204"/>
      <c r="BW258" s="204"/>
    </row>
    <row r="259" spans="1:75">
      <c r="A259" s="29">
        <v>41699</v>
      </c>
      <c r="B259" s="35">
        <v>19</v>
      </c>
      <c r="C259" s="28">
        <v>1045</v>
      </c>
      <c r="D259" s="28">
        <v>7124</v>
      </c>
      <c r="E259" s="35">
        <v>99</v>
      </c>
      <c r="F259" s="28">
        <v>28329</v>
      </c>
      <c r="G259" s="28">
        <v>232025</v>
      </c>
      <c r="H259" s="35">
        <v>69</v>
      </c>
      <c r="I259" s="28">
        <v>18558</v>
      </c>
      <c r="J259" s="28">
        <v>186465</v>
      </c>
      <c r="K259" s="35">
        <v>0</v>
      </c>
      <c r="L259" s="35">
        <v>0</v>
      </c>
      <c r="M259" s="199"/>
      <c r="O259" s="198"/>
      <c r="P259" s="200">
        <f t="shared" si="3"/>
        <v>47932</v>
      </c>
      <c r="Q259" s="199"/>
      <c r="R259" s="199"/>
      <c r="S259" s="199"/>
      <c r="T259" s="199"/>
      <c r="U259" s="199"/>
      <c r="V259" s="199"/>
      <c r="W259" s="199"/>
      <c r="X259" s="199"/>
      <c r="Y259" s="199"/>
      <c r="Z259" s="199"/>
      <c r="AA259" s="199"/>
      <c r="AB259" s="199"/>
      <c r="AC259" s="199"/>
      <c r="AD259" s="199"/>
      <c r="AE259" s="199"/>
      <c r="AF259" s="199"/>
      <c r="AG259" s="199"/>
      <c r="AH259" s="199"/>
      <c r="AI259" s="199"/>
      <c r="AJ259" s="199"/>
      <c r="AK259" s="199"/>
      <c r="AL259" s="199"/>
      <c r="AM259" s="199"/>
      <c r="AN259" s="199"/>
      <c r="AO259" s="199"/>
      <c r="AP259" s="199"/>
      <c r="AQ259" s="199"/>
      <c r="AR259" s="199"/>
      <c r="AS259" s="199"/>
      <c r="AT259" s="199"/>
      <c r="AU259" s="199"/>
      <c r="AV259" s="199"/>
      <c r="AW259" s="199"/>
      <c r="AX259" s="199"/>
      <c r="AY259" s="199"/>
      <c r="AZ259" s="199"/>
      <c r="BA259" s="199"/>
      <c r="BB259" s="199"/>
      <c r="BC259" s="199"/>
      <c r="BD259" s="199"/>
      <c r="BE259" s="199"/>
      <c r="BF259" s="199"/>
      <c r="BG259" s="199"/>
      <c r="BH259" s="199"/>
      <c r="BI259" s="199"/>
      <c r="BJ259" s="199"/>
      <c r="BK259" s="199"/>
      <c r="BL259" s="199"/>
      <c r="BM259" s="199"/>
      <c r="BN259" s="199"/>
      <c r="BO259" s="199"/>
      <c r="BP259" s="199"/>
      <c r="BQ259" s="199"/>
      <c r="BR259" s="199"/>
      <c r="BS259" s="199"/>
      <c r="BT259" s="199"/>
      <c r="BU259" s="199"/>
      <c r="BV259" s="204"/>
      <c r="BW259" s="204"/>
    </row>
    <row r="260" spans="1:75">
      <c r="A260" s="29">
        <v>41730</v>
      </c>
      <c r="B260" s="35">
        <v>28</v>
      </c>
      <c r="C260" s="28">
        <v>1809</v>
      </c>
      <c r="D260" s="28">
        <v>10777</v>
      </c>
      <c r="E260" s="35">
        <v>106</v>
      </c>
      <c r="F260" s="28">
        <v>34485</v>
      </c>
      <c r="G260" s="28">
        <v>268783</v>
      </c>
      <c r="H260" s="35">
        <v>155</v>
      </c>
      <c r="I260" s="28">
        <v>22941</v>
      </c>
      <c r="J260" s="28">
        <v>178876</v>
      </c>
      <c r="K260" s="35">
        <v>1401</v>
      </c>
      <c r="L260" s="35">
        <v>12889</v>
      </c>
      <c r="M260" s="199"/>
      <c r="O260" s="198"/>
      <c r="P260" s="200">
        <f t="shared" si="3"/>
        <v>60636</v>
      </c>
      <c r="Q260" s="199"/>
      <c r="R260" s="199"/>
      <c r="S260" s="199"/>
      <c r="T260" s="199"/>
      <c r="U260" s="199"/>
      <c r="V260" s="199"/>
      <c r="W260" s="199"/>
      <c r="X260" s="199"/>
      <c r="Y260" s="199"/>
      <c r="Z260" s="199"/>
      <c r="AA260" s="199"/>
      <c r="AB260" s="199"/>
      <c r="AC260" s="199"/>
      <c r="AD260" s="199"/>
      <c r="AE260" s="199"/>
      <c r="AF260" s="199"/>
      <c r="AG260" s="199"/>
      <c r="AH260" s="199"/>
      <c r="AI260" s="199"/>
      <c r="AJ260" s="199"/>
      <c r="AK260" s="199"/>
      <c r="AL260" s="199"/>
      <c r="AM260" s="199"/>
      <c r="AN260" s="199"/>
      <c r="AO260" s="199"/>
      <c r="AP260" s="199"/>
      <c r="AQ260" s="199"/>
      <c r="AR260" s="199"/>
      <c r="AS260" s="199"/>
      <c r="AT260" s="199"/>
      <c r="AU260" s="199"/>
      <c r="AV260" s="199"/>
      <c r="AW260" s="199"/>
      <c r="AX260" s="199"/>
      <c r="AY260" s="199"/>
      <c r="AZ260" s="199"/>
      <c r="BA260" s="199"/>
      <c r="BB260" s="199"/>
      <c r="BC260" s="199"/>
      <c r="BD260" s="199"/>
      <c r="BE260" s="199"/>
      <c r="BF260" s="199"/>
      <c r="BG260" s="199"/>
      <c r="BH260" s="199"/>
      <c r="BI260" s="199"/>
      <c r="BJ260" s="199"/>
      <c r="BK260" s="199"/>
      <c r="BL260" s="199"/>
      <c r="BM260" s="199"/>
      <c r="BN260" s="199"/>
      <c r="BO260" s="199"/>
      <c r="BP260" s="199"/>
      <c r="BQ260" s="199"/>
      <c r="BR260" s="199"/>
      <c r="BS260" s="199"/>
      <c r="BT260" s="199"/>
      <c r="BU260" s="199"/>
      <c r="BV260" s="204"/>
      <c r="BW260" s="204"/>
    </row>
    <row r="261" spans="1:75">
      <c r="A261" s="29">
        <v>41760</v>
      </c>
      <c r="B261" s="35">
        <v>19</v>
      </c>
      <c r="C261" s="28">
        <v>1049</v>
      </c>
      <c r="D261" s="28">
        <v>5994</v>
      </c>
      <c r="E261" s="35">
        <v>104</v>
      </c>
      <c r="F261" s="28">
        <v>34325</v>
      </c>
      <c r="G261" s="28">
        <v>274523</v>
      </c>
      <c r="H261" s="35">
        <v>1260</v>
      </c>
      <c r="I261" s="28">
        <v>90737</v>
      </c>
      <c r="J261" s="28">
        <v>567267</v>
      </c>
      <c r="K261" s="35">
        <v>1579</v>
      </c>
      <c r="L261" s="35">
        <v>7800</v>
      </c>
      <c r="M261" s="199"/>
      <c r="O261" s="198"/>
      <c r="P261" s="200">
        <f t="shared" si="3"/>
        <v>127690</v>
      </c>
      <c r="Q261" s="199"/>
      <c r="R261" s="199"/>
      <c r="S261" s="199"/>
      <c r="T261" s="199"/>
      <c r="U261" s="199"/>
      <c r="V261" s="199"/>
      <c r="W261" s="199"/>
      <c r="X261" s="199"/>
      <c r="Y261" s="199"/>
      <c r="Z261" s="199"/>
      <c r="AA261" s="199"/>
      <c r="AB261" s="199"/>
      <c r="AC261" s="199"/>
      <c r="AD261" s="199"/>
      <c r="AE261" s="199"/>
      <c r="AF261" s="199"/>
      <c r="AG261" s="199"/>
      <c r="AH261" s="199"/>
      <c r="AI261" s="199"/>
      <c r="AJ261" s="199"/>
      <c r="AK261" s="199"/>
      <c r="AL261" s="199"/>
      <c r="AM261" s="199"/>
      <c r="AN261" s="199"/>
      <c r="AO261" s="199"/>
      <c r="AP261" s="199"/>
      <c r="AQ261" s="199"/>
      <c r="AR261" s="199"/>
      <c r="AS261" s="199"/>
      <c r="AT261" s="199"/>
      <c r="AU261" s="199"/>
      <c r="AV261" s="199"/>
      <c r="AW261" s="199"/>
      <c r="AX261" s="199"/>
      <c r="AY261" s="199"/>
      <c r="AZ261" s="199"/>
      <c r="BA261" s="199"/>
      <c r="BB261" s="199"/>
      <c r="BC261" s="199"/>
      <c r="BD261" s="199"/>
      <c r="BE261" s="199"/>
      <c r="BF261" s="199"/>
      <c r="BG261" s="199"/>
      <c r="BH261" s="199"/>
      <c r="BI261" s="199"/>
      <c r="BJ261" s="199"/>
      <c r="BK261" s="199"/>
      <c r="BL261" s="199"/>
      <c r="BM261" s="199"/>
      <c r="BN261" s="199"/>
      <c r="BO261" s="199"/>
      <c r="BP261" s="199"/>
      <c r="BQ261" s="199"/>
      <c r="BR261" s="199"/>
      <c r="BS261" s="199"/>
      <c r="BT261" s="199"/>
      <c r="BU261" s="199"/>
      <c r="BV261" s="204"/>
      <c r="BW261" s="204"/>
    </row>
    <row r="262" spans="1:75">
      <c r="A262" s="29">
        <v>41791</v>
      </c>
      <c r="B262" s="35">
        <v>20</v>
      </c>
      <c r="C262" s="28">
        <v>1216</v>
      </c>
      <c r="D262" s="28">
        <v>8032</v>
      </c>
      <c r="E262" s="35">
        <v>161</v>
      </c>
      <c r="F262" s="28">
        <v>46576</v>
      </c>
      <c r="G262" s="28">
        <v>350901</v>
      </c>
      <c r="H262" s="35">
        <v>124</v>
      </c>
      <c r="I262" s="28">
        <v>25700</v>
      </c>
      <c r="J262" s="28">
        <v>190278</v>
      </c>
      <c r="K262" s="35">
        <v>16068</v>
      </c>
      <c r="L262" s="35">
        <v>145963</v>
      </c>
      <c r="M262" s="199"/>
      <c r="O262" s="198"/>
      <c r="P262" s="200">
        <f t="shared" si="3"/>
        <v>89560</v>
      </c>
      <c r="Q262" s="199"/>
      <c r="R262" s="199"/>
      <c r="S262" s="199"/>
      <c r="T262" s="199"/>
      <c r="U262" s="199"/>
      <c r="V262" s="199"/>
      <c r="W262" s="199"/>
      <c r="X262" s="199"/>
      <c r="Y262" s="199"/>
      <c r="Z262" s="199"/>
      <c r="AA262" s="199"/>
      <c r="AB262" s="199"/>
      <c r="AC262" s="199"/>
      <c r="AD262" s="199"/>
      <c r="AE262" s="199"/>
      <c r="AF262" s="199"/>
      <c r="AG262" s="199"/>
      <c r="AH262" s="199"/>
      <c r="AI262" s="199"/>
      <c r="AJ262" s="199"/>
      <c r="AK262" s="199"/>
      <c r="AL262" s="199"/>
      <c r="AM262" s="199"/>
      <c r="AN262" s="199"/>
      <c r="AO262" s="199"/>
      <c r="AP262" s="199"/>
      <c r="AQ262" s="199"/>
      <c r="AR262" s="199"/>
      <c r="AS262" s="199"/>
      <c r="AT262" s="199"/>
      <c r="AU262" s="199"/>
      <c r="AV262" s="199"/>
      <c r="AW262" s="199"/>
      <c r="AX262" s="199"/>
      <c r="AY262" s="199"/>
      <c r="AZ262" s="199"/>
      <c r="BA262" s="199"/>
      <c r="BB262" s="199"/>
      <c r="BC262" s="199"/>
      <c r="BD262" s="199"/>
      <c r="BE262" s="199"/>
      <c r="BF262" s="199"/>
      <c r="BG262" s="199"/>
      <c r="BH262" s="199"/>
      <c r="BI262" s="199"/>
      <c r="BJ262" s="199"/>
      <c r="BK262" s="199"/>
      <c r="BL262" s="199"/>
      <c r="BM262" s="199"/>
      <c r="BN262" s="199"/>
      <c r="BO262" s="199"/>
      <c r="BP262" s="199"/>
      <c r="BQ262" s="199"/>
      <c r="BR262" s="199"/>
      <c r="BS262" s="199"/>
      <c r="BT262" s="199"/>
      <c r="BU262" s="199"/>
      <c r="BV262" s="204"/>
      <c r="BW262" s="204"/>
    </row>
    <row r="263" spans="1:75">
      <c r="A263" s="29">
        <v>41821</v>
      </c>
      <c r="B263" s="35">
        <v>1435</v>
      </c>
      <c r="C263" s="28">
        <v>57995</v>
      </c>
      <c r="D263" s="28">
        <v>153929</v>
      </c>
      <c r="E263" s="35">
        <v>151</v>
      </c>
      <c r="F263" s="28">
        <v>41009</v>
      </c>
      <c r="G263" s="28">
        <v>336110</v>
      </c>
      <c r="H263" s="35">
        <v>188</v>
      </c>
      <c r="I263" s="28">
        <v>36918</v>
      </c>
      <c r="J263" s="28">
        <v>338997</v>
      </c>
      <c r="K263" s="35">
        <v>1088</v>
      </c>
      <c r="L263" s="35">
        <v>6532</v>
      </c>
      <c r="M263" s="199"/>
      <c r="O263" s="198"/>
      <c r="P263" s="200">
        <f t="shared" ref="P263:P264" si="4">K263+I263+F263+C263</f>
        <v>137010</v>
      </c>
      <c r="Q263" s="199"/>
      <c r="R263" s="199"/>
      <c r="S263" s="199"/>
      <c r="T263" s="199"/>
      <c r="U263" s="199"/>
      <c r="V263" s="199"/>
      <c r="W263" s="199"/>
      <c r="X263" s="199"/>
      <c r="Y263" s="199"/>
      <c r="Z263" s="199"/>
      <c r="AA263" s="199"/>
      <c r="AB263" s="199"/>
      <c r="AC263" s="199"/>
      <c r="AD263" s="199"/>
      <c r="AE263" s="199"/>
      <c r="AF263" s="199"/>
      <c r="AG263" s="199"/>
      <c r="AH263" s="199"/>
      <c r="AI263" s="199"/>
      <c r="AJ263" s="199"/>
      <c r="AK263" s="199"/>
      <c r="AL263" s="199"/>
      <c r="AM263" s="199"/>
      <c r="AN263" s="199"/>
      <c r="AO263" s="199"/>
      <c r="AP263" s="199"/>
      <c r="AQ263" s="199"/>
      <c r="AR263" s="199"/>
      <c r="AS263" s="199"/>
      <c r="AT263" s="199"/>
      <c r="AU263" s="199"/>
      <c r="AV263" s="199"/>
      <c r="AW263" s="199"/>
      <c r="AX263" s="199"/>
      <c r="AY263" s="199"/>
      <c r="AZ263" s="199"/>
      <c r="BA263" s="199"/>
      <c r="BB263" s="199"/>
      <c r="BC263" s="199"/>
      <c r="BD263" s="199"/>
      <c r="BE263" s="199"/>
      <c r="BF263" s="199"/>
      <c r="BG263" s="199"/>
      <c r="BH263" s="199"/>
      <c r="BI263" s="199"/>
      <c r="BJ263" s="199"/>
      <c r="BK263" s="199"/>
      <c r="BL263" s="199"/>
      <c r="BM263" s="199"/>
      <c r="BN263" s="199"/>
      <c r="BO263" s="199"/>
      <c r="BP263" s="199"/>
      <c r="BQ263" s="199"/>
      <c r="BR263" s="199"/>
      <c r="BS263" s="199"/>
      <c r="BT263" s="199"/>
      <c r="BU263" s="199"/>
      <c r="BV263" s="204"/>
      <c r="BW263" s="204"/>
    </row>
    <row r="264" spans="1:75">
      <c r="A264" s="29">
        <v>41852</v>
      </c>
      <c r="B264" s="35">
        <v>35</v>
      </c>
      <c r="C264" s="28">
        <v>2123</v>
      </c>
      <c r="D264" s="28">
        <v>14221</v>
      </c>
      <c r="E264" s="35">
        <v>160</v>
      </c>
      <c r="F264" s="28">
        <v>46032</v>
      </c>
      <c r="G264" s="28">
        <v>352939</v>
      </c>
      <c r="H264" s="35">
        <v>119</v>
      </c>
      <c r="I264" s="28">
        <v>20288</v>
      </c>
      <c r="J264" s="28">
        <v>146659</v>
      </c>
      <c r="K264" s="35">
        <v>0</v>
      </c>
      <c r="L264" s="35">
        <v>0</v>
      </c>
      <c r="M264" s="199"/>
      <c r="O264" s="198"/>
      <c r="P264" s="200">
        <f t="shared" si="4"/>
        <v>68443</v>
      </c>
      <c r="Q264" s="199"/>
      <c r="R264" s="199"/>
      <c r="S264" s="199"/>
      <c r="T264" s="199"/>
      <c r="U264" s="199"/>
      <c r="V264" s="199"/>
      <c r="W264" s="199"/>
      <c r="X264" s="199"/>
      <c r="Y264" s="199"/>
      <c r="Z264" s="199"/>
      <c r="AA264" s="199"/>
      <c r="AB264" s="199"/>
      <c r="AC264" s="199"/>
      <c r="AD264" s="199"/>
      <c r="AE264" s="199"/>
      <c r="AF264" s="199"/>
      <c r="AG264" s="199"/>
      <c r="AH264" s="199"/>
      <c r="AI264" s="199"/>
      <c r="AJ264" s="199"/>
      <c r="AK264" s="199"/>
      <c r="AL264" s="199"/>
      <c r="AM264" s="199"/>
      <c r="AN264" s="199"/>
      <c r="AO264" s="199"/>
      <c r="AP264" s="199"/>
      <c r="AQ264" s="199"/>
      <c r="AR264" s="199"/>
      <c r="AS264" s="199"/>
      <c r="AT264" s="199"/>
      <c r="AU264" s="199"/>
      <c r="AV264" s="199"/>
      <c r="AW264" s="199"/>
      <c r="AX264" s="199"/>
      <c r="AY264" s="199"/>
      <c r="AZ264" s="199"/>
      <c r="BA264" s="199"/>
      <c r="BB264" s="199"/>
      <c r="BC264" s="199"/>
      <c r="BD264" s="199"/>
      <c r="BE264" s="199"/>
      <c r="BF264" s="199"/>
      <c r="BG264" s="199"/>
      <c r="BH264" s="199"/>
      <c r="BI264" s="199"/>
      <c r="BJ264" s="199"/>
      <c r="BK264" s="199"/>
      <c r="BL264" s="199"/>
      <c r="BM264" s="199"/>
      <c r="BN264" s="199"/>
      <c r="BO264" s="199"/>
      <c r="BP264" s="199"/>
      <c r="BQ264" s="199"/>
      <c r="BR264" s="199"/>
      <c r="BS264" s="199"/>
      <c r="BT264" s="199"/>
      <c r="BU264" s="199"/>
      <c r="BV264" s="204"/>
      <c r="BW264" s="204"/>
    </row>
    <row r="265" spans="1:75">
      <c r="A265" s="29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199"/>
      <c r="O265" s="198"/>
      <c r="P265" s="306"/>
      <c r="Q265" s="199"/>
      <c r="R265" s="199"/>
      <c r="S265" s="199"/>
      <c r="T265" s="307"/>
      <c r="U265" s="307"/>
      <c r="V265" s="199"/>
      <c r="W265" s="199"/>
      <c r="X265" s="199"/>
      <c r="Y265" s="199"/>
      <c r="Z265" s="199"/>
      <c r="AA265" s="199"/>
      <c r="AB265" s="199"/>
      <c r="AC265" s="199"/>
      <c r="AD265" s="199"/>
      <c r="AE265" s="199"/>
      <c r="AF265" s="199"/>
      <c r="AG265" s="199"/>
      <c r="AH265" s="199"/>
      <c r="AI265" s="199"/>
      <c r="AJ265" s="199"/>
      <c r="AK265" s="199"/>
      <c r="AL265" s="199"/>
      <c r="AM265" s="199"/>
      <c r="AN265" s="199"/>
      <c r="AO265" s="199"/>
      <c r="AP265" s="199"/>
      <c r="AQ265" s="199"/>
      <c r="AR265" s="199"/>
      <c r="AS265" s="199"/>
      <c r="AT265" s="199"/>
      <c r="AU265" s="199"/>
      <c r="AV265" s="199"/>
      <c r="AW265" s="199"/>
      <c r="AX265" s="199"/>
      <c r="AY265" s="199"/>
      <c r="AZ265" s="199"/>
      <c r="BA265" s="199"/>
      <c r="BB265" s="199"/>
      <c r="BC265" s="199"/>
      <c r="BD265" s="199"/>
      <c r="BE265" s="199"/>
      <c r="BF265" s="199"/>
      <c r="BG265" s="199"/>
      <c r="BH265" s="199"/>
      <c r="BI265" s="199"/>
      <c r="BJ265" s="199"/>
      <c r="BK265" s="199"/>
      <c r="BL265" s="199"/>
      <c r="BM265" s="199"/>
      <c r="BN265" s="199"/>
      <c r="BO265" s="199"/>
      <c r="BP265" s="199"/>
      <c r="BQ265" s="199"/>
      <c r="BR265" s="199"/>
      <c r="BS265" s="199"/>
      <c r="BT265" s="199"/>
      <c r="BU265" s="199"/>
      <c r="BV265" s="204"/>
      <c r="BW265" s="204"/>
    </row>
    <row r="266" spans="1:75">
      <c r="A266" s="28" t="s">
        <v>9</v>
      </c>
      <c r="B266" s="35">
        <f>AVERAGE(B5:B16)</f>
        <v>142.25</v>
      </c>
      <c r="C266" s="35">
        <f t="shared" ref="C266:L266" si="5">AVERAGE(C5:C16)</f>
        <v>8362.8333333333339</v>
      </c>
      <c r="D266" s="35">
        <f t="shared" si="5"/>
        <v>7002.666666666667</v>
      </c>
      <c r="E266" s="35">
        <f t="shared" si="5"/>
        <v>310.16666666666669</v>
      </c>
      <c r="F266" s="35">
        <f t="shared" si="5"/>
        <v>49150.666666666664</v>
      </c>
      <c r="G266" s="35">
        <f t="shared" si="5"/>
        <v>42072.5</v>
      </c>
      <c r="H266" s="35">
        <f t="shared" si="5"/>
        <v>345.5</v>
      </c>
      <c r="I266" s="35">
        <f t="shared" si="5"/>
        <v>36251.333333333336</v>
      </c>
      <c r="J266" s="35">
        <f t="shared" si="5"/>
        <v>37568.5</v>
      </c>
      <c r="K266" s="35">
        <f t="shared" si="5"/>
        <v>749</v>
      </c>
      <c r="L266" s="35">
        <f t="shared" si="5"/>
        <v>689.33333333333337</v>
      </c>
      <c r="M266" s="204"/>
      <c r="N266" s="205"/>
      <c r="O266" s="205"/>
      <c r="P266" s="206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  <c r="AA266" s="204"/>
      <c r="AB266" s="204"/>
      <c r="AC266" s="204"/>
      <c r="AD266" s="204"/>
      <c r="AE266" s="204"/>
      <c r="AF266" s="204"/>
      <c r="AG266" s="204"/>
      <c r="AH266" s="204"/>
      <c r="AI266" s="204"/>
      <c r="AJ266" s="204"/>
      <c r="AK266" s="204"/>
      <c r="AL266" s="204"/>
      <c r="AM266" s="204"/>
      <c r="AN266" s="204"/>
      <c r="AO266" s="204"/>
      <c r="AP266" s="204"/>
      <c r="AQ266" s="204"/>
      <c r="AR266" s="204"/>
      <c r="AS266" s="204"/>
      <c r="AT266" s="204"/>
      <c r="AU266" s="204"/>
      <c r="AV266" s="204"/>
      <c r="AW266" s="204"/>
      <c r="AX266" s="204"/>
      <c r="AY266" s="204"/>
      <c r="AZ266" s="204"/>
      <c r="BA266" s="204"/>
      <c r="BB266" s="204"/>
      <c r="BC266" s="204"/>
      <c r="BD266" s="204"/>
      <c r="BE266" s="204"/>
      <c r="BF266" s="204"/>
      <c r="BG266" s="204"/>
      <c r="BH266" s="204"/>
      <c r="BI266" s="204"/>
      <c r="BJ266" s="204"/>
      <c r="BK266" s="204"/>
      <c r="BL266" s="204"/>
      <c r="BM266" s="204"/>
      <c r="BN266" s="204"/>
      <c r="BO266" s="204"/>
      <c r="BP266" s="204"/>
      <c r="BQ266" s="204"/>
      <c r="BR266" s="204"/>
      <c r="BS266" s="204"/>
      <c r="BT266" s="204"/>
      <c r="BU266" s="204"/>
      <c r="BV266" s="204"/>
      <c r="BW266" s="204"/>
    </row>
    <row r="267" spans="1:75">
      <c r="A267" s="28" t="s">
        <v>10</v>
      </c>
      <c r="B267" s="35">
        <f>AVERAGE(B17:B28)</f>
        <v>144.5</v>
      </c>
      <c r="C267" s="35">
        <f t="shared" ref="C267:L267" si="6">AVERAGE(C17:C28)</f>
        <v>8597.75</v>
      </c>
      <c r="D267" s="35">
        <f t="shared" si="6"/>
        <v>7902.916666666667</v>
      </c>
      <c r="E267" s="35">
        <f t="shared" si="6"/>
        <v>273.16666666666669</v>
      </c>
      <c r="F267" s="35">
        <f t="shared" si="6"/>
        <v>46004</v>
      </c>
      <c r="G267" s="35">
        <f t="shared" si="6"/>
        <v>43885.416666666664</v>
      </c>
      <c r="H267" s="35">
        <f t="shared" si="6"/>
        <v>331.58333333333331</v>
      </c>
      <c r="I267" s="35">
        <f t="shared" si="6"/>
        <v>30730.25</v>
      </c>
      <c r="J267" s="35">
        <f t="shared" si="6"/>
        <v>32276.333333333332</v>
      </c>
      <c r="K267" s="35">
        <f t="shared" si="6"/>
        <v>976.66666666666663</v>
      </c>
      <c r="L267" s="35">
        <f t="shared" si="6"/>
        <v>1638.5833333333333</v>
      </c>
      <c r="M267" s="204"/>
      <c r="N267" s="203"/>
      <c r="O267" s="203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  <c r="AA267" s="204"/>
      <c r="AB267" s="204"/>
      <c r="AC267" s="204"/>
      <c r="AD267" s="204"/>
      <c r="AE267" s="204"/>
      <c r="AF267" s="204"/>
      <c r="AG267" s="204"/>
      <c r="AH267" s="204"/>
      <c r="AI267" s="204"/>
      <c r="AJ267" s="204"/>
      <c r="AK267" s="204"/>
      <c r="AL267" s="204"/>
      <c r="AM267" s="204"/>
      <c r="AN267" s="204"/>
      <c r="AO267" s="204"/>
      <c r="AP267" s="204"/>
      <c r="AQ267" s="204"/>
      <c r="AR267" s="204"/>
      <c r="AS267" s="204"/>
      <c r="AT267" s="204"/>
      <c r="AU267" s="204"/>
      <c r="AV267" s="204"/>
      <c r="AW267" s="204"/>
      <c r="AX267" s="204"/>
      <c r="AY267" s="204"/>
      <c r="AZ267" s="204"/>
      <c r="BA267" s="204"/>
      <c r="BB267" s="204"/>
      <c r="BC267" s="204"/>
      <c r="BD267" s="204"/>
      <c r="BE267" s="204"/>
      <c r="BF267" s="204"/>
      <c r="BG267" s="204"/>
      <c r="BH267" s="204"/>
      <c r="BI267" s="204"/>
      <c r="BJ267" s="204"/>
      <c r="BK267" s="204"/>
      <c r="BL267" s="204"/>
      <c r="BM267" s="204"/>
      <c r="BN267" s="204"/>
      <c r="BO267" s="204"/>
      <c r="BP267" s="204"/>
      <c r="BQ267" s="204"/>
      <c r="BR267" s="204"/>
      <c r="BS267" s="204"/>
      <c r="BT267" s="204"/>
      <c r="BU267" s="204"/>
      <c r="BV267" s="204"/>
      <c r="BW267" s="204"/>
    </row>
    <row r="268" spans="1:75">
      <c r="A268" s="28" t="s">
        <v>11</v>
      </c>
      <c r="B268" s="35">
        <f>AVERAGE(B29:B40)</f>
        <v>157.83333333333334</v>
      </c>
      <c r="C268" s="35">
        <f t="shared" ref="C268:L268" si="7">AVERAGE(C29:C40)</f>
        <v>9236.1666666666661</v>
      </c>
      <c r="D268" s="35">
        <f t="shared" si="7"/>
        <v>9582.1666666666661</v>
      </c>
      <c r="E268" s="35">
        <f t="shared" si="7"/>
        <v>327.33333333333331</v>
      </c>
      <c r="F268" s="35">
        <f t="shared" si="7"/>
        <v>53843.666666666664</v>
      </c>
      <c r="G268" s="35">
        <f t="shared" si="7"/>
        <v>54860.083333333336</v>
      </c>
      <c r="H268" s="35">
        <f t="shared" si="7"/>
        <v>379.5</v>
      </c>
      <c r="I268" s="35">
        <f t="shared" si="7"/>
        <v>40228.083333333336</v>
      </c>
      <c r="J268" s="35">
        <f t="shared" si="7"/>
        <v>45983.666666666664</v>
      </c>
      <c r="K268" s="35">
        <f t="shared" si="7"/>
        <v>564.08333333333337</v>
      </c>
      <c r="L268" s="35">
        <f t="shared" si="7"/>
        <v>616.66666666666663</v>
      </c>
      <c r="M268" s="204"/>
      <c r="N268" s="203"/>
      <c r="O268" s="203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  <c r="AA268" s="204"/>
      <c r="AB268" s="204"/>
      <c r="AC268" s="204"/>
      <c r="AD268" s="204"/>
      <c r="AE268" s="204"/>
      <c r="AF268" s="204"/>
      <c r="AG268" s="204"/>
      <c r="AH268" s="204"/>
      <c r="AI268" s="204"/>
      <c r="AJ268" s="204"/>
      <c r="AK268" s="204"/>
      <c r="AL268" s="204"/>
      <c r="AM268" s="204"/>
      <c r="AN268" s="204"/>
      <c r="AO268" s="204"/>
      <c r="AP268" s="204"/>
      <c r="AQ268" s="204"/>
      <c r="AR268" s="204"/>
      <c r="AS268" s="204"/>
      <c r="AT268" s="204"/>
      <c r="AU268" s="204"/>
      <c r="AV268" s="204"/>
      <c r="AW268" s="204"/>
      <c r="AX268" s="204"/>
      <c r="AY268" s="204"/>
      <c r="AZ268" s="204"/>
      <c r="BA268" s="204"/>
      <c r="BB268" s="204"/>
      <c r="BC268" s="204"/>
      <c r="BD268" s="204"/>
      <c r="BE268" s="204"/>
      <c r="BF268" s="204"/>
      <c r="BG268" s="204"/>
      <c r="BH268" s="204"/>
      <c r="BI268" s="204"/>
      <c r="BJ268" s="204"/>
      <c r="BK268" s="204"/>
      <c r="BL268" s="204"/>
      <c r="BM268" s="204"/>
      <c r="BN268" s="204"/>
      <c r="BO268" s="204"/>
      <c r="BP268" s="204"/>
      <c r="BQ268" s="204"/>
      <c r="BR268" s="204"/>
      <c r="BS268" s="204"/>
      <c r="BT268" s="204"/>
      <c r="BU268" s="204"/>
      <c r="BV268" s="204"/>
      <c r="BW268" s="204"/>
    </row>
    <row r="269" spans="1:75">
      <c r="A269" s="28" t="s">
        <v>12</v>
      </c>
      <c r="B269" s="35">
        <f>AVERAGE(B41:B52)</f>
        <v>218</v>
      </c>
      <c r="C269" s="35">
        <f t="shared" ref="C269:L269" si="8">AVERAGE(C41:C52)</f>
        <v>12336.083333333334</v>
      </c>
      <c r="D269" s="35">
        <f t="shared" si="8"/>
        <v>13226</v>
      </c>
      <c r="E269" s="35">
        <f t="shared" si="8"/>
        <v>249</v>
      </c>
      <c r="F269" s="35">
        <f t="shared" si="8"/>
        <v>42175.083333333336</v>
      </c>
      <c r="G269" s="35">
        <f t="shared" si="8"/>
        <v>42982.416666666664</v>
      </c>
      <c r="H269" s="35">
        <f t="shared" si="8"/>
        <v>257.5</v>
      </c>
      <c r="I269" s="35">
        <f t="shared" si="8"/>
        <v>27082.333333333332</v>
      </c>
      <c r="J269" s="35">
        <f t="shared" si="8"/>
        <v>33921</v>
      </c>
      <c r="K269" s="35">
        <f t="shared" si="8"/>
        <v>2702.5</v>
      </c>
      <c r="L269" s="35">
        <f t="shared" si="8"/>
        <v>18173.583333333332</v>
      </c>
      <c r="M269" s="204"/>
      <c r="N269" s="203"/>
      <c r="O269" s="203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  <c r="AA269" s="204"/>
      <c r="AB269" s="204"/>
      <c r="AC269" s="204"/>
      <c r="AD269" s="204"/>
      <c r="AE269" s="204"/>
      <c r="AF269" s="204"/>
      <c r="AG269" s="204"/>
      <c r="AH269" s="204"/>
      <c r="AI269" s="204"/>
      <c r="AJ269" s="204"/>
      <c r="AK269" s="204"/>
      <c r="AL269" s="204"/>
      <c r="AM269" s="204"/>
      <c r="AN269" s="204"/>
      <c r="AO269" s="204"/>
      <c r="AP269" s="204"/>
      <c r="AQ269" s="204"/>
      <c r="AR269" s="204"/>
      <c r="AS269" s="204"/>
      <c r="AT269" s="204"/>
      <c r="AU269" s="204"/>
      <c r="AV269" s="204"/>
      <c r="AW269" s="204"/>
      <c r="AX269" s="204"/>
      <c r="AY269" s="204"/>
      <c r="AZ269" s="204"/>
      <c r="BA269" s="204"/>
      <c r="BB269" s="204"/>
      <c r="BC269" s="204"/>
      <c r="BD269" s="204"/>
      <c r="BE269" s="204"/>
      <c r="BF269" s="204"/>
      <c r="BG269" s="204"/>
      <c r="BH269" s="204"/>
      <c r="BI269" s="204"/>
      <c r="BJ269" s="204"/>
      <c r="BK269" s="204"/>
      <c r="BL269" s="204"/>
      <c r="BM269" s="204"/>
      <c r="BN269" s="204"/>
      <c r="BO269" s="204"/>
      <c r="BP269" s="204"/>
      <c r="BQ269" s="204"/>
      <c r="BR269" s="204"/>
      <c r="BS269" s="204"/>
      <c r="BT269" s="204"/>
      <c r="BU269" s="204"/>
      <c r="BV269" s="204"/>
      <c r="BW269" s="204"/>
    </row>
    <row r="270" spans="1:75">
      <c r="A270" s="28" t="s">
        <v>13</v>
      </c>
      <c r="B270" s="35">
        <f>AVERAGE(B53:B64)</f>
        <v>188.91666666666666</v>
      </c>
      <c r="C270" s="35">
        <f t="shared" ref="C270:L270" si="9">AVERAGE(C53:C64)</f>
        <v>10219.25</v>
      </c>
      <c r="D270" s="35">
        <f t="shared" si="9"/>
        <v>11608.666666666666</v>
      </c>
      <c r="E270" s="35">
        <f t="shared" si="9"/>
        <v>200.25</v>
      </c>
      <c r="F270" s="35">
        <f t="shared" si="9"/>
        <v>33807.833333333336</v>
      </c>
      <c r="G270" s="35">
        <f t="shared" si="9"/>
        <v>40045.833333333336</v>
      </c>
      <c r="H270" s="35">
        <f t="shared" si="9"/>
        <v>244.25</v>
      </c>
      <c r="I270" s="35">
        <f t="shared" si="9"/>
        <v>26253.916666666668</v>
      </c>
      <c r="J270" s="35">
        <f t="shared" si="9"/>
        <v>36993.583333333336</v>
      </c>
      <c r="K270" s="35">
        <f t="shared" si="9"/>
        <v>2061.5833333333335</v>
      </c>
      <c r="L270" s="35">
        <f t="shared" si="9"/>
        <v>4863.166666666667</v>
      </c>
      <c r="N270" s="203"/>
      <c r="O270" s="203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  <c r="AA270" s="204"/>
      <c r="AB270" s="204"/>
      <c r="AC270" s="204"/>
      <c r="AD270" s="204"/>
      <c r="AE270" s="204"/>
      <c r="AF270" s="204"/>
      <c r="AG270" s="204"/>
      <c r="AH270" s="204"/>
      <c r="AI270" s="204"/>
      <c r="AJ270" s="204"/>
      <c r="AK270" s="204"/>
      <c r="AL270" s="204"/>
      <c r="AM270" s="204"/>
      <c r="AN270" s="204"/>
      <c r="AO270" s="204"/>
      <c r="AP270" s="204"/>
      <c r="AQ270" s="204"/>
      <c r="AR270" s="204"/>
      <c r="AS270" s="204"/>
      <c r="AT270" s="204"/>
      <c r="AU270" s="204"/>
      <c r="AV270" s="204"/>
      <c r="AW270" s="204"/>
      <c r="AX270" s="204"/>
      <c r="AY270" s="204"/>
      <c r="AZ270" s="204"/>
      <c r="BA270" s="204"/>
      <c r="BB270" s="204"/>
      <c r="BC270" s="204"/>
      <c r="BD270" s="204"/>
      <c r="BE270" s="204"/>
      <c r="BF270" s="204"/>
      <c r="BG270" s="204"/>
      <c r="BH270" s="204"/>
      <c r="BI270" s="204"/>
      <c r="BJ270" s="204"/>
      <c r="BK270" s="204"/>
      <c r="BL270" s="204"/>
      <c r="BM270" s="204"/>
      <c r="BN270" s="204"/>
      <c r="BO270" s="204"/>
      <c r="BP270" s="204"/>
      <c r="BQ270" s="204"/>
      <c r="BR270" s="204"/>
      <c r="BS270" s="204"/>
      <c r="BT270" s="204"/>
      <c r="BU270" s="204"/>
      <c r="BV270" s="204"/>
      <c r="BW270" s="204"/>
    </row>
    <row r="271" spans="1:75">
      <c r="A271" s="28" t="s">
        <v>14</v>
      </c>
      <c r="B271" s="35">
        <f>AVERAGE(B65:B76)</f>
        <v>220.5</v>
      </c>
      <c r="C271" s="35">
        <f t="shared" ref="C271:L271" si="10">AVERAGE(C65:C76)</f>
        <v>10805.666666666666</v>
      </c>
      <c r="D271" s="35">
        <f t="shared" si="10"/>
        <v>10853.75</v>
      </c>
      <c r="E271" s="35">
        <f t="shared" si="10"/>
        <v>187.83333333333334</v>
      </c>
      <c r="F271" s="35">
        <f t="shared" si="10"/>
        <v>35337.083333333336</v>
      </c>
      <c r="G271" s="35">
        <f t="shared" si="10"/>
        <v>42286.416666666664</v>
      </c>
      <c r="H271" s="35">
        <f t="shared" si="10"/>
        <v>134.16666666666666</v>
      </c>
      <c r="I271" s="35">
        <f t="shared" si="10"/>
        <v>14789.5</v>
      </c>
      <c r="J271" s="35">
        <f t="shared" si="10"/>
        <v>21509.583333333332</v>
      </c>
      <c r="K271" s="35">
        <f t="shared" si="10"/>
        <v>1157.5833333333333</v>
      </c>
      <c r="L271" s="35">
        <f t="shared" si="10"/>
        <v>2381.5</v>
      </c>
      <c r="N271" s="203"/>
      <c r="O271" s="203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  <c r="AA271" s="204"/>
      <c r="AB271" s="204"/>
      <c r="AC271" s="204"/>
      <c r="AD271" s="204"/>
      <c r="AE271" s="204"/>
      <c r="AF271" s="204"/>
      <c r="AG271" s="204"/>
      <c r="AH271" s="204"/>
      <c r="AI271" s="204"/>
      <c r="AJ271" s="204"/>
      <c r="AK271" s="204"/>
      <c r="AL271" s="204"/>
      <c r="AM271" s="204"/>
      <c r="AN271" s="204"/>
      <c r="AO271" s="204"/>
      <c r="AP271" s="204"/>
      <c r="AQ271" s="204"/>
      <c r="AR271" s="204"/>
      <c r="AS271" s="204"/>
      <c r="AT271" s="204"/>
      <c r="AU271" s="204"/>
      <c r="AV271" s="204"/>
      <c r="AW271" s="204"/>
      <c r="AX271" s="204"/>
      <c r="AY271" s="204"/>
      <c r="AZ271" s="204"/>
      <c r="BA271" s="204"/>
      <c r="BB271" s="204"/>
      <c r="BC271" s="204"/>
      <c r="BD271" s="204"/>
      <c r="BE271" s="204"/>
      <c r="BF271" s="204"/>
      <c r="BG271" s="204"/>
      <c r="BH271" s="204"/>
      <c r="BI271" s="204"/>
      <c r="BJ271" s="204"/>
      <c r="BK271" s="204"/>
      <c r="BL271" s="204"/>
      <c r="BM271" s="204"/>
      <c r="BN271" s="204"/>
      <c r="BO271" s="204"/>
      <c r="BP271" s="204"/>
      <c r="BQ271" s="204"/>
      <c r="BR271" s="204"/>
      <c r="BS271" s="204"/>
      <c r="BT271" s="204"/>
      <c r="BU271" s="204"/>
      <c r="BV271" s="204"/>
      <c r="BW271" s="204"/>
    </row>
    <row r="272" spans="1:75">
      <c r="A272" s="28" t="s">
        <v>15</v>
      </c>
      <c r="B272" s="35">
        <f>AVERAGE(B77:B88)</f>
        <v>357.16666666666669</v>
      </c>
      <c r="C272" s="35">
        <f t="shared" ref="C272:L272" si="11">AVERAGE(C77:C88)</f>
        <v>13502.666666666666</v>
      </c>
      <c r="D272" s="35">
        <f t="shared" si="11"/>
        <v>12713.166666666666</v>
      </c>
      <c r="E272" s="35">
        <f t="shared" si="11"/>
        <v>146.5</v>
      </c>
      <c r="F272" s="35">
        <f t="shared" si="11"/>
        <v>28354.25</v>
      </c>
      <c r="G272" s="35">
        <f t="shared" si="11"/>
        <v>38590.333333333336</v>
      </c>
      <c r="H272" s="35">
        <f t="shared" si="11"/>
        <v>60.5</v>
      </c>
      <c r="I272" s="35">
        <f t="shared" si="11"/>
        <v>8151</v>
      </c>
      <c r="J272" s="35">
        <f t="shared" si="11"/>
        <v>12462.666666666666</v>
      </c>
      <c r="K272" s="35">
        <f t="shared" si="11"/>
        <v>568.25</v>
      </c>
      <c r="L272" s="35">
        <f t="shared" si="11"/>
        <v>805.75</v>
      </c>
      <c r="N272" s="203"/>
      <c r="O272" s="203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  <c r="AA272" s="204"/>
      <c r="AB272" s="204"/>
      <c r="AC272" s="204"/>
      <c r="AD272" s="204"/>
      <c r="AE272" s="204"/>
      <c r="AF272" s="204"/>
      <c r="AG272" s="204"/>
      <c r="AH272" s="204"/>
      <c r="AI272" s="204"/>
      <c r="AJ272" s="204"/>
      <c r="AK272" s="204"/>
      <c r="AL272" s="204"/>
      <c r="AM272" s="204"/>
      <c r="AN272" s="204"/>
      <c r="AO272" s="204"/>
      <c r="AP272" s="204"/>
      <c r="AQ272" s="204"/>
      <c r="AR272" s="204"/>
      <c r="AS272" s="204"/>
      <c r="AT272" s="204"/>
      <c r="AU272" s="204"/>
      <c r="AV272" s="204"/>
      <c r="AW272" s="204"/>
      <c r="AX272" s="204"/>
      <c r="AY272" s="204"/>
      <c r="AZ272" s="204"/>
      <c r="BA272" s="204"/>
      <c r="BB272" s="204"/>
      <c r="BC272" s="204"/>
      <c r="BD272" s="204"/>
      <c r="BE272" s="204"/>
      <c r="BF272" s="204"/>
      <c r="BG272" s="204"/>
      <c r="BH272" s="204"/>
      <c r="BI272" s="204"/>
      <c r="BJ272" s="204"/>
      <c r="BK272" s="204"/>
      <c r="BL272" s="204"/>
      <c r="BM272" s="204"/>
      <c r="BN272" s="204"/>
      <c r="BO272" s="204"/>
      <c r="BP272" s="204"/>
      <c r="BQ272" s="204"/>
      <c r="BR272" s="204"/>
      <c r="BS272" s="204"/>
      <c r="BT272" s="204"/>
      <c r="BU272" s="204"/>
      <c r="BV272" s="204"/>
      <c r="BW272" s="204"/>
    </row>
    <row r="273" spans="1:75">
      <c r="A273" s="28" t="s">
        <v>16</v>
      </c>
      <c r="B273" s="35">
        <f>AVERAGE(B89:B100)</f>
        <v>192.91666666666666</v>
      </c>
      <c r="C273" s="35">
        <f t="shared" ref="C273:L273" si="12">AVERAGE(C89:C100)</f>
        <v>8646.6666666666661</v>
      </c>
      <c r="D273" s="35">
        <f t="shared" si="12"/>
        <v>9060.4166666666661</v>
      </c>
      <c r="E273" s="35">
        <f t="shared" si="12"/>
        <v>159.66666666666666</v>
      </c>
      <c r="F273" s="35">
        <f t="shared" si="12"/>
        <v>33005.416666666664</v>
      </c>
      <c r="G273" s="35">
        <f t="shared" si="12"/>
        <v>48559.333333333336</v>
      </c>
      <c r="H273" s="35">
        <f t="shared" si="12"/>
        <v>65.333333333333329</v>
      </c>
      <c r="I273" s="35">
        <f t="shared" si="12"/>
        <v>9747</v>
      </c>
      <c r="J273" s="35">
        <f t="shared" si="12"/>
        <v>15927</v>
      </c>
      <c r="K273" s="35">
        <f t="shared" si="12"/>
        <v>1034.3333333333333</v>
      </c>
      <c r="L273" s="35">
        <f t="shared" si="12"/>
        <v>2071.25</v>
      </c>
      <c r="N273" s="203"/>
      <c r="O273" s="203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  <c r="AA273" s="204"/>
      <c r="AB273" s="204"/>
      <c r="AC273" s="204"/>
      <c r="AD273" s="204"/>
      <c r="AE273" s="204"/>
      <c r="AF273" s="204"/>
      <c r="AG273" s="204"/>
      <c r="AH273" s="204"/>
      <c r="AI273" s="204"/>
      <c r="AJ273" s="204"/>
      <c r="AK273" s="204"/>
      <c r="AL273" s="204"/>
      <c r="AM273" s="204"/>
      <c r="AN273" s="204"/>
      <c r="AO273" s="204"/>
      <c r="AP273" s="204"/>
      <c r="AQ273" s="204"/>
      <c r="AR273" s="204"/>
      <c r="AS273" s="204"/>
      <c r="AT273" s="204"/>
      <c r="AU273" s="204"/>
      <c r="AV273" s="204"/>
      <c r="AW273" s="204"/>
      <c r="AX273" s="204"/>
      <c r="AY273" s="204"/>
      <c r="AZ273" s="204"/>
      <c r="BA273" s="204"/>
      <c r="BB273" s="204"/>
      <c r="BC273" s="204"/>
      <c r="BD273" s="204"/>
      <c r="BE273" s="204"/>
      <c r="BF273" s="204"/>
      <c r="BG273" s="204"/>
      <c r="BH273" s="204"/>
      <c r="BI273" s="204"/>
      <c r="BJ273" s="204"/>
      <c r="BK273" s="204"/>
      <c r="BL273" s="204"/>
      <c r="BM273" s="204"/>
      <c r="BN273" s="204"/>
      <c r="BO273" s="204"/>
      <c r="BP273" s="204"/>
      <c r="BQ273" s="204"/>
      <c r="BR273" s="204"/>
      <c r="BS273" s="204"/>
      <c r="BT273" s="204"/>
      <c r="BU273" s="204"/>
      <c r="BV273" s="204"/>
      <c r="BW273" s="204"/>
    </row>
    <row r="274" spans="1:75">
      <c r="A274" s="28" t="s">
        <v>17</v>
      </c>
      <c r="B274" s="35">
        <f>AVERAGE(B101:B112)</f>
        <v>192</v>
      </c>
      <c r="C274" s="35">
        <f t="shared" ref="C274:L274" si="13">AVERAGE(C101:C112)</f>
        <v>8365.9166666666661</v>
      </c>
      <c r="D274" s="35">
        <f t="shared" si="13"/>
        <v>8356.25</v>
      </c>
      <c r="E274" s="35">
        <f t="shared" si="13"/>
        <v>140.41666666666666</v>
      </c>
      <c r="F274" s="35">
        <f t="shared" si="13"/>
        <v>29737.916666666668</v>
      </c>
      <c r="G274" s="35">
        <f t="shared" si="13"/>
        <v>43928.5</v>
      </c>
      <c r="H274" s="35">
        <f t="shared" si="13"/>
        <v>72.333333333333329</v>
      </c>
      <c r="I274" s="35">
        <f t="shared" si="13"/>
        <v>10102.916666666666</v>
      </c>
      <c r="J274" s="35">
        <f t="shared" si="13"/>
        <v>17016.916666666668</v>
      </c>
      <c r="K274" s="35">
        <f t="shared" si="13"/>
        <v>1691.6666666666667</v>
      </c>
      <c r="L274" s="35">
        <f t="shared" si="13"/>
        <v>6879.833333333333</v>
      </c>
      <c r="N274" s="203"/>
      <c r="O274" s="203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  <c r="AA274" s="204"/>
      <c r="AB274" s="204"/>
      <c r="AC274" s="204"/>
      <c r="AD274" s="204"/>
      <c r="AE274" s="204"/>
      <c r="AF274" s="204"/>
      <c r="AG274" s="204"/>
      <c r="AH274" s="204"/>
      <c r="AI274" s="204"/>
      <c r="AJ274" s="204"/>
      <c r="AK274" s="204"/>
      <c r="AL274" s="204"/>
      <c r="AM274" s="204"/>
      <c r="AN274" s="204"/>
      <c r="AO274" s="204"/>
      <c r="AP274" s="204"/>
      <c r="AQ274" s="204"/>
      <c r="AR274" s="204"/>
      <c r="AS274" s="204"/>
      <c r="AT274" s="204"/>
      <c r="AU274" s="204"/>
      <c r="AV274" s="204"/>
      <c r="AW274" s="204"/>
      <c r="AX274" s="204"/>
      <c r="AY274" s="204"/>
      <c r="AZ274" s="204"/>
      <c r="BA274" s="204"/>
      <c r="BB274" s="204"/>
      <c r="BC274" s="204"/>
      <c r="BD274" s="204"/>
      <c r="BE274" s="204"/>
      <c r="BF274" s="204"/>
      <c r="BG274" s="204"/>
      <c r="BH274" s="204"/>
      <c r="BI274" s="204"/>
      <c r="BJ274" s="204"/>
      <c r="BK274" s="204"/>
      <c r="BL274" s="204"/>
      <c r="BM274" s="204"/>
      <c r="BN274" s="204"/>
      <c r="BO274" s="204"/>
      <c r="BP274" s="204"/>
      <c r="BQ274" s="204"/>
      <c r="BR274" s="204"/>
      <c r="BS274" s="204"/>
      <c r="BT274" s="204"/>
      <c r="BU274" s="204"/>
      <c r="BV274" s="204"/>
      <c r="BW274" s="204"/>
    </row>
    <row r="275" spans="1:75">
      <c r="A275" s="28" t="s">
        <v>18</v>
      </c>
      <c r="B275" s="35">
        <f>AVERAGE(B113:B124)</f>
        <v>191.41666666666666</v>
      </c>
      <c r="C275" s="35">
        <f t="shared" ref="C275:L275" si="14">AVERAGE(C113:C124)</f>
        <v>7953.166666666667</v>
      </c>
      <c r="D275" s="35">
        <f t="shared" si="14"/>
        <v>7887.166666666667</v>
      </c>
      <c r="E275" s="35">
        <f t="shared" si="14"/>
        <v>160.83333333333334</v>
      </c>
      <c r="F275" s="35">
        <f t="shared" si="14"/>
        <v>36527.083333333336</v>
      </c>
      <c r="G275" s="35">
        <f t="shared" si="14"/>
        <v>59042</v>
      </c>
      <c r="H275" s="35">
        <f t="shared" si="14"/>
        <v>91.333333333333329</v>
      </c>
      <c r="I275" s="35">
        <f t="shared" si="14"/>
        <v>15495.666666666666</v>
      </c>
      <c r="J275" s="35">
        <f t="shared" si="14"/>
        <v>27388.75</v>
      </c>
      <c r="K275" s="35">
        <f t="shared" si="14"/>
        <v>5879.333333333333</v>
      </c>
      <c r="L275" s="35">
        <f t="shared" si="14"/>
        <v>41644.166666666664</v>
      </c>
      <c r="N275" s="203"/>
      <c r="O275" s="203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  <c r="AA275" s="204"/>
      <c r="AB275" s="204"/>
      <c r="AC275" s="204"/>
      <c r="AD275" s="204"/>
      <c r="AE275" s="204"/>
      <c r="AF275" s="204"/>
      <c r="AG275" s="204"/>
      <c r="AH275" s="204"/>
      <c r="AI275" s="204"/>
      <c r="AJ275" s="204"/>
      <c r="AK275" s="204"/>
      <c r="AL275" s="204"/>
      <c r="AM275" s="204"/>
      <c r="AN275" s="204"/>
      <c r="AO275" s="204"/>
      <c r="AP275" s="204"/>
      <c r="AQ275" s="204"/>
      <c r="AR275" s="204"/>
      <c r="AS275" s="204"/>
      <c r="AT275" s="204"/>
      <c r="AU275" s="204"/>
      <c r="AV275" s="204"/>
      <c r="AW275" s="204"/>
      <c r="AX275" s="204"/>
      <c r="AY275" s="204"/>
      <c r="AZ275" s="204"/>
      <c r="BA275" s="204"/>
      <c r="BB275" s="204"/>
      <c r="BC275" s="204"/>
      <c r="BD275" s="204"/>
      <c r="BE275" s="204"/>
      <c r="BF275" s="204"/>
      <c r="BG275" s="204"/>
      <c r="BH275" s="204"/>
      <c r="BI275" s="204"/>
      <c r="BJ275" s="204"/>
      <c r="BK275" s="204"/>
      <c r="BL275" s="204"/>
      <c r="BM275" s="204"/>
      <c r="BN275" s="204"/>
      <c r="BO275" s="204"/>
      <c r="BP275" s="204"/>
      <c r="BQ275" s="204"/>
      <c r="BR275" s="204"/>
      <c r="BS275" s="204"/>
      <c r="BT275" s="204"/>
      <c r="BU275" s="204"/>
      <c r="BV275" s="204"/>
      <c r="BW275" s="204"/>
    </row>
    <row r="276" spans="1:75">
      <c r="A276" s="28" t="s">
        <v>19</v>
      </c>
      <c r="B276" s="35">
        <f>AVERAGE(B125:B136)</f>
        <v>854.58333333333337</v>
      </c>
      <c r="C276" s="35">
        <f t="shared" ref="C276:L276" si="15">AVERAGE(C125:C136)</f>
        <v>29804.666666666668</v>
      </c>
      <c r="D276" s="35">
        <f t="shared" si="15"/>
        <v>18388.25</v>
      </c>
      <c r="E276" s="35">
        <f t="shared" si="15"/>
        <v>187.91666666666666</v>
      </c>
      <c r="F276" s="35">
        <f t="shared" si="15"/>
        <v>43954.916666666664</v>
      </c>
      <c r="G276" s="35">
        <f t="shared" si="15"/>
        <v>80922.666666666672</v>
      </c>
      <c r="H276" s="35">
        <f t="shared" si="15"/>
        <v>178.58333333333334</v>
      </c>
      <c r="I276" s="35">
        <f t="shared" si="15"/>
        <v>29153.916666666668</v>
      </c>
      <c r="J276" s="35">
        <f t="shared" si="15"/>
        <v>68202.333333333328</v>
      </c>
      <c r="K276" s="35">
        <f t="shared" si="15"/>
        <v>2207.1666666666665</v>
      </c>
      <c r="L276" s="35">
        <f t="shared" si="15"/>
        <v>5816.5</v>
      </c>
      <c r="N276" s="203"/>
      <c r="O276" s="203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  <c r="AA276" s="204"/>
      <c r="AB276" s="204"/>
      <c r="AC276" s="204"/>
      <c r="AD276" s="204"/>
      <c r="AE276" s="204"/>
      <c r="AF276" s="204"/>
      <c r="AG276" s="204"/>
      <c r="AH276" s="204"/>
      <c r="AI276" s="204"/>
      <c r="AJ276" s="204"/>
      <c r="AK276" s="204"/>
      <c r="AL276" s="204"/>
      <c r="AM276" s="204"/>
      <c r="AN276" s="204"/>
      <c r="AO276" s="204"/>
      <c r="AP276" s="204"/>
      <c r="AQ276" s="204"/>
      <c r="AR276" s="204"/>
      <c r="AS276" s="204"/>
      <c r="AT276" s="204"/>
      <c r="AU276" s="204"/>
      <c r="AV276" s="204"/>
      <c r="AW276" s="204"/>
      <c r="AX276" s="204"/>
      <c r="AY276" s="204"/>
      <c r="AZ276" s="204"/>
      <c r="BA276" s="204"/>
      <c r="BB276" s="204"/>
      <c r="BC276" s="204"/>
      <c r="BD276" s="204"/>
      <c r="BE276" s="204"/>
      <c r="BF276" s="204"/>
      <c r="BG276" s="204"/>
      <c r="BH276" s="204"/>
      <c r="BI276" s="204"/>
      <c r="BJ276" s="204"/>
      <c r="BK276" s="204"/>
      <c r="BL276" s="204"/>
      <c r="BM276" s="204"/>
      <c r="BN276" s="204"/>
      <c r="BO276" s="204"/>
      <c r="BP276" s="204"/>
      <c r="BQ276" s="204"/>
      <c r="BR276" s="204"/>
      <c r="BS276" s="204"/>
      <c r="BT276" s="204"/>
      <c r="BU276" s="204"/>
      <c r="BV276" s="204"/>
      <c r="BW276" s="204"/>
    </row>
    <row r="277" spans="1:75">
      <c r="A277" s="28" t="s">
        <v>20</v>
      </c>
      <c r="B277" s="35">
        <f>AVERAGE(B137:B148)</f>
        <v>396.5</v>
      </c>
      <c r="C277" s="35">
        <f t="shared" ref="C277:L277" si="16">AVERAGE(C137:C148)</f>
        <v>13668.166666666666</v>
      </c>
      <c r="D277" s="35">
        <f t="shared" si="16"/>
        <v>13124.583333333334</v>
      </c>
      <c r="E277" s="35">
        <f t="shared" si="16"/>
        <v>221.33333333333334</v>
      </c>
      <c r="F277" s="35">
        <f t="shared" si="16"/>
        <v>50620.5</v>
      </c>
      <c r="G277" s="35">
        <f t="shared" si="16"/>
        <v>102830.33333333333</v>
      </c>
      <c r="H277" s="35">
        <f t="shared" si="16"/>
        <v>230.83333333333334</v>
      </c>
      <c r="I277" s="35">
        <f t="shared" si="16"/>
        <v>43213.25</v>
      </c>
      <c r="J277" s="35">
        <f t="shared" si="16"/>
        <v>105660.91666666667</v>
      </c>
      <c r="K277" s="35">
        <f t="shared" si="16"/>
        <v>5505.416666666667</v>
      </c>
      <c r="L277" s="35">
        <f t="shared" si="16"/>
        <v>66929.25</v>
      </c>
      <c r="N277" s="203"/>
      <c r="O277" s="203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  <c r="AA277" s="204"/>
      <c r="AB277" s="204"/>
      <c r="AC277" s="204"/>
      <c r="AD277" s="204"/>
      <c r="AE277" s="204"/>
      <c r="AF277" s="204"/>
      <c r="AG277" s="204"/>
      <c r="AH277" s="204"/>
      <c r="AI277" s="204"/>
      <c r="AJ277" s="204"/>
      <c r="AK277" s="204"/>
      <c r="AL277" s="204"/>
      <c r="AM277" s="204"/>
      <c r="AN277" s="204"/>
      <c r="AO277" s="204"/>
      <c r="AP277" s="204"/>
      <c r="AQ277" s="204"/>
      <c r="AR277" s="204"/>
      <c r="AS277" s="204"/>
      <c r="AT277" s="204"/>
      <c r="AU277" s="204"/>
      <c r="AV277" s="204"/>
      <c r="AW277" s="204"/>
      <c r="AX277" s="204"/>
      <c r="AY277" s="204"/>
      <c r="AZ277" s="204"/>
      <c r="BA277" s="204"/>
      <c r="BB277" s="204"/>
      <c r="BC277" s="204"/>
      <c r="BD277" s="204"/>
      <c r="BE277" s="204"/>
      <c r="BF277" s="204"/>
      <c r="BG277" s="204"/>
      <c r="BH277" s="204"/>
      <c r="BI277" s="204"/>
      <c r="BJ277" s="204"/>
      <c r="BK277" s="204"/>
      <c r="BL277" s="204"/>
      <c r="BM277" s="204"/>
      <c r="BN277" s="204"/>
      <c r="BO277" s="204"/>
      <c r="BP277" s="204"/>
      <c r="BQ277" s="204"/>
      <c r="BR277" s="204"/>
      <c r="BS277" s="204"/>
      <c r="BT277" s="204"/>
      <c r="BU277" s="204"/>
      <c r="BV277" s="204"/>
      <c r="BW277" s="204"/>
    </row>
    <row r="278" spans="1:75">
      <c r="A278" s="28" t="s">
        <v>21</v>
      </c>
      <c r="B278" s="35">
        <f>AVERAGE(B149:B160)</f>
        <v>216.5</v>
      </c>
      <c r="C278" s="35">
        <f t="shared" ref="C278:L278" si="17">AVERAGE(C149:C160)</f>
        <v>9015.1666666666661</v>
      </c>
      <c r="D278" s="35">
        <f t="shared" si="17"/>
        <v>11437.083333333334</v>
      </c>
      <c r="E278" s="35">
        <f t="shared" si="17"/>
        <v>227.91666666666666</v>
      </c>
      <c r="F278" s="35">
        <f t="shared" si="17"/>
        <v>51747.583333333336</v>
      </c>
      <c r="G278" s="35">
        <f t="shared" si="17"/>
        <v>129995.08333333333</v>
      </c>
      <c r="H278" s="35">
        <f t="shared" si="17"/>
        <v>473.5</v>
      </c>
      <c r="I278" s="35">
        <f t="shared" si="17"/>
        <v>86738.583333333328</v>
      </c>
      <c r="J278" s="35">
        <f t="shared" si="17"/>
        <v>259275.41666666666</v>
      </c>
      <c r="K278" s="35">
        <f t="shared" si="17"/>
        <v>853.83333333333337</v>
      </c>
      <c r="L278" s="35">
        <f t="shared" si="17"/>
        <v>2795.5</v>
      </c>
      <c r="N278" s="203"/>
      <c r="O278" s="203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  <c r="AA278" s="204"/>
      <c r="AB278" s="204"/>
      <c r="AC278" s="204"/>
      <c r="AD278" s="204"/>
      <c r="AE278" s="204"/>
      <c r="AF278" s="204"/>
      <c r="AG278" s="204"/>
      <c r="AH278" s="204"/>
      <c r="AI278" s="204"/>
      <c r="AJ278" s="204"/>
      <c r="AK278" s="204"/>
      <c r="AL278" s="204"/>
      <c r="AM278" s="204"/>
      <c r="AN278" s="204"/>
      <c r="AO278" s="204"/>
      <c r="AP278" s="204"/>
      <c r="AQ278" s="204"/>
      <c r="AR278" s="204"/>
      <c r="AS278" s="204"/>
      <c r="AT278" s="204"/>
      <c r="AU278" s="204"/>
      <c r="AV278" s="204"/>
      <c r="AW278" s="204"/>
      <c r="AX278" s="204"/>
      <c r="AY278" s="204"/>
      <c r="AZ278" s="204"/>
      <c r="BA278" s="204"/>
      <c r="BB278" s="204"/>
      <c r="BC278" s="204"/>
      <c r="BD278" s="204"/>
      <c r="BE278" s="204"/>
      <c r="BF278" s="204"/>
      <c r="BG278" s="204"/>
      <c r="BH278" s="204"/>
      <c r="BI278" s="204"/>
      <c r="BJ278" s="204"/>
      <c r="BK278" s="204"/>
      <c r="BL278" s="204"/>
      <c r="BM278" s="204"/>
      <c r="BN278" s="204"/>
      <c r="BO278" s="204"/>
      <c r="BP278" s="204"/>
      <c r="BQ278" s="204"/>
      <c r="BR278" s="204"/>
      <c r="BS278" s="204"/>
      <c r="BT278" s="204"/>
      <c r="BU278" s="204"/>
      <c r="BV278" s="204"/>
      <c r="BW278" s="204"/>
    </row>
    <row r="279" spans="1:75">
      <c r="A279" s="28" t="s">
        <v>22</v>
      </c>
      <c r="B279" s="35">
        <f>AVERAGE(B161:B172)</f>
        <v>101.83333333333333</v>
      </c>
      <c r="C279" s="35">
        <f t="shared" ref="C279:L279" si="18">AVERAGE(C161:C172)</f>
        <v>5352.833333333333</v>
      </c>
      <c r="D279" s="35">
        <f t="shared" si="18"/>
        <v>13410.833333333334</v>
      </c>
      <c r="E279" s="35">
        <f t="shared" si="18"/>
        <v>249.08333333333334</v>
      </c>
      <c r="F279" s="35">
        <f t="shared" si="18"/>
        <v>56357.083333333336</v>
      </c>
      <c r="G279" s="35">
        <f t="shared" si="18"/>
        <v>177164.08333333334</v>
      </c>
      <c r="H279" s="35">
        <f t="shared" si="18"/>
        <v>371.75</v>
      </c>
      <c r="I279" s="35">
        <f t="shared" si="18"/>
        <v>62931.5</v>
      </c>
      <c r="J279" s="35">
        <f t="shared" si="18"/>
        <v>225838.58333333334</v>
      </c>
      <c r="K279" s="35">
        <f t="shared" si="18"/>
        <v>2518.0833333333335</v>
      </c>
      <c r="L279" s="35">
        <f t="shared" si="18"/>
        <v>12914.083333333334</v>
      </c>
      <c r="N279" s="203"/>
      <c r="O279" s="203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  <c r="AA279" s="204"/>
      <c r="AB279" s="204"/>
      <c r="AC279" s="204"/>
      <c r="AD279" s="204"/>
      <c r="AE279" s="204"/>
      <c r="AF279" s="204"/>
      <c r="AG279" s="204"/>
      <c r="AH279" s="204"/>
      <c r="AI279" s="204"/>
      <c r="AJ279" s="204"/>
      <c r="AK279" s="204"/>
      <c r="AL279" s="204"/>
      <c r="AM279" s="204"/>
      <c r="AN279" s="204"/>
      <c r="AO279" s="204"/>
      <c r="AP279" s="204"/>
      <c r="AQ279" s="204"/>
      <c r="AR279" s="204"/>
      <c r="AS279" s="204"/>
      <c r="AT279" s="204"/>
      <c r="AU279" s="204"/>
      <c r="AV279" s="204"/>
      <c r="AW279" s="204"/>
      <c r="AX279" s="204"/>
      <c r="AY279" s="204"/>
      <c r="AZ279" s="204"/>
      <c r="BA279" s="204"/>
      <c r="BB279" s="204"/>
      <c r="BC279" s="204"/>
      <c r="BD279" s="204"/>
      <c r="BE279" s="204"/>
      <c r="BF279" s="204"/>
      <c r="BG279" s="204"/>
      <c r="BH279" s="204"/>
      <c r="BI279" s="204"/>
      <c r="BJ279" s="204"/>
      <c r="BK279" s="204"/>
      <c r="BL279" s="204"/>
      <c r="BM279" s="204"/>
      <c r="BN279" s="204"/>
      <c r="BO279" s="204"/>
      <c r="BP279" s="204"/>
      <c r="BQ279" s="204"/>
      <c r="BR279" s="204"/>
      <c r="BS279" s="204"/>
      <c r="BT279" s="204"/>
      <c r="BU279" s="204"/>
      <c r="BV279" s="204"/>
      <c r="BW279" s="204"/>
    </row>
    <row r="280" spans="1:75">
      <c r="A280" s="28" t="s">
        <v>23</v>
      </c>
      <c r="B280" s="35">
        <f>AVERAGE(B173:B184)</f>
        <v>173.66666666666666</v>
      </c>
      <c r="C280" s="35">
        <f t="shared" ref="C280:L280" si="19">AVERAGE(C173:C184)</f>
        <v>7592.25</v>
      </c>
      <c r="D280" s="35">
        <f t="shared" si="19"/>
        <v>20070.666666666668</v>
      </c>
      <c r="E280" s="35">
        <f t="shared" si="19"/>
        <v>215.16666666666666</v>
      </c>
      <c r="F280" s="35">
        <f t="shared" si="19"/>
        <v>51162.916666666664</v>
      </c>
      <c r="G280" s="35">
        <f t="shared" si="19"/>
        <v>203159</v>
      </c>
      <c r="H280" s="35">
        <f t="shared" si="19"/>
        <v>502.83333333333331</v>
      </c>
      <c r="I280" s="35">
        <f t="shared" si="19"/>
        <v>62257.333333333336</v>
      </c>
      <c r="J280" s="35">
        <f t="shared" si="19"/>
        <v>257618.58333333334</v>
      </c>
      <c r="K280" s="35">
        <f t="shared" si="19"/>
        <v>2044.3333333333333</v>
      </c>
      <c r="L280" s="35">
        <f t="shared" si="19"/>
        <v>9034.6666666666661</v>
      </c>
    </row>
    <row r="281" spans="1:75">
      <c r="A281" s="28" t="s">
        <v>24</v>
      </c>
      <c r="B281" s="35">
        <f>AVERAGE(B185:B196)</f>
        <v>265.91666666666669</v>
      </c>
      <c r="C281" s="35">
        <f t="shared" ref="C281:L281" si="20">AVERAGE(C185:C196)</f>
        <v>10405.416666666666</v>
      </c>
      <c r="D281" s="35">
        <f t="shared" si="20"/>
        <v>27466.416666666668</v>
      </c>
      <c r="E281" s="35">
        <f t="shared" si="20"/>
        <v>193.41666666666666</v>
      </c>
      <c r="F281" s="35">
        <f t="shared" si="20"/>
        <v>51678.5</v>
      </c>
      <c r="G281" s="35">
        <f t="shared" si="20"/>
        <v>240907</v>
      </c>
      <c r="H281" s="35">
        <f t="shared" si="20"/>
        <v>421.58333333333331</v>
      </c>
      <c r="I281" s="35">
        <f t="shared" si="20"/>
        <v>61256.083333333336</v>
      </c>
      <c r="J281" s="35">
        <f t="shared" si="20"/>
        <v>290795.41666666669</v>
      </c>
      <c r="K281" s="35">
        <f t="shared" si="20"/>
        <v>2785.1666666666665</v>
      </c>
      <c r="L281" s="35">
        <f t="shared" si="20"/>
        <v>13261.333333333334</v>
      </c>
      <c r="N281" s="198"/>
    </row>
    <row r="282" spans="1:75">
      <c r="A282" s="28" t="s">
        <v>25</v>
      </c>
      <c r="B282" s="35">
        <f>AVERAGE(B197:B208)</f>
        <v>50.75</v>
      </c>
      <c r="C282" s="35">
        <f>AVERAGE(C197:C208)</f>
        <v>2825.5833333333335</v>
      </c>
      <c r="D282" s="35">
        <f t="shared" ref="D282:L282" si="21">AVERAGE(D197:D208)</f>
        <v>13705.75</v>
      </c>
      <c r="E282" s="35">
        <f t="shared" si="21"/>
        <v>136.08333333333334</v>
      </c>
      <c r="F282" s="35">
        <f t="shared" si="21"/>
        <v>33376.583333333336</v>
      </c>
      <c r="G282" s="35">
        <f t="shared" si="21"/>
        <v>193269.91666666666</v>
      </c>
      <c r="H282" s="35">
        <f t="shared" si="21"/>
        <v>205.41666666666666</v>
      </c>
      <c r="I282" s="35">
        <f t="shared" si="21"/>
        <v>25177.166666666668</v>
      </c>
      <c r="J282" s="35">
        <f t="shared" si="21"/>
        <v>141464.66666666666</v>
      </c>
      <c r="K282" s="35">
        <f t="shared" si="21"/>
        <v>5419.833333333333</v>
      </c>
      <c r="L282" s="35">
        <f t="shared" si="21"/>
        <v>29687.75</v>
      </c>
      <c r="N282" s="198"/>
    </row>
    <row r="283" spans="1:75">
      <c r="A283" s="28" t="s">
        <v>408</v>
      </c>
      <c r="B283" s="35">
        <f>AVERAGE(B209:B220)</f>
        <v>46.583333333333336</v>
      </c>
      <c r="C283" s="35">
        <f>AVERAGE(C209:C220)</f>
        <v>2627.25</v>
      </c>
      <c r="D283" s="35">
        <f t="shared" ref="D283:L283" si="22">AVERAGE(D209:D220)</f>
        <v>14611.25</v>
      </c>
      <c r="E283" s="35">
        <f>AVERAGE(E209:E220)</f>
        <v>138.5</v>
      </c>
      <c r="F283" s="35">
        <f t="shared" si="22"/>
        <v>36099.916666666664</v>
      </c>
      <c r="G283" s="35">
        <f>AVERAGE(G209:G220)</f>
        <v>233918.08333333334</v>
      </c>
      <c r="H283" s="35">
        <f t="shared" si="22"/>
        <v>138.33333333333334</v>
      </c>
      <c r="I283" s="35">
        <f t="shared" si="22"/>
        <v>18194.666666666668</v>
      </c>
      <c r="J283" s="35">
        <f t="shared" si="22"/>
        <v>117949.33333333333</v>
      </c>
      <c r="K283" s="35">
        <f t="shared" si="22"/>
        <v>2973.5</v>
      </c>
      <c r="L283" s="35">
        <f t="shared" si="22"/>
        <v>17233.5</v>
      </c>
      <c r="N283" s="198"/>
    </row>
    <row r="284" spans="1:75">
      <c r="A284" s="28" t="s">
        <v>441</v>
      </c>
      <c r="B284" s="35">
        <f>AVERAGE(B221:B232)</f>
        <v>53.916666666666664</v>
      </c>
      <c r="C284" s="35">
        <f t="shared" ref="C284:K284" si="23">AVERAGE(C221:C232)</f>
        <v>2832.75</v>
      </c>
      <c r="D284" s="35">
        <f t="shared" si="23"/>
        <v>14846.083333333334</v>
      </c>
      <c r="E284" s="35">
        <f t="shared" si="23"/>
        <v>115.33333333333333</v>
      </c>
      <c r="F284" s="35">
        <f t="shared" si="23"/>
        <v>31869.833333333332</v>
      </c>
      <c r="G284" s="35">
        <f t="shared" si="23"/>
        <v>218805.58333333334</v>
      </c>
      <c r="H284" s="35">
        <f t="shared" si="23"/>
        <v>183.5</v>
      </c>
      <c r="I284" s="35">
        <f t="shared" si="23"/>
        <v>18829.75</v>
      </c>
      <c r="J284" s="35">
        <f t="shared" si="23"/>
        <v>129461.33333333333</v>
      </c>
      <c r="K284" s="35">
        <f t="shared" si="23"/>
        <v>151.33333333333334</v>
      </c>
      <c r="L284" s="35">
        <f>AVERAGE(L221:L232)</f>
        <v>680.75</v>
      </c>
      <c r="N284" s="198"/>
    </row>
    <row r="285" spans="1:75">
      <c r="A285" s="28" t="s">
        <v>484</v>
      </c>
      <c r="B285" s="35">
        <f>AVERAGE(B233:B244)</f>
        <v>66.666666666666671</v>
      </c>
      <c r="C285" s="35">
        <f t="shared" ref="C285:L285" si="24">AVERAGE(C233:C244)</f>
        <v>3180</v>
      </c>
      <c r="D285" s="35">
        <f t="shared" si="24"/>
        <v>12536</v>
      </c>
      <c r="E285" s="35">
        <f t="shared" si="24"/>
        <v>108.25</v>
      </c>
      <c r="F285" s="35">
        <f t="shared" si="24"/>
        <v>31344</v>
      </c>
      <c r="G285" s="35">
        <f t="shared" si="24"/>
        <v>219948.16666666666</v>
      </c>
      <c r="H285" s="35">
        <f t="shared" si="24"/>
        <v>140.08333333333334</v>
      </c>
      <c r="I285" s="35">
        <f t="shared" si="24"/>
        <v>16717.916666666668</v>
      </c>
      <c r="J285" s="35">
        <f t="shared" si="24"/>
        <v>114040.33333333333</v>
      </c>
      <c r="K285" s="35">
        <f t="shared" si="24"/>
        <v>296.66666666666669</v>
      </c>
      <c r="L285" s="35">
        <f t="shared" si="24"/>
        <v>1357.1666666666667</v>
      </c>
      <c r="N285" s="28"/>
      <c r="O285" s="28"/>
    </row>
    <row r="286" spans="1:75">
      <c r="A286" s="28" t="s">
        <v>509</v>
      </c>
      <c r="B286" s="35">
        <f t="shared" ref="B286:L286" si="25">AVERAGE(B245:B256)</f>
        <v>118.66666666666667</v>
      </c>
      <c r="C286" s="35">
        <f t="shared" si="25"/>
        <v>5091.25</v>
      </c>
      <c r="D286" s="35">
        <f t="shared" si="25"/>
        <v>17555.75</v>
      </c>
      <c r="E286" s="35">
        <f t="shared" si="25"/>
        <v>106.5</v>
      </c>
      <c r="F286" s="35">
        <f t="shared" si="25"/>
        <v>30897.833333333332</v>
      </c>
      <c r="G286" s="35">
        <f t="shared" si="25"/>
        <v>225283.91666666666</v>
      </c>
      <c r="H286" s="35">
        <f t="shared" si="25"/>
        <v>143.5</v>
      </c>
      <c r="I286" s="35">
        <f t="shared" si="25"/>
        <v>17805.333333333332</v>
      </c>
      <c r="J286" s="35">
        <f t="shared" si="25"/>
        <v>121278</v>
      </c>
      <c r="K286" s="35">
        <f t="shared" si="25"/>
        <v>7845.583333333333</v>
      </c>
      <c r="L286" s="35">
        <f t="shared" si="25"/>
        <v>71001.75</v>
      </c>
    </row>
    <row r="287" spans="1:75">
      <c r="A287" s="28" t="s">
        <v>539</v>
      </c>
      <c r="B287" s="35">
        <f>AVERAGE(B257:B264)</f>
        <v>200.5</v>
      </c>
      <c r="C287" s="35">
        <f t="shared" ref="C287:L287" si="26">AVERAGE(C257:C264)</f>
        <v>8509.875</v>
      </c>
      <c r="D287" s="35">
        <f t="shared" si="26"/>
        <v>27626</v>
      </c>
      <c r="E287" s="35">
        <f t="shared" si="26"/>
        <v>123.375</v>
      </c>
      <c r="F287" s="35">
        <f t="shared" si="26"/>
        <v>36685.75</v>
      </c>
      <c r="G287" s="35">
        <f t="shared" si="26"/>
        <v>285971.125</v>
      </c>
      <c r="H287" s="35">
        <f t="shared" si="26"/>
        <v>273.25</v>
      </c>
      <c r="I287" s="35">
        <f t="shared" si="26"/>
        <v>31296.375</v>
      </c>
      <c r="J287" s="35">
        <f t="shared" si="26"/>
        <v>227451.75</v>
      </c>
      <c r="K287" s="35">
        <f t="shared" si="26"/>
        <v>3202.125</v>
      </c>
      <c r="L287" s="35">
        <f t="shared" si="26"/>
        <v>25119.5</v>
      </c>
    </row>
    <row r="288" spans="1:75"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</row>
    <row r="289" spans="1:15"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</row>
    <row r="290" spans="1:15" ht="25.5">
      <c r="A290" s="36" t="s">
        <v>83</v>
      </c>
      <c r="B290" s="37">
        <f>(B267-B266)/B266*100</f>
        <v>1.5817223198594026</v>
      </c>
      <c r="C290" s="37">
        <f t="shared" ref="C290:L290" si="27">(C267-C266)/C266*100</f>
        <v>2.8090559419654348</v>
      </c>
      <c r="D290" s="37">
        <f t="shared" si="27"/>
        <v>12.855816831683168</v>
      </c>
      <c r="E290" s="37">
        <f t="shared" si="27"/>
        <v>-11.929070392262224</v>
      </c>
      <c r="F290" s="37">
        <f t="shared" si="27"/>
        <v>-6.4020833898488947</v>
      </c>
      <c r="G290" s="37">
        <f t="shared" si="27"/>
        <v>4.3090300473389131</v>
      </c>
      <c r="H290" s="37">
        <f t="shared" si="27"/>
        <v>-4.0279787747226301</v>
      </c>
      <c r="I290" s="37">
        <f t="shared" si="27"/>
        <v>-15.230014528201266</v>
      </c>
      <c r="J290" s="37">
        <f t="shared" si="27"/>
        <v>-14.086712715883435</v>
      </c>
      <c r="K290" s="37">
        <f t="shared" si="27"/>
        <v>30.3960836671117</v>
      </c>
      <c r="L290" s="37">
        <f t="shared" si="27"/>
        <v>137.70551257253382</v>
      </c>
      <c r="N290" s="28"/>
      <c r="O290" s="28"/>
    </row>
    <row r="291" spans="1:15" ht="25.5">
      <c r="A291" s="36" t="s">
        <v>84</v>
      </c>
      <c r="B291" s="37">
        <f t="shared" ref="B291:L307" si="28">(B268-B267)/B267*100</f>
        <v>9.2272202998846673</v>
      </c>
      <c r="C291" s="37">
        <f t="shared" si="28"/>
        <v>7.4253923022496133</v>
      </c>
      <c r="D291" s="37">
        <f t="shared" si="28"/>
        <v>21.248484209416343</v>
      </c>
      <c r="E291" s="37">
        <f t="shared" si="28"/>
        <v>19.829164124466121</v>
      </c>
      <c r="F291" s="37">
        <f t="shared" si="28"/>
        <v>17.041271773468971</v>
      </c>
      <c r="G291" s="37">
        <f t="shared" si="28"/>
        <v>25.007548065511525</v>
      </c>
      <c r="H291" s="37">
        <f t="shared" si="28"/>
        <v>14.450867052023128</v>
      </c>
      <c r="I291" s="37">
        <f t="shared" si="28"/>
        <v>30.907113783107317</v>
      </c>
      <c r="J291" s="37">
        <f t="shared" si="28"/>
        <v>42.468681903148848</v>
      </c>
      <c r="K291" s="37">
        <f t="shared" si="28"/>
        <v>-42.244027303754258</v>
      </c>
      <c r="L291" s="37">
        <f t="shared" si="28"/>
        <v>-62.365864822254999</v>
      </c>
      <c r="N291" s="28"/>
      <c r="O291" s="28"/>
    </row>
    <row r="292" spans="1:15" ht="25.5">
      <c r="A292" s="36" t="s">
        <v>85</v>
      </c>
      <c r="B292" s="37">
        <f t="shared" si="28"/>
        <v>38.120380147835256</v>
      </c>
      <c r="C292" s="37">
        <f t="shared" si="28"/>
        <v>33.562805637259338</v>
      </c>
      <c r="D292" s="37">
        <f t="shared" si="28"/>
        <v>38.027238098551138</v>
      </c>
      <c r="E292" s="37">
        <f t="shared" si="28"/>
        <v>-23.930753564154784</v>
      </c>
      <c r="F292" s="37">
        <f t="shared" si="28"/>
        <v>-21.671227194779942</v>
      </c>
      <c r="G292" s="37">
        <f t="shared" si="28"/>
        <v>-21.650835990345144</v>
      </c>
      <c r="H292" s="37">
        <f t="shared" si="28"/>
        <v>-32.147562582345188</v>
      </c>
      <c r="I292" s="37">
        <f t="shared" si="28"/>
        <v>-32.67804208088463</v>
      </c>
      <c r="J292" s="37">
        <f t="shared" si="28"/>
        <v>-26.232502845213151</v>
      </c>
      <c r="K292" s="37">
        <f t="shared" si="28"/>
        <v>379.09587826857728</v>
      </c>
      <c r="L292" s="37">
        <f t="shared" si="28"/>
        <v>2847.067567567567</v>
      </c>
      <c r="N292" s="28"/>
      <c r="O292" s="28"/>
    </row>
    <row r="293" spans="1:15" ht="25.5">
      <c r="A293" s="36" t="s">
        <v>86</v>
      </c>
      <c r="B293" s="37">
        <f t="shared" si="28"/>
        <v>-13.340978593272176</v>
      </c>
      <c r="C293" s="37">
        <f t="shared" si="28"/>
        <v>-17.159687367006011</v>
      </c>
      <c r="D293" s="37">
        <f t="shared" si="28"/>
        <v>-12.228438933413987</v>
      </c>
      <c r="E293" s="37">
        <f t="shared" si="28"/>
        <v>-19.578313253012048</v>
      </c>
      <c r="F293" s="37">
        <f t="shared" si="28"/>
        <v>-19.839320609917781</v>
      </c>
      <c r="G293" s="37">
        <f t="shared" si="28"/>
        <v>-6.8320572947464839</v>
      </c>
      <c r="H293" s="37">
        <f t="shared" si="28"/>
        <v>-5.1456310679611654</v>
      </c>
      <c r="I293" s="37">
        <f t="shared" si="28"/>
        <v>-3.058882174111035</v>
      </c>
      <c r="J293" s="37">
        <f t="shared" si="28"/>
        <v>9.0580564645303365</v>
      </c>
      <c r="K293" s="37">
        <f t="shared" si="28"/>
        <v>-23.715695343817448</v>
      </c>
      <c r="L293" s="37">
        <f t="shared" si="28"/>
        <v>-73.240463493257153</v>
      </c>
      <c r="N293" s="28"/>
      <c r="O293" s="28"/>
    </row>
    <row r="294" spans="1:15" ht="25.5">
      <c r="A294" s="36" t="s">
        <v>87</v>
      </c>
      <c r="B294" s="37">
        <f t="shared" si="28"/>
        <v>16.718129686810769</v>
      </c>
      <c r="C294" s="37">
        <f t="shared" si="28"/>
        <v>5.7383532711956953</v>
      </c>
      <c r="D294" s="37">
        <f t="shared" si="28"/>
        <v>-6.503043702980527</v>
      </c>
      <c r="E294" s="37">
        <f t="shared" si="28"/>
        <v>-6.200582605076983</v>
      </c>
      <c r="F294" s="37">
        <f t="shared" si="28"/>
        <v>4.5233599708154415</v>
      </c>
      <c r="G294" s="37">
        <f t="shared" si="28"/>
        <v>5.5950473415877511</v>
      </c>
      <c r="H294" s="37">
        <f t="shared" si="28"/>
        <v>-45.069941999317642</v>
      </c>
      <c r="I294" s="37">
        <f t="shared" si="28"/>
        <v>-43.667452792757913</v>
      </c>
      <c r="J294" s="37">
        <f t="shared" si="28"/>
        <v>-41.855907443407986</v>
      </c>
      <c r="K294" s="37">
        <f t="shared" si="28"/>
        <v>-43.849791826670447</v>
      </c>
      <c r="L294" s="37">
        <f t="shared" si="28"/>
        <v>-51.02985023475788</v>
      </c>
      <c r="N294" s="28"/>
      <c r="O294" s="28"/>
    </row>
    <row r="295" spans="1:15" ht="25.5">
      <c r="A295" s="36" t="s">
        <v>88</v>
      </c>
      <c r="B295" s="37">
        <f t="shared" si="28"/>
        <v>61.980347694633423</v>
      </c>
      <c r="C295" s="37">
        <f t="shared" si="28"/>
        <v>24.959126384304533</v>
      </c>
      <c r="D295" s="37">
        <f t="shared" si="28"/>
        <v>17.131559752773615</v>
      </c>
      <c r="E295" s="37">
        <f t="shared" si="28"/>
        <v>-22.005323868677909</v>
      </c>
      <c r="F295" s="37">
        <f t="shared" si="28"/>
        <v>-19.760638611468128</v>
      </c>
      <c r="G295" s="37">
        <f t="shared" si="28"/>
        <v>-8.7405924282226053</v>
      </c>
      <c r="H295" s="37">
        <f t="shared" si="28"/>
        <v>-54.906832298136642</v>
      </c>
      <c r="I295" s="37">
        <f t="shared" si="28"/>
        <v>-44.886574934920041</v>
      </c>
      <c r="J295" s="37">
        <f t="shared" si="28"/>
        <v>-42.059934525308485</v>
      </c>
      <c r="K295" s="37">
        <f t="shared" si="28"/>
        <v>-50.910661579439918</v>
      </c>
      <c r="L295" s="37">
        <f t="shared" si="28"/>
        <v>-66.166281755196309</v>
      </c>
      <c r="N295" s="28"/>
      <c r="O295" s="28"/>
    </row>
    <row r="296" spans="1:15" ht="25.5">
      <c r="A296" s="36" t="s">
        <v>89</v>
      </c>
      <c r="B296" s="37">
        <f t="shared" si="28"/>
        <v>-45.98693420438638</v>
      </c>
      <c r="C296" s="37">
        <f t="shared" si="28"/>
        <v>-35.963266515256251</v>
      </c>
      <c r="D296" s="37">
        <f t="shared" si="28"/>
        <v>-28.73202323050905</v>
      </c>
      <c r="E296" s="37">
        <f t="shared" si="28"/>
        <v>8.9874857792946461</v>
      </c>
      <c r="F296" s="37">
        <f t="shared" si="28"/>
        <v>16.403772509118262</v>
      </c>
      <c r="G296" s="37">
        <f t="shared" si="28"/>
        <v>25.832894248127769</v>
      </c>
      <c r="H296" s="37">
        <f t="shared" si="28"/>
        <v>7.988980716253435</v>
      </c>
      <c r="I296" s="37">
        <f t="shared" si="28"/>
        <v>19.58041958041958</v>
      </c>
      <c r="J296" s="37">
        <f t="shared" si="28"/>
        <v>27.79768909810635</v>
      </c>
      <c r="K296" s="37">
        <f t="shared" si="28"/>
        <v>82.02082416776652</v>
      </c>
      <c r="L296" s="37">
        <f t="shared" si="28"/>
        <v>157.05864101768537</v>
      </c>
      <c r="N296" s="28"/>
      <c r="O296" s="28"/>
    </row>
    <row r="297" spans="1:15" ht="25.5">
      <c r="A297" s="36" t="s">
        <v>90</v>
      </c>
      <c r="B297" s="37">
        <f t="shared" si="28"/>
        <v>-0.4751619870410318</v>
      </c>
      <c r="C297" s="37">
        <f t="shared" si="28"/>
        <v>-3.2469159599074788</v>
      </c>
      <c r="D297" s="37">
        <f t="shared" si="28"/>
        <v>-7.7719015865716194</v>
      </c>
      <c r="E297" s="37">
        <f t="shared" si="28"/>
        <v>-12.056367432150314</v>
      </c>
      <c r="F297" s="37">
        <f t="shared" si="28"/>
        <v>-9.8998901695428678</v>
      </c>
      <c r="G297" s="37">
        <f t="shared" si="28"/>
        <v>-9.5364433888438924</v>
      </c>
      <c r="H297" s="37">
        <f t="shared" si="28"/>
        <v>10.714285714285715</v>
      </c>
      <c r="I297" s="37">
        <f t="shared" si="28"/>
        <v>3.6515509045518217</v>
      </c>
      <c r="J297" s="37">
        <f t="shared" si="28"/>
        <v>6.8432012724723297</v>
      </c>
      <c r="K297" s="37">
        <f t="shared" si="28"/>
        <v>63.551401869158894</v>
      </c>
      <c r="L297" s="37">
        <f t="shared" si="28"/>
        <v>232.15851941259302</v>
      </c>
      <c r="N297" s="28"/>
      <c r="O297" s="28"/>
    </row>
    <row r="298" spans="1:15" ht="25.5">
      <c r="A298" s="36" t="s">
        <v>91</v>
      </c>
      <c r="B298" s="37">
        <f t="shared" si="28"/>
        <v>-0.30381944444444942</v>
      </c>
      <c r="C298" s="37">
        <f t="shared" si="28"/>
        <v>-4.9337091970395646</v>
      </c>
      <c r="D298" s="37">
        <f t="shared" si="28"/>
        <v>-5.6135627025679344</v>
      </c>
      <c r="E298" s="37">
        <f t="shared" si="28"/>
        <v>14.540059347181023</v>
      </c>
      <c r="F298" s="37">
        <f t="shared" si="28"/>
        <v>22.830000980790523</v>
      </c>
      <c r="G298" s="37">
        <f t="shared" si="28"/>
        <v>34.404771389872181</v>
      </c>
      <c r="H298" s="37">
        <f t="shared" si="28"/>
        <v>26.267281105990786</v>
      </c>
      <c r="I298" s="37">
        <f t="shared" si="28"/>
        <v>53.378149874211246</v>
      </c>
      <c r="J298" s="37">
        <f t="shared" si="28"/>
        <v>60.950132955931089</v>
      </c>
      <c r="K298" s="37">
        <f t="shared" si="28"/>
        <v>247.54679802955661</v>
      </c>
      <c r="L298" s="37">
        <f t="shared" si="28"/>
        <v>505.30778361878913</v>
      </c>
      <c r="N298" s="28"/>
      <c r="O298" s="28"/>
    </row>
    <row r="299" spans="1:15" ht="25.5">
      <c r="A299" s="36" t="s">
        <v>92</v>
      </c>
      <c r="B299" s="37">
        <f t="shared" si="28"/>
        <v>346.45189377448855</v>
      </c>
      <c r="C299" s="37">
        <f t="shared" si="28"/>
        <v>274.75219514239609</v>
      </c>
      <c r="D299" s="37">
        <f t="shared" si="28"/>
        <v>133.14139002176532</v>
      </c>
      <c r="E299" s="37">
        <f t="shared" si="28"/>
        <v>16.839378238341958</v>
      </c>
      <c r="F299" s="37">
        <f t="shared" si="28"/>
        <v>20.335139451320352</v>
      </c>
      <c r="G299" s="37">
        <f t="shared" si="28"/>
        <v>37.059494371238557</v>
      </c>
      <c r="H299" s="37">
        <f t="shared" si="28"/>
        <v>95.529197080291993</v>
      </c>
      <c r="I299" s="37">
        <f t="shared" si="28"/>
        <v>88.142383892270971</v>
      </c>
      <c r="J299" s="37">
        <f t="shared" si="28"/>
        <v>149.015867220422</v>
      </c>
      <c r="K299" s="37">
        <f t="shared" si="28"/>
        <v>-62.458895566390751</v>
      </c>
      <c r="L299" s="37">
        <f t="shared" si="28"/>
        <v>-86.03285774318131</v>
      </c>
      <c r="N299" s="28"/>
      <c r="O299" s="28"/>
    </row>
    <row r="300" spans="1:15" ht="25.5">
      <c r="A300" s="36" t="s">
        <v>93</v>
      </c>
      <c r="B300" s="37">
        <f t="shared" si="28"/>
        <v>-53.60312042905899</v>
      </c>
      <c r="C300" s="37">
        <f t="shared" si="28"/>
        <v>-54.140850426107768</v>
      </c>
      <c r="D300" s="37">
        <f t="shared" si="28"/>
        <v>-28.625163714147167</v>
      </c>
      <c r="E300" s="37">
        <f t="shared" si="28"/>
        <v>17.78270509977828</v>
      </c>
      <c r="F300" s="37">
        <f t="shared" si="28"/>
        <v>15.164590991906488</v>
      </c>
      <c r="G300" s="37">
        <f t="shared" si="28"/>
        <v>27.072348909246674</v>
      </c>
      <c r="H300" s="37">
        <f t="shared" si="28"/>
        <v>29.258049463369108</v>
      </c>
      <c r="I300" s="37">
        <f t="shared" si="28"/>
        <v>48.224509571326891</v>
      </c>
      <c r="J300" s="37">
        <f t="shared" si="28"/>
        <v>54.922729916376291</v>
      </c>
      <c r="K300" s="37">
        <f t="shared" si="28"/>
        <v>149.43366306728086</v>
      </c>
      <c r="L300" s="37">
        <f t="shared" si="28"/>
        <v>1050.6791025530817</v>
      </c>
      <c r="N300" s="28"/>
      <c r="O300" s="28"/>
    </row>
    <row r="301" spans="1:15" ht="25.5">
      <c r="A301" s="36" t="s">
        <v>94</v>
      </c>
      <c r="B301" s="37">
        <f t="shared" si="28"/>
        <v>-45.397225725094579</v>
      </c>
      <c r="C301" s="37">
        <f t="shared" si="28"/>
        <v>-34.042605079930254</v>
      </c>
      <c r="D301" s="37">
        <f t="shared" si="28"/>
        <v>-12.857551033366137</v>
      </c>
      <c r="E301" s="37">
        <f t="shared" si="28"/>
        <v>2.9743975903614368</v>
      </c>
      <c r="F301" s="37">
        <f t="shared" si="28"/>
        <v>2.2265353628141478</v>
      </c>
      <c r="G301" s="37">
        <f t="shared" si="28"/>
        <v>26.417059168662941</v>
      </c>
      <c r="H301" s="37">
        <f t="shared" si="28"/>
        <v>105.12635379061371</v>
      </c>
      <c r="I301" s="37">
        <f t="shared" si="28"/>
        <v>100.72219361731258</v>
      </c>
      <c r="J301" s="37">
        <f t="shared" si="28"/>
        <v>145.38440971945633</v>
      </c>
      <c r="K301" s="37">
        <f t="shared" si="28"/>
        <v>-84.491031559827448</v>
      </c>
      <c r="L301" s="37">
        <f t="shared" si="28"/>
        <v>-95.823201365621159</v>
      </c>
      <c r="N301" s="28"/>
      <c r="O301" s="28"/>
    </row>
    <row r="302" spans="1:15" ht="25.5">
      <c r="A302" s="36" t="s">
        <v>95</v>
      </c>
      <c r="B302" s="37">
        <f t="shared" si="28"/>
        <v>-52.963818321785993</v>
      </c>
      <c r="C302" s="37">
        <f t="shared" si="28"/>
        <v>-40.624133404817812</v>
      </c>
      <c r="D302" s="37">
        <f t="shared" si="28"/>
        <v>17.257459288134356</v>
      </c>
      <c r="E302" s="37">
        <f t="shared" si="28"/>
        <v>9.2870201096892231</v>
      </c>
      <c r="F302" s="37">
        <f t="shared" si="28"/>
        <v>8.9076623546027101</v>
      </c>
      <c r="G302" s="37">
        <f t="shared" si="28"/>
        <v>36.285218479416862</v>
      </c>
      <c r="H302" s="37">
        <f t="shared" si="28"/>
        <v>-21.488912354804647</v>
      </c>
      <c r="I302" s="37">
        <f t="shared" si="28"/>
        <v>-27.446935859954667</v>
      </c>
      <c r="J302" s="37">
        <f t="shared" si="28"/>
        <v>-12.896260572332183</v>
      </c>
      <c r="K302" s="37">
        <f t="shared" si="28"/>
        <v>194.91508881514736</v>
      </c>
      <c r="L302" s="37">
        <f t="shared" si="28"/>
        <v>361.95969713229601</v>
      </c>
      <c r="N302" s="28"/>
      <c r="O302" s="28"/>
    </row>
    <row r="303" spans="1:15" ht="25.5">
      <c r="A303" s="36" t="s">
        <v>96</v>
      </c>
      <c r="B303" s="37">
        <f t="shared" si="28"/>
        <v>70.540098199672656</v>
      </c>
      <c r="C303" s="37">
        <f t="shared" si="28"/>
        <v>41.836099262073049</v>
      </c>
      <c r="D303" s="37">
        <f t="shared" si="28"/>
        <v>49.660100664885356</v>
      </c>
      <c r="E303" s="37">
        <f t="shared" si="28"/>
        <v>-13.616594178655076</v>
      </c>
      <c r="F303" s="37">
        <f t="shared" si="28"/>
        <v>-9.2165285345675354</v>
      </c>
      <c r="G303" s="37">
        <f t="shared" si="28"/>
        <v>14.672791559989815</v>
      </c>
      <c r="H303" s="37">
        <f t="shared" si="28"/>
        <v>35.261152208025102</v>
      </c>
      <c r="I303" s="37">
        <f t="shared" si="28"/>
        <v>-1.0712706143452233</v>
      </c>
      <c r="J303" s="37">
        <f t="shared" si="28"/>
        <v>14.071997588247948</v>
      </c>
      <c r="K303" s="37">
        <f t="shared" si="28"/>
        <v>-18.813912698150055</v>
      </c>
      <c r="L303" s="37">
        <f t="shared" si="28"/>
        <v>-30.040201588704846</v>
      </c>
      <c r="N303" s="28"/>
      <c r="O303" s="28"/>
    </row>
    <row r="304" spans="1:15" ht="25.5">
      <c r="A304" s="36" t="s">
        <v>97</v>
      </c>
      <c r="B304" s="37">
        <f t="shared" si="28"/>
        <v>53.119001919385809</v>
      </c>
      <c r="C304" s="37">
        <f t="shared" si="28"/>
        <v>37.053135324398781</v>
      </c>
      <c r="D304" s="37">
        <f t="shared" si="28"/>
        <v>36.848551783697594</v>
      </c>
      <c r="E304" s="37">
        <f t="shared" si="28"/>
        <v>-10.10844306738962</v>
      </c>
      <c r="F304" s="37">
        <f t="shared" si="28"/>
        <v>1.0077285794561539</v>
      </c>
      <c r="G304" s="37">
        <f t="shared" si="28"/>
        <v>18.580520675923783</v>
      </c>
      <c r="H304" s="37">
        <f t="shared" si="28"/>
        <v>-16.158435531985415</v>
      </c>
      <c r="I304" s="37">
        <f t="shared" si="28"/>
        <v>-1.6082442764440066</v>
      </c>
      <c r="J304" s="37">
        <f t="shared" si="28"/>
        <v>12.878276444213558</v>
      </c>
      <c r="K304" s="37">
        <f t="shared" si="28"/>
        <v>36.238382520789173</v>
      </c>
      <c r="L304" s="37">
        <f t="shared" si="28"/>
        <v>46.78276269185362</v>
      </c>
      <c r="N304" s="28"/>
      <c r="O304" s="28"/>
    </row>
    <row r="305" spans="1:15" ht="25.5">
      <c r="A305" s="36" t="s">
        <v>98</v>
      </c>
      <c r="B305" s="37">
        <f t="shared" si="28"/>
        <v>-80.915073644625508</v>
      </c>
      <c r="C305" s="37">
        <f t="shared" si="28"/>
        <v>-72.845072678492755</v>
      </c>
      <c r="D305" s="37">
        <f t="shared" si="28"/>
        <v>-50.099970570120476</v>
      </c>
      <c r="E305" s="37">
        <f t="shared" si="28"/>
        <v>-29.642395519172759</v>
      </c>
      <c r="F305" s="37">
        <f t="shared" si="28"/>
        <v>-35.414953349394168</v>
      </c>
      <c r="G305" s="37">
        <f t="shared" si="28"/>
        <v>-19.77405527167469</v>
      </c>
      <c r="H305" s="37">
        <f t="shared" si="28"/>
        <v>-51.274955524807275</v>
      </c>
      <c r="I305" s="37">
        <f t="shared" si="28"/>
        <v>-58.898503958110297</v>
      </c>
      <c r="J305" s="37">
        <f t="shared" si="28"/>
        <v>-51.352511573858493</v>
      </c>
      <c r="K305" s="37">
        <f t="shared" si="28"/>
        <v>94.59637364610137</v>
      </c>
      <c r="L305" s="37">
        <f t="shared" si="28"/>
        <v>123.86700683691933</v>
      </c>
      <c r="N305" s="28"/>
      <c r="O305" s="28"/>
    </row>
    <row r="306" spans="1:15" ht="25.5">
      <c r="A306" s="36" t="s">
        <v>411</v>
      </c>
      <c r="B306" s="37">
        <f>(B283-B282)/B282*100</f>
        <v>-8.2101806239737236</v>
      </c>
      <c r="C306" s="37">
        <f t="shared" si="28"/>
        <v>-7.0191995753089378</v>
      </c>
      <c r="D306" s="37">
        <f t="shared" si="28"/>
        <v>6.6067161592762158</v>
      </c>
      <c r="E306" s="37">
        <f t="shared" si="28"/>
        <v>1.7758726270667411</v>
      </c>
      <c r="F306" s="37">
        <f t="shared" si="28"/>
        <v>8.1594131614230392</v>
      </c>
      <c r="G306" s="37">
        <f t="shared" si="28"/>
        <v>21.031812590250521</v>
      </c>
      <c r="H306" s="37">
        <f t="shared" si="28"/>
        <v>-32.657200811359019</v>
      </c>
      <c r="I306" s="37">
        <f t="shared" si="28"/>
        <v>-27.733462197890944</v>
      </c>
      <c r="J306" s="37">
        <f t="shared" si="28"/>
        <v>-16.622760924989514</v>
      </c>
      <c r="K306" s="37">
        <f t="shared" si="28"/>
        <v>-45.136689320089793</v>
      </c>
      <c r="L306" s="37">
        <f t="shared" si="28"/>
        <v>-41.950804624803162</v>
      </c>
      <c r="N306" s="28"/>
      <c r="O306" s="28"/>
    </row>
    <row r="307" spans="1:15" ht="25.5">
      <c r="A307" s="36" t="s">
        <v>449</v>
      </c>
      <c r="B307" s="37">
        <f>(B284-B283)/B283*100</f>
        <v>15.742397137745964</v>
      </c>
      <c r="C307" s="37">
        <f t="shared" si="28"/>
        <v>7.8218669711675712</v>
      </c>
      <c r="D307" s="37">
        <f>(D284-D283)/D283*100</f>
        <v>1.6072090569481321</v>
      </c>
      <c r="E307" s="37">
        <f t="shared" si="28"/>
        <v>-16.726835138387489</v>
      </c>
      <c r="F307" s="37">
        <f t="shared" ref="F307:L307" si="29">(F284-F283)/F283*100</f>
        <v>-11.71770941299495</v>
      </c>
      <c r="G307" s="37">
        <f t="shared" si="29"/>
        <v>-6.4605950017402813</v>
      </c>
      <c r="H307" s="37">
        <f>(H284-H283)/H283*100</f>
        <v>32.650602409638545</v>
      </c>
      <c r="I307" s="37">
        <f t="shared" si="29"/>
        <v>3.4904917191851021</v>
      </c>
      <c r="J307" s="37">
        <f t="shared" si="29"/>
        <v>9.7601229906626585</v>
      </c>
      <c r="K307" s="37">
        <f t="shared" si="29"/>
        <v>-94.910599181660217</v>
      </c>
      <c r="L307" s="37">
        <f t="shared" si="29"/>
        <v>-96.049844779064031</v>
      </c>
      <c r="N307" s="28"/>
      <c r="O307" s="28"/>
    </row>
    <row r="308" spans="1:15" ht="25.5">
      <c r="A308" s="36" t="s">
        <v>487</v>
      </c>
      <c r="B308" s="37">
        <f>(B285-B284)/B284*100</f>
        <v>23.647604327666166</v>
      </c>
      <c r="C308" s="37">
        <f t="shared" ref="C308:L310" si="30">(C285-C284)/C284*100</f>
        <v>12.258406142441091</v>
      </c>
      <c r="D308" s="37">
        <f t="shared" si="30"/>
        <v>-15.560220709165721</v>
      </c>
      <c r="E308" s="37">
        <f t="shared" si="30"/>
        <v>-6.1416184971098229</v>
      </c>
      <c r="F308" s="37">
        <f t="shared" si="30"/>
        <v>-1.6499406439736599</v>
      </c>
      <c r="G308" s="37">
        <f t="shared" si="30"/>
        <v>0.52219112324600825</v>
      </c>
      <c r="H308" s="37">
        <f t="shared" si="30"/>
        <v>-23.660308810172566</v>
      </c>
      <c r="I308" s="37">
        <f t="shared" si="30"/>
        <v>-11.215408241391055</v>
      </c>
      <c r="J308" s="37">
        <f t="shared" si="30"/>
        <v>-11.911664744170718</v>
      </c>
      <c r="K308" s="37">
        <f t="shared" si="30"/>
        <v>96.035242290748897</v>
      </c>
      <c r="L308" s="37">
        <f t="shared" si="30"/>
        <v>99.363447178357205</v>
      </c>
      <c r="N308" s="28"/>
      <c r="O308" s="28"/>
    </row>
    <row r="309" spans="1:15" ht="25.5">
      <c r="A309" s="36" t="s">
        <v>513</v>
      </c>
      <c r="B309" s="37">
        <f>(B286-B285)/B285*100</f>
        <v>77.999999999999986</v>
      </c>
      <c r="C309" s="37">
        <f t="shared" si="30"/>
        <v>60.10220125786163</v>
      </c>
      <c r="D309" s="37">
        <f t="shared" si="30"/>
        <v>40.042677089980856</v>
      </c>
      <c r="E309" s="37">
        <f>(E286-E285)/E285*100</f>
        <v>-1.6166281755196306</v>
      </c>
      <c r="F309" s="37">
        <f t="shared" si="30"/>
        <v>-1.4234515909477663</v>
      </c>
      <c r="G309" s="37">
        <f t="shared" si="30"/>
        <v>2.4259124687710512</v>
      </c>
      <c r="H309" s="37">
        <f t="shared" si="30"/>
        <v>2.4390243902438957</v>
      </c>
      <c r="I309" s="37">
        <f t="shared" si="30"/>
        <v>6.5044986666001892</v>
      </c>
      <c r="J309" s="37">
        <f t="shared" si="30"/>
        <v>6.3465849801678393</v>
      </c>
      <c r="K309" s="37">
        <f>(K287-K286)/K286*100</f>
        <v>-59.185635230012636</v>
      </c>
      <c r="L309" s="37">
        <f>(L286-L285)/L285*100</f>
        <v>5131.6161119980343</v>
      </c>
      <c r="N309" s="28"/>
      <c r="O309" s="28"/>
    </row>
    <row r="310" spans="1:15" ht="25.5">
      <c r="A310" s="36" t="s">
        <v>556</v>
      </c>
      <c r="B310" s="37">
        <f>(B287-B286)/B286*100</f>
        <v>68.960674157303359</v>
      </c>
      <c r="C310" s="37">
        <f>(C287-C286)/C286*100</f>
        <v>67.147066044684507</v>
      </c>
      <c r="D310" s="37">
        <f>(D287-D286)/D286*100</f>
        <v>57.361548210700199</v>
      </c>
      <c r="E310" s="37">
        <f>(E287-E286)/E286*100</f>
        <v>15.845070422535212</v>
      </c>
      <c r="F310" s="37">
        <f t="shared" si="30"/>
        <v>18.732435391909902</v>
      </c>
      <c r="G310" s="37">
        <f t="shared" si="30"/>
        <v>26.938100700338502</v>
      </c>
      <c r="H310" s="37">
        <f t="shared" si="30"/>
        <v>90.41811846689896</v>
      </c>
      <c r="I310" s="37">
        <f t="shared" si="30"/>
        <v>75.769666392092276</v>
      </c>
      <c r="J310" s="37">
        <f t="shared" si="30"/>
        <v>87.545762628011687</v>
      </c>
      <c r="K310" s="37">
        <f t="shared" si="30"/>
        <v>-59.185635230012636</v>
      </c>
      <c r="L310" s="37">
        <f>(L287-L286)/L286*100</f>
        <v>-64.621294545556978</v>
      </c>
      <c r="N310" s="28"/>
      <c r="O310" s="28"/>
    </row>
    <row r="311" spans="1:15">
      <c r="A311" s="36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N311" s="28"/>
      <c r="O311" s="28"/>
    </row>
  </sheetData>
  <mergeCells count="6">
    <mergeCell ref="B1:L1"/>
    <mergeCell ref="A1:A4"/>
    <mergeCell ref="B2:D2"/>
    <mergeCell ref="E2:G2"/>
    <mergeCell ref="H2:J2"/>
    <mergeCell ref="K2:L2"/>
  </mergeCells>
  <phoneticPr fontId="15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65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65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65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65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311"/>
  <sheetViews>
    <sheetView zoomScale="90" zoomScaleNormal="90"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199"/>
    <col min="12" max="16384" width="9.140625" style="28"/>
  </cols>
  <sheetData>
    <row r="1" spans="1:12" ht="32.25" customHeight="1" thickBot="1">
      <c r="A1" s="466" t="s">
        <v>78</v>
      </c>
      <c r="B1" s="464" t="s">
        <v>77</v>
      </c>
      <c r="C1" s="464"/>
      <c r="D1" s="464"/>
      <c r="E1" s="464"/>
      <c r="F1" s="464"/>
      <c r="G1" s="464"/>
      <c r="H1" s="464"/>
      <c r="I1" s="465"/>
    </row>
    <row r="2" spans="1:12" ht="36.75" customHeight="1">
      <c r="A2" s="467"/>
      <c r="B2" s="469" t="s">
        <v>79</v>
      </c>
      <c r="C2" s="469"/>
      <c r="D2" s="469" t="s">
        <v>80</v>
      </c>
      <c r="E2" s="469"/>
      <c r="F2" s="469" t="s">
        <v>81</v>
      </c>
      <c r="G2" s="469"/>
      <c r="H2" s="469" t="s">
        <v>82</v>
      </c>
      <c r="I2" s="469"/>
      <c r="J2" s="203"/>
      <c r="K2" s="197"/>
      <c r="L2" s="203"/>
    </row>
    <row r="3" spans="1:12" ht="20.25" customHeight="1">
      <c r="A3" s="467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203"/>
      <c r="K3" s="308"/>
      <c r="L3" s="203"/>
    </row>
    <row r="4" spans="1:12" ht="33" customHeight="1" thickBot="1">
      <c r="A4" s="468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23"/>
      <c r="K4" s="197"/>
      <c r="L4" s="223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23"/>
      <c r="K5" s="198">
        <f t="shared" ref="K5:K68" si="0">B5+D5+F5+H5</f>
        <v>21737</v>
      </c>
      <c r="L5" s="223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23"/>
      <c r="K6" s="198">
        <f t="shared" si="0"/>
        <v>53999</v>
      </c>
      <c r="L6" s="223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23"/>
      <c r="K7" s="198">
        <f t="shared" si="0"/>
        <v>29466</v>
      </c>
      <c r="L7" s="223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23"/>
      <c r="K8" s="198">
        <f t="shared" si="0"/>
        <v>31825</v>
      </c>
      <c r="L8" s="223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23"/>
      <c r="K9" s="198">
        <f t="shared" si="0"/>
        <v>29372</v>
      </c>
      <c r="L9" s="223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23"/>
      <c r="K10" s="198">
        <f t="shared" si="0"/>
        <v>37379</v>
      </c>
      <c r="L10" s="223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23"/>
      <c r="K11" s="198">
        <f t="shared" si="0"/>
        <v>31403</v>
      </c>
      <c r="L11" s="223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23"/>
      <c r="K12" s="198">
        <f t="shared" si="0"/>
        <v>64156</v>
      </c>
      <c r="L12" s="223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23"/>
      <c r="K13" s="198">
        <f t="shared" si="0"/>
        <v>37076</v>
      </c>
      <c r="L13" s="223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23"/>
      <c r="K14" s="198">
        <f t="shared" si="0"/>
        <v>22087</v>
      </c>
      <c r="L14" s="223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23"/>
      <c r="K15" s="198">
        <f t="shared" si="0"/>
        <v>38249</v>
      </c>
      <c r="L15" s="223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23"/>
      <c r="K16" s="198">
        <f t="shared" si="0"/>
        <v>30379</v>
      </c>
      <c r="L16" s="223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23"/>
      <c r="K17" s="198">
        <f t="shared" si="0"/>
        <v>18787</v>
      </c>
      <c r="L17" s="223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23"/>
      <c r="K18" s="198">
        <f t="shared" si="0"/>
        <v>82537</v>
      </c>
      <c r="L18" s="223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23"/>
      <c r="K19" s="198">
        <f t="shared" si="0"/>
        <v>68441</v>
      </c>
      <c r="L19" s="223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23"/>
      <c r="K20" s="198">
        <f t="shared" si="0"/>
        <v>22562</v>
      </c>
      <c r="L20" s="223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23"/>
      <c r="K21" s="198">
        <f t="shared" si="0"/>
        <v>28908</v>
      </c>
      <c r="L21" s="223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23"/>
      <c r="K22" s="198">
        <f t="shared" si="0"/>
        <v>53847</v>
      </c>
      <c r="L22" s="223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23"/>
      <c r="K23" s="198">
        <f t="shared" si="0"/>
        <v>72423</v>
      </c>
      <c r="L23" s="223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23"/>
      <c r="K24" s="198">
        <f t="shared" si="0"/>
        <v>62876</v>
      </c>
      <c r="L24" s="223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23"/>
      <c r="K25" s="198">
        <f t="shared" si="0"/>
        <v>43495</v>
      </c>
      <c r="L25" s="223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23"/>
      <c r="K26" s="198">
        <f t="shared" si="0"/>
        <v>92447</v>
      </c>
      <c r="L26" s="223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23"/>
      <c r="K27" s="198">
        <f t="shared" si="0"/>
        <v>93268</v>
      </c>
      <c r="L27" s="223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23"/>
      <c r="K28" s="198">
        <f t="shared" si="0"/>
        <v>86944</v>
      </c>
      <c r="L28" s="223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23"/>
      <c r="K29" s="198">
        <f t="shared" si="0"/>
        <v>31450</v>
      </c>
      <c r="L29" s="223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23"/>
      <c r="K30" s="198">
        <f t="shared" si="0"/>
        <v>54343</v>
      </c>
      <c r="L30" s="223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23"/>
      <c r="K31" s="198">
        <f t="shared" si="0"/>
        <v>276200</v>
      </c>
      <c r="L31" s="223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23"/>
      <c r="K32" s="198">
        <f t="shared" si="0"/>
        <v>46692</v>
      </c>
      <c r="L32" s="223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23"/>
      <c r="K33" s="198">
        <f t="shared" si="0"/>
        <v>55935</v>
      </c>
      <c r="L33" s="223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23"/>
      <c r="K34" s="198">
        <f t="shared" si="0"/>
        <v>51563</v>
      </c>
      <c r="L34" s="223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23"/>
      <c r="K35" s="198">
        <f t="shared" si="0"/>
        <v>110330</v>
      </c>
      <c r="L35" s="223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23"/>
      <c r="K36" s="198">
        <f t="shared" si="0"/>
        <v>76213</v>
      </c>
      <c r="L36" s="223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23"/>
      <c r="K37" s="198">
        <f t="shared" si="0"/>
        <v>40218</v>
      </c>
      <c r="L37" s="223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23"/>
      <c r="K38" s="198">
        <f t="shared" si="0"/>
        <v>56451</v>
      </c>
      <c r="L38" s="223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23"/>
      <c r="K39" s="198">
        <f t="shared" si="0"/>
        <v>46389</v>
      </c>
      <c r="L39" s="223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23"/>
      <c r="K40" s="198">
        <f t="shared" si="0"/>
        <v>70529</v>
      </c>
      <c r="L40" s="223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23"/>
      <c r="K41" s="198">
        <f t="shared" si="0"/>
        <v>47121</v>
      </c>
      <c r="L41" s="223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23"/>
      <c r="K42" s="198">
        <f t="shared" si="0"/>
        <v>49190</v>
      </c>
      <c r="L42" s="223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23"/>
      <c r="K43" s="198">
        <f t="shared" si="0"/>
        <v>86225</v>
      </c>
      <c r="L43" s="223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23"/>
      <c r="K44" s="198">
        <f t="shared" si="0"/>
        <v>32273</v>
      </c>
      <c r="L44" s="223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23"/>
      <c r="K45" s="198">
        <f t="shared" si="0"/>
        <v>37766</v>
      </c>
      <c r="L45" s="223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23"/>
      <c r="K46" s="198">
        <f t="shared" si="0"/>
        <v>41904</v>
      </c>
      <c r="L46" s="223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23"/>
      <c r="K47" s="198">
        <f t="shared" si="0"/>
        <v>57724</v>
      </c>
      <c r="L47" s="223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23"/>
      <c r="K48" s="198">
        <f t="shared" si="0"/>
        <v>70483</v>
      </c>
      <c r="L48" s="223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23"/>
      <c r="K49" s="198">
        <f t="shared" si="0"/>
        <v>49805</v>
      </c>
      <c r="L49" s="223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23"/>
      <c r="K50" s="198">
        <f t="shared" si="0"/>
        <v>75986</v>
      </c>
      <c r="L50" s="223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23"/>
      <c r="K51" s="198">
        <f t="shared" si="0"/>
        <v>90678</v>
      </c>
      <c r="L51" s="223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23"/>
      <c r="K52" s="198">
        <f t="shared" si="0"/>
        <v>42823</v>
      </c>
      <c r="L52" s="223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23"/>
      <c r="K53" s="198">
        <f t="shared" si="0"/>
        <v>40277</v>
      </c>
      <c r="L53" s="223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23"/>
      <c r="K54" s="198">
        <f t="shared" si="0"/>
        <v>60139</v>
      </c>
      <c r="L54" s="223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23"/>
      <c r="K55" s="198">
        <f t="shared" si="0"/>
        <v>67721</v>
      </c>
      <c r="L55" s="223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23"/>
      <c r="K56" s="198">
        <f t="shared" si="0"/>
        <v>68583</v>
      </c>
      <c r="L56" s="223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23"/>
      <c r="K57" s="198">
        <f t="shared" si="0"/>
        <v>31147</v>
      </c>
      <c r="L57" s="223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23"/>
      <c r="K58" s="198">
        <f t="shared" si="0"/>
        <v>50805</v>
      </c>
      <c r="L58" s="223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23"/>
      <c r="K59" s="198">
        <f t="shared" si="0"/>
        <v>63246</v>
      </c>
      <c r="L59" s="223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23"/>
      <c r="K60" s="198">
        <f t="shared" si="0"/>
        <v>58319</v>
      </c>
      <c r="L60" s="223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23"/>
      <c r="K61" s="198">
        <f t="shared" si="0"/>
        <v>20492</v>
      </c>
      <c r="L61" s="223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23"/>
      <c r="K62" s="198">
        <f t="shared" si="0"/>
        <v>21514</v>
      </c>
      <c r="L62" s="223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23"/>
      <c r="K63" s="198">
        <f t="shared" si="0"/>
        <v>37584</v>
      </c>
      <c r="L63" s="223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23"/>
      <c r="K64" s="198">
        <f t="shared" si="0"/>
        <v>13665</v>
      </c>
      <c r="L64" s="223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23"/>
      <c r="K65" s="198">
        <f t="shared" si="0"/>
        <v>18373</v>
      </c>
      <c r="L65" s="223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23"/>
      <c r="K66" s="198">
        <f t="shared" si="0"/>
        <v>38187</v>
      </c>
      <c r="L66" s="223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23"/>
      <c r="K67" s="198">
        <f t="shared" si="0"/>
        <v>57530</v>
      </c>
      <c r="L67" s="223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23"/>
      <c r="K68" s="198">
        <f t="shared" si="0"/>
        <v>26850</v>
      </c>
      <c r="L68" s="223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23"/>
      <c r="K69" s="198">
        <f t="shared" ref="K69:K132" si="1">B69+D69+F69+H69</f>
        <v>36568</v>
      </c>
      <c r="L69" s="223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23"/>
      <c r="K70" s="198">
        <f t="shared" si="1"/>
        <v>24300</v>
      </c>
      <c r="L70" s="223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23"/>
      <c r="K71" s="198">
        <f t="shared" si="1"/>
        <v>84339</v>
      </c>
      <c r="L71" s="223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23"/>
      <c r="K72" s="198">
        <f t="shared" si="1"/>
        <v>26214</v>
      </c>
      <c r="L72" s="223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23"/>
      <c r="K73" s="198">
        <f t="shared" si="1"/>
        <v>63949</v>
      </c>
      <c r="L73" s="223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23"/>
      <c r="K74" s="198">
        <f t="shared" si="1"/>
        <v>37055</v>
      </c>
      <c r="L74" s="223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23"/>
      <c r="K75" s="198">
        <f t="shared" si="1"/>
        <v>60808</v>
      </c>
      <c r="L75" s="223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23"/>
      <c r="K76" s="198">
        <f t="shared" si="1"/>
        <v>16777</v>
      </c>
      <c r="L76" s="223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23"/>
      <c r="K77" s="198">
        <f t="shared" si="1"/>
        <v>27662</v>
      </c>
      <c r="L77" s="223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23"/>
      <c r="K78" s="198">
        <f t="shared" si="1"/>
        <v>43809</v>
      </c>
      <c r="L78" s="223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23"/>
      <c r="K79" s="198">
        <f t="shared" si="1"/>
        <v>300162</v>
      </c>
      <c r="L79" s="223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23"/>
      <c r="K80" s="198">
        <f t="shared" si="1"/>
        <v>27781</v>
      </c>
      <c r="L80" s="223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23"/>
      <c r="K81" s="198">
        <f t="shared" si="1"/>
        <v>26314</v>
      </c>
      <c r="L81" s="223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23"/>
      <c r="K82" s="198">
        <f t="shared" si="1"/>
        <v>20990</v>
      </c>
      <c r="L82" s="223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23"/>
      <c r="K83" s="198">
        <f t="shared" si="1"/>
        <v>19401</v>
      </c>
      <c r="L83" s="223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23"/>
      <c r="K84" s="198">
        <f t="shared" si="1"/>
        <v>45714</v>
      </c>
      <c r="L84" s="223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23"/>
      <c r="K85" s="198">
        <f t="shared" si="1"/>
        <v>24918</v>
      </c>
      <c r="L85" s="223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23"/>
      <c r="K86" s="198">
        <f t="shared" si="1"/>
        <v>41844</v>
      </c>
      <c r="L86" s="223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23"/>
      <c r="K87" s="198">
        <f t="shared" si="1"/>
        <v>22871</v>
      </c>
      <c r="L87" s="223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23"/>
      <c r="K88" s="198">
        <f t="shared" si="1"/>
        <v>32585</v>
      </c>
      <c r="L88" s="223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23"/>
      <c r="K89" s="198">
        <f t="shared" si="1"/>
        <v>15170</v>
      </c>
      <c r="L89" s="223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23"/>
      <c r="K90" s="198">
        <f t="shared" si="1"/>
        <v>25403</v>
      </c>
      <c r="L90" s="223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23"/>
      <c r="K91" s="198">
        <f t="shared" si="1"/>
        <v>20289</v>
      </c>
      <c r="L91" s="223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23"/>
      <c r="K92" s="198">
        <f t="shared" si="1"/>
        <v>7719</v>
      </c>
      <c r="L92" s="223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23"/>
      <c r="K93" s="198">
        <f t="shared" si="1"/>
        <v>26495</v>
      </c>
      <c r="L93" s="223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23"/>
      <c r="K94" s="198">
        <f t="shared" si="1"/>
        <v>21339</v>
      </c>
      <c r="L94" s="223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23"/>
      <c r="K95" s="198">
        <f t="shared" si="1"/>
        <v>20616</v>
      </c>
      <c r="L95" s="223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23"/>
      <c r="K96" s="198">
        <f t="shared" si="1"/>
        <v>41790</v>
      </c>
      <c r="L96" s="223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23"/>
      <c r="K97" s="198">
        <f t="shared" si="1"/>
        <v>32399</v>
      </c>
      <c r="L97" s="223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23"/>
      <c r="K98" s="198">
        <f t="shared" si="1"/>
        <v>23107</v>
      </c>
      <c r="L98" s="223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23"/>
      <c r="K99" s="198">
        <f t="shared" si="1"/>
        <v>29162</v>
      </c>
      <c r="L99" s="223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23"/>
      <c r="K100" s="198">
        <f t="shared" si="1"/>
        <v>74747</v>
      </c>
      <c r="L100" s="223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23"/>
      <c r="K101" s="198">
        <f t="shared" si="1"/>
        <v>48971</v>
      </c>
      <c r="L101" s="223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23"/>
      <c r="K102" s="198">
        <f t="shared" si="1"/>
        <v>28616</v>
      </c>
      <c r="L102" s="223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23"/>
      <c r="K103" s="198">
        <f t="shared" si="1"/>
        <v>26449</v>
      </c>
      <c r="L103" s="223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23"/>
      <c r="K104" s="198">
        <f t="shared" si="1"/>
        <v>18148</v>
      </c>
      <c r="L104" s="223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23"/>
      <c r="K105" s="198">
        <f t="shared" si="1"/>
        <v>28288</v>
      </c>
      <c r="L105" s="223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23"/>
      <c r="K106" s="198">
        <f t="shared" si="1"/>
        <v>21915</v>
      </c>
      <c r="L106" s="223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23"/>
      <c r="K107" s="198">
        <f t="shared" si="1"/>
        <v>35655</v>
      </c>
      <c r="L107" s="223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23"/>
      <c r="K108" s="198">
        <f t="shared" si="1"/>
        <v>42467</v>
      </c>
      <c r="L108" s="223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23"/>
      <c r="K109" s="198">
        <f t="shared" si="1"/>
        <v>35199</v>
      </c>
      <c r="L109" s="223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23"/>
      <c r="K110" s="198">
        <f t="shared" si="1"/>
        <v>32954</v>
      </c>
      <c r="L110" s="223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23"/>
      <c r="K111" s="198">
        <f t="shared" si="1"/>
        <v>5825</v>
      </c>
      <c r="L111" s="223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23"/>
      <c r="K112" s="198">
        <f t="shared" si="1"/>
        <v>14594</v>
      </c>
      <c r="L112" s="223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23"/>
      <c r="K113" s="198">
        <f t="shared" si="1"/>
        <v>16789</v>
      </c>
      <c r="L113" s="223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23"/>
      <c r="K114" s="198">
        <f t="shared" si="1"/>
        <v>18305</v>
      </c>
      <c r="L114" s="223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23"/>
      <c r="K115" s="198">
        <f t="shared" si="1"/>
        <v>14427</v>
      </c>
      <c r="L115" s="223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23"/>
      <c r="K116" s="198">
        <f t="shared" si="1"/>
        <v>28384</v>
      </c>
      <c r="L116" s="223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23"/>
      <c r="K117" s="198">
        <f t="shared" si="1"/>
        <v>67457</v>
      </c>
      <c r="L117" s="223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23"/>
      <c r="K118" s="198">
        <f t="shared" si="1"/>
        <v>16542</v>
      </c>
      <c r="L118" s="223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23"/>
      <c r="K119" s="198">
        <f t="shared" si="1"/>
        <v>25166</v>
      </c>
      <c r="L119" s="223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23"/>
      <c r="K120" s="198">
        <f t="shared" si="1"/>
        <v>58126</v>
      </c>
      <c r="L120" s="223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23"/>
      <c r="K121" s="198">
        <f t="shared" si="1"/>
        <v>28703</v>
      </c>
      <c r="L121" s="223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23"/>
      <c r="K122" s="198">
        <f t="shared" si="1"/>
        <v>26399</v>
      </c>
      <c r="L122" s="223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23"/>
      <c r="K123" s="198">
        <f t="shared" si="1"/>
        <v>48682</v>
      </c>
      <c r="L123" s="223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23"/>
      <c r="K124" s="198">
        <f t="shared" si="1"/>
        <v>37046</v>
      </c>
      <c r="L124" s="223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23"/>
      <c r="K125" s="198">
        <f t="shared" si="1"/>
        <v>74243</v>
      </c>
      <c r="L125" s="223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23"/>
      <c r="K126" s="198">
        <f t="shared" si="1"/>
        <v>14605</v>
      </c>
      <c r="L126" s="223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23"/>
      <c r="K127" s="198">
        <f t="shared" si="1"/>
        <v>16874</v>
      </c>
      <c r="L127" s="223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23"/>
      <c r="K128" s="198">
        <f t="shared" si="1"/>
        <v>15645</v>
      </c>
      <c r="L128" s="223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23"/>
      <c r="K129" s="198">
        <f t="shared" si="1"/>
        <v>17239</v>
      </c>
      <c r="L129" s="223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23"/>
      <c r="K130" s="198">
        <f t="shared" si="1"/>
        <v>26723</v>
      </c>
      <c r="L130" s="223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23"/>
      <c r="K131" s="198">
        <f t="shared" si="1"/>
        <v>35585</v>
      </c>
      <c r="L131" s="223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23"/>
      <c r="K132" s="198">
        <f t="shared" si="1"/>
        <v>33703</v>
      </c>
      <c r="L132" s="223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23"/>
      <c r="K133" s="198">
        <f t="shared" ref="K133:K196" si="2">B133+D133+F133+H133</f>
        <v>16146</v>
      </c>
      <c r="L133" s="223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23"/>
      <c r="K134" s="198">
        <f t="shared" si="2"/>
        <v>31922</v>
      </c>
      <c r="L134" s="223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23"/>
      <c r="K135" s="198">
        <f t="shared" si="2"/>
        <v>42705</v>
      </c>
      <c r="L135" s="223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23"/>
      <c r="K136" s="198">
        <f t="shared" si="2"/>
        <v>39351</v>
      </c>
      <c r="L136" s="223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23"/>
      <c r="K137" s="198">
        <f t="shared" si="2"/>
        <v>26243</v>
      </c>
      <c r="L137" s="223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23"/>
      <c r="K138" s="198">
        <f t="shared" si="2"/>
        <v>12347</v>
      </c>
      <c r="L138" s="223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23"/>
      <c r="K139" s="198">
        <f t="shared" si="2"/>
        <v>58447</v>
      </c>
      <c r="L139" s="223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23"/>
      <c r="K140" s="198">
        <f t="shared" si="2"/>
        <v>9776</v>
      </c>
      <c r="L140" s="223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23"/>
      <c r="K141" s="198">
        <f t="shared" si="2"/>
        <v>27860</v>
      </c>
      <c r="L141" s="223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23"/>
      <c r="K142" s="198">
        <f t="shared" si="2"/>
        <v>18246</v>
      </c>
      <c r="L142" s="223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23"/>
      <c r="K143" s="198">
        <f t="shared" si="2"/>
        <v>38725</v>
      </c>
      <c r="L143" s="223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23"/>
      <c r="K144" s="198">
        <f t="shared" si="2"/>
        <v>59066</v>
      </c>
      <c r="L144" s="223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23"/>
      <c r="K145" s="198">
        <f t="shared" si="2"/>
        <v>28668</v>
      </c>
      <c r="L145" s="223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23"/>
      <c r="K146" s="198">
        <f t="shared" si="2"/>
        <v>29319</v>
      </c>
      <c r="L146" s="223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23"/>
      <c r="K147" s="198">
        <f t="shared" si="2"/>
        <v>23652</v>
      </c>
      <c r="L147" s="223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23"/>
      <c r="K148" s="198">
        <f t="shared" si="2"/>
        <v>39874</v>
      </c>
      <c r="L148" s="223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23"/>
      <c r="K149" s="198">
        <f t="shared" si="2"/>
        <v>86605</v>
      </c>
      <c r="L149" s="223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23"/>
      <c r="K150" s="198">
        <f t="shared" si="2"/>
        <v>23010</v>
      </c>
      <c r="L150" s="223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23"/>
      <c r="K151" s="198">
        <f t="shared" si="2"/>
        <v>23842</v>
      </c>
      <c r="L151" s="223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23"/>
      <c r="K152" s="198">
        <f t="shared" si="2"/>
        <v>50695</v>
      </c>
      <c r="L152" s="223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23"/>
      <c r="K153" s="198">
        <f t="shared" si="2"/>
        <v>33426</v>
      </c>
      <c r="L153" s="223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23"/>
      <c r="K154" s="198">
        <f t="shared" si="2"/>
        <v>85150</v>
      </c>
      <c r="L154" s="223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23"/>
      <c r="K155" s="198">
        <f t="shared" si="2"/>
        <v>43369</v>
      </c>
      <c r="L155" s="223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23"/>
      <c r="K156" s="198">
        <f t="shared" si="2"/>
        <v>36952</v>
      </c>
      <c r="L156" s="223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23"/>
      <c r="K157" s="198">
        <f t="shared" si="2"/>
        <v>36301</v>
      </c>
      <c r="L157" s="223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23"/>
      <c r="K158" s="198">
        <f t="shared" si="2"/>
        <v>127481</v>
      </c>
      <c r="L158" s="223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23"/>
      <c r="K159" s="198">
        <f t="shared" si="2"/>
        <v>53012</v>
      </c>
      <c r="L159" s="223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23"/>
      <c r="K160" s="198">
        <f t="shared" si="2"/>
        <v>52652</v>
      </c>
      <c r="L160" s="223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23"/>
      <c r="K161" s="198">
        <f t="shared" si="2"/>
        <v>21050</v>
      </c>
      <c r="L161" s="223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23"/>
      <c r="K162" s="198">
        <f t="shared" si="2"/>
        <v>81834</v>
      </c>
      <c r="L162" s="223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23"/>
      <c r="K163" s="198">
        <f t="shared" si="2"/>
        <v>87541</v>
      </c>
      <c r="L163" s="223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23"/>
      <c r="K164" s="198">
        <f t="shared" si="2"/>
        <v>37460</v>
      </c>
      <c r="L164" s="223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23"/>
      <c r="K165" s="198">
        <f t="shared" si="2"/>
        <v>64057</v>
      </c>
      <c r="L165" s="223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23"/>
      <c r="K166" s="198">
        <f t="shared" si="2"/>
        <v>66891</v>
      </c>
      <c r="L166" s="223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23"/>
      <c r="K167" s="198">
        <f t="shared" si="2"/>
        <v>48353</v>
      </c>
      <c r="L167" s="223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23"/>
      <c r="K168" s="198">
        <f t="shared" si="2"/>
        <v>117061</v>
      </c>
      <c r="L168" s="223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23"/>
      <c r="K169" s="198">
        <f t="shared" si="2"/>
        <v>36755</v>
      </c>
      <c r="L169" s="223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23"/>
      <c r="K170" s="198">
        <f t="shared" si="2"/>
        <v>46006</v>
      </c>
      <c r="L170" s="223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23"/>
      <c r="K171" s="198">
        <f t="shared" si="2"/>
        <v>123274</v>
      </c>
      <c r="L171" s="223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23"/>
      <c r="K172" s="198">
        <f t="shared" si="2"/>
        <v>31570</v>
      </c>
      <c r="L172" s="223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23"/>
      <c r="K173" s="198">
        <f t="shared" si="2"/>
        <v>47361</v>
      </c>
      <c r="L173" s="223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23"/>
      <c r="K174" s="198">
        <f t="shared" si="2"/>
        <v>27112</v>
      </c>
      <c r="L174" s="223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23"/>
      <c r="K175" s="198">
        <f t="shared" si="2"/>
        <v>42184</v>
      </c>
      <c r="L175" s="223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23"/>
      <c r="K176" s="198">
        <f t="shared" si="2"/>
        <v>96311</v>
      </c>
      <c r="L176" s="223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23"/>
      <c r="K177" s="198">
        <f t="shared" si="2"/>
        <v>66513</v>
      </c>
      <c r="L177" s="223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23"/>
      <c r="K178" s="198">
        <f t="shared" si="2"/>
        <v>65726</v>
      </c>
      <c r="L178" s="223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23"/>
      <c r="K179" s="198">
        <f t="shared" si="2"/>
        <v>33822</v>
      </c>
      <c r="L179" s="223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23"/>
      <c r="K180" s="198">
        <f t="shared" si="2"/>
        <v>181570</v>
      </c>
      <c r="L180" s="223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23"/>
      <c r="K181" s="198">
        <f t="shared" si="2"/>
        <v>58680</v>
      </c>
      <c r="L181" s="223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23"/>
      <c r="K182" s="198">
        <f t="shared" si="2"/>
        <v>66698</v>
      </c>
      <c r="L182" s="223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23"/>
      <c r="K183" s="198">
        <f t="shared" si="2"/>
        <v>25753</v>
      </c>
      <c r="L183" s="223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23"/>
      <c r="K184" s="198">
        <f t="shared" si="2"/>
        <v>29371</v>
      </c>
      <c r="L184" s="223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23"/>
      <c r="K185" s="198">
        <f t="shared" si="2"/>
        <v>113253</v>
      </c>
      <c r="L185" s="223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23"/>
      <c r="K186" s="198">
        <f t="shared" si="2"/>
        <v>104167</v>
      </c>
      <c r="L186" s="223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23"/>
      <c r="K187" s="198">
        <f t="shared" si="2"/>
        <v>62929</v>
      </c>
      <c r="L187" s="223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23"/>
      <c r="K188" s="198">
        <f t="shared" si="2"/>
        <v>64301</v>
      </c>
      <c r="L188" s="223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23"/>
      <c r="K189" s="198">
        <f t="shared" si="2"/>
        <v>69627</v>
      </c>
      <c r="L189" s="223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23"/>
      <c r="K190" s="198">
        <f t="shared" si="2"/>
        <v>89167</v>
      </c>
      <c r="L190" s="223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23"/>
      <c r="K191" s="198">
        <f t="shared" si="2"/>
        <v>164988</v>
      </c>
      <c r="L191" s="223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23"/>
      <c r="K192" s="198">
        <f t="shared" si="2"/>
        <v>50662</v>
      </c>
      <c r="L192" s="223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23"/>
      <c r="K193" s="198">
        <f t="shared" si="2"/>
        <v>188004</v>
      </c>
      <c r="L193" s="223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23"/>
      <c r="K194" s="198">
        <f t="shared" si="2"/>
        <v>71048</v>
      </c>
      <c r="L194" s="223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23"/>
      <c r="K195" s="198">
        <f t="shared" si="2"/>
        <v>47836</v>
      </c>
      <c r="L195" s="223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23"/>
      <c r="K196" s="198">
        <f t="shared" si="2"/>
        <v>74795</v>
      </c>
      <c r="L196" s="223"/>
    </row>
    <row r="197" spans="1:12" hidden="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197"/>
      <c r="K197" s="198">
        <f>B197+D197+F197+H197</f>
        <v>117143</v>
      </c>
      <c r="L197" s="197"/>
    </row>
    <row r="198" spans="1:12" hidden="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197"/>
      <c r="K198" s="198">
        <f t="shared" ref="K198:K220" si="3">B198+D198+F198+H198</f>
        <v>71189</v>
      </c>
      <c r="L198" s="197"/>
    </row>
    <row r="199" spans="1:12" hidden="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197"/>
      <c r="K199" s="198">
        <f t="shared" si="3"/>
        <v>49161</v>
      </c>
      <c r="L199" s="197"/>
    </row>
    <row r="200" spans="1:12" hidden="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197"/>
      <c r="K200" s="198">
        <f t="shared" si="3"/>
        <v>71754</v>
      </c>
      <c r="L200" s="197"/>
    </row>
    <row r="201" spans="1:12" hidden="1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197"/>
      <c r="K201" s="198">
        <f t="shared" si="3"/>
        <v>116125</v>
      </c>
      <c r="L201" s="197"/>
    </row>
    <row r="202" spans="1:12" hidden="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197"/>
      <c r="K202" s="198">
        <f t="shared" si="3"/>
        <v>37465</v>
      </c>
      <c r="L202" s="197"/>
    </row>
    <row r="203" spans="1:12" hidden="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197"/>
      <c r="K203" s="198">
        <f t="shared" si="3"/>
        <v>58111</v>
      </c>
      <c r="L203" s="197"/>
    </row>
    <row r="204" spans="1:12" hidden="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197"/>
      <c r="K204" s="198">
        <f t="shared" si="3"/>
        <v>28188</v>
      </c>
      <c r="L204" s="197"/>
    </row>
    <row r="205" spans="1:12" hidden="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197"/>
      <c r="K205" s="198">
        <f t="shared" si="3"/>
        <v>50339</v>
      </c>
      <c r="L205" s="197"/>
    </row>
    <row r="206" spans="1:12" hidden="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197"/>
      <c r="K206" s="198">
        <f t="shared" si="3"/>
        <v>23107</v>
      </c>
      <c r="L206" s="197"/>
    </row>
    <row r="207" spans="1:12" hidden="1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197"/>
      <c r="K207" s="198">
        <f t="shared" si="3"/>
        <v>87365</v>
      </c>
      <c r="L207" s="197"/>
    </row>
    <row r="208" spans="1:12" hidden="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197"/>
      <c r="K208" s="198">
        <f t="shared" si="3"/>
        <v>23672</v>
      </c>
      <c r="L208" s="197"/>
    </row>
    <row r="209" spans="1:12" hidden="1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197"/>
      <c r="K209" s="198">
        <f t="shared" si="3"/>
        <v>20508</v>
      </c>
      <c r="L209" s="197"/>
    </row>
    <row r="210" spans="1:12" hidden="1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197"/>
      <c r="K210" s="198">
        <f t="shared" si="3"/>
        <v>65400</v>
      </c>
      <c r="L210" s="197"/>
    </row>
    <row r="211" spans="1:12" hidden="1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197"/>
      <c r="K211" s="198">
        <f t="shared" si="3"/>
        <v>72229</v>
      </c>
      <c r="L211" s="197"/>
    </row>
    <row r="212" spans="1:12" hidden="1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197"/>
      <c r="K212" s="198">
        <f t="shared" si="3"/>
        <v>92665</v>
      </c>
      <c r="L212" s="197"/>
    </row>
    <row r="213" spans="1:12" hidden="1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197"/>
      <c r="K213" s="198">
        <f t="shared" si="3"/>
        <v>28365</v>
      </c>
      <c r="L213" s="197"/>
    </row>
    <row r="214" spans="1:12" hidden="1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197"/>
      <c r="K214" s="198">
        <f t="shared" si="3"/>
        <v>37680</v>
      </c>
      <c r="L214" s="197"/>
    </row>
    <row r="215" spans="1:12" hidden="1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197"/>
      <c r="K215" s="198">
        <f t="shared" si="3"/>
        <v>38954</v>
      </c>
      <c r="L215" s="197"/>
    </row>
    <row r="216" spans="1:12" hidden="1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197"/>
      <c r="K216" s="198">
        <f t="shared" si="3"/>
        <v>15451</v>
      </c>
      <c r="L216" s="197"/>
    </row>
    <row r="217" spans="1:12" hidden="1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197"/>
      <c r="K217" s="198">
        <f t="shared" si="3"/>
        <v>31083</v>
      </c>
      <c r="L217" s="197"/>
    </row>
    <row r="218" spans="1:12" hidden="1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197"/>
      <c r="K218" s="198">
        <f t="shared" si="3"/>
        <v>42164</v>
      </c>
      <c r="L218" s="197"/>
    </row>
    <row r="219" spans="1:12" hidden="1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197"/>
      <c r="K219" s="198">
        <f t="shared" si="3"/>
        <v>22995</v>
      </c>
      <c r="L219" s="197"/>
    </row>
    <row r="220" spans="1:12" hidden="1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197"/>
      <c r="K220" s="198">
        <f t="shared" si="3"/>
        <v>33615</v>
      </c>
      <c r="L220" s="197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197"/>
      <c r="K221" s="198">
        <f t="shared" ref="K221:K228" si="4">B221+D221+F221+H221</f>
        <v>130977</v>
      </c>
      <c r="L221" s="197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197"/>
      <c r="K222" s="198">
        <f t="shared" si="4"/>
        <v>44594</v>
      </c>
      <c r="L222" s="197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197"/>
      <c r="K223" s="198">
        <f t="shared" si="4"/>
        <v>72704</v>
      </c>
      <c r="L223" s="197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197"/>
      <c r="K224" s="198">
        <f t="shared" si="4"/>
        <v>33350</v>
      </c>
      <c r="L224" s="197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197"/>
      <c r="K225" s="198">
        <f t="shared" si="4"/>
        <v>52807</v>
      </c>
      <c r="L225" s="197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197"/>
      <c r="K226" s="198">
        <f t="shared" si="4"/>
        <v>53121</v>
      </c>
      <c r="L226" s="197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197"/>
      <c r="K227" s="198">
        <f t="shared" si="4"/>
        <v>106685</v>
      </c>
      <c r="L227" s="197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197"/>
      <c r="K228" s="198">
        <f t="shared" si="4"/>
        <v>24979</v>
      </c>
      <c r="L228" s="197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197"/>
      <c r="K229" s="198">
        <f t="shared" ref="K229:K264" si="5">B229+D229+F229+H229</f>
        <v>71430</v>
      </c>
      <c r="L229" s="197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197"/>
      <c r="K230" s="198">
        <f t="shared" si="5"/>
        <v>177334</v>
      </c>
      <c r="L230" s="197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197"/>
      <c r="K231" s="198">
        <f t="shared" si="5"/>
        <v>52781</v>
      </c>
      <c r="L231" s="197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197"/>
      <c r="K232" s="198">
        <f t="shared" si="5"/>
        <v>30218</v>
      </c>
      <c r="L232" s="197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197"/>
      <c r="K233" s="198">
        <f t="shared" si="5"/>
        <v>24711</v>
      </c>
      <c r="L233" s="197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197"/>
      <c r="K234" s="198">
        <f t="shared" si="5"/>
        <v>26695</v>
      </c>
      <c r="L234" s="197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197"/>
      <c r="K235" s="198">
        <f t="shared" si="5"/>
        <v>33821</v>
      </c>
      <c r="L235" s="197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197"/>
      <c r="K236" s="198">
        <f t="shared" si="5"/>
        <v>35069</v>
      </c>
      <c r="L236" s="197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197"/>
      <c r="K237" s="198">
        <f t="shared" si="5"/>
        <v>105656</v>
      </c>
      <c r="L237" s="197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197"/>
      <c r="K238" s="198">
        <f t="shared" si="5"/>
        <v>108727</v>
      </c>
      <c r="L238" s="197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197"/>
      <c r="K239" s="198">
        <f t="shared" si="5"/>
        <v>45325</v>
      </c>
      <c r="L239" s="197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197"/>
      <c r="K240" s="198">
        <f t="shared" si="5"/>
        <v>35328</v>
      </c>
      <c r="L240" s="197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23"/>
      <c r="K241" s="198">
        <f t="shared" si="5"/>
        <v>42740</v>
      </c>
      <c r="L241" s="223"/>
    </row>
    <row r="242" spans="1:12">
      <c r="A242" s="29">
        <v>41183</v>
      </c>
      <c r="B242" s="35">
        <v>234</v>
      </c>
      <c r="C242" s="35">
        <v>1895</v>
      </c>
      <c r="D242" s="35">
        <v>51067</v>
      </c>
      <c r="E242" s="35">
        <v>381875</v>
      </c>
      <c r="F242" s="35">
        <v>56694</v>
      </c>
      <c r="G242" s="35">
        <v>239808</v>
      </c>
      <c r="H242" s="35">
        <v>6810</v>
      </c>
      <c r="I242" s="35">
        <v>32890</v>
      </c>
      <c r="J242" s="223"/>
      <c r="K242" s="198">
        <f t="shared" si="5"/>
        <v>114805</v>
      </c>
      <c r="L242" s="223"/>
    </row>
    <row r="243" spans="1:12">
      <c r="A243" s="29">
        <v>41214</v>
      </c>
      <c r="B243" s="35">
        <v>0</v>
      </c>
      <c r="C243" s="35">
        <v>0</v>
      </c>
      <c r="D243" s="35">
        <v>1442</v>
      </c>
      <c r="E243" s="35">
        <v>8599</v>
      </c>
      <c r="F243" s="35">
        <v>2155</v>
      </c>
      <c r="G243" s="35">
        <v>8909</v>
      </c>
      <c r="H243" s="35">
        <v>6219</v>
      </c>
      <c r="I243" s="35">
        <v>24846</v>
      </c>
      <c r="J243" s="223"/>
      <c r="K243" s="198">
        <f t="shared" si="5"/>
        <v>9816</v>
      </c>
      <c r="L243" s="223"/>
    </row>
    <row r="244" spans="1:12">
      <c r="A244" s="29">
        <v>41244</v>
      </c>
      <c r="B244" s="35">
        <v>5741</v>
      </c>
      <c r="C244" s="35">
        <v>46046</v>
      </c>
      <c r="D244" s="35">
        <v>38200</v>
      </c>
      <c r="E244" s="35">
        <v>239962</v>
      </c>
      <c r="F244" s="35">
        <v>36135</v>
      </c>
      <c r="G244" s="35">
        <v>153760</v>
      </c>
      <c r="H244" s="35">
        <v>8528</v>
      </c>
      <c r="I244" s="35">
        <v>46025</v>
      </c>
      <c r="J244" s="223"/>
      <c r="K244" s="198">
        <f t="shared" si="5"/>
        <v>88604</v>
      </c>
      <c r="L244" s="223"/>
    </row>
    <row r="245" spans="1:12">
      <c r="A245" s="29">
        <v>41275</v>
      </c>
      <c r="B245" s="35">
        <v>22480</v>
      </c>
      <c r="C245" s="35">
        <v>79003</v>
      </c>
      <c r="D245" s="35">
        <v>5504</v>
      </c>
      <c r="E245" s="35">
        <v>44580</v>
      </c>
      <c r="F245" s="35">
        <v>19448</v>
      </c>
      <c r="G245" s="35">
        <v>83623</v>
      </c>
      <c r="H245" s="35">
        <v>2906</v>
      </c>
      <c r="I245" s="35">
        <v>19434</v>
      </c>
      <c r="J245" s="223"/>
      <c r="K245" s="198">
        <f t="shared" si="5"/>
        <v>50338</v>
      </c>
      <c r="L245" s="223"/>
    </row>
    <row r="246" spans="1:12">
      <c r="A246" s="29">
        <v>41306</v>
      </c>
      <c r="B246" s="35">
        <v>12715</v>
      </c>
      <c r="C246" s="35">
        <v>62840</v>
      </c>
      <c r="D246" s="35">
        <v>266</v>
      </c>
      <c r="E246" s="35">
        <v>2101</v>
      </c>
      <c r="F246" s="35">
        <v>36365</v>
      </c>
      <c r="G246" s="35">
        <v>138742</v>
      </c>
      <c r="H246" s="35">
        <v>1424</v>
      </c>
      <c r="I246" s="35">
        <v>7717</v>
      </c>
      <c r="J246" s="223"/>
      <c r="K246" s="198">
        <f t="shared" si="5"/>
        <v>50770</v>
      </c>
      <c r="L246" s="223"/>
    </row>
    <row r="247" spans="1:12">
      <c r="A247" s="29">
        <v>41334</v>
      </c>
      <c r="B247" s="35">
        <v>3005</v>
      </c>
      <c r="C247" s="35">
        <v>23784</v>
      </c>
      <c r="D247" s="35">
        <v>12172</v>
      </c>
      <c r="E247" s="35">
        <v>60130</v>
      </c>
      <c r="F247" s="35">
        <v>55470</v>
      </c>
      <c r="G247" s="35">
        <v>238806</v>
      </c>
      <c r="H247" s="35">
        <v>333</v>
      </c>
      <c r="I247" s="35">
        <v>1189</v>
      </c>
      <c r="J247" s="223"/>
      <c r="K247" s="198">
        <f t="shared" si="5"/>
        <v>70980</v>
      </c>
      <c r="L247" s="223"/>
    </row>
    <row r="248" spans="1:12">
      <c r="A248" s="29">
        <v>41365</v>
      </c>
      <c r="B248" s="35">
        <v>0</v>
      </c>
      <c r="C248" s="35">
        <v>0</v>
      </c>
      <c r="D248" s="35">
        <v>0</v>
      </c>
      <c r="E248" s="35">
        <v>0</v>
      </c>
      <c r="F248" s="35">
        <v>59220</v>
      </c>
      <c r="G248" s="35">
        <v>235728</v>
      </c>
      <c r="H248" s="35">
        <v>2123</v>
      </c>
      <c r="I248" s="35">
        <v>14861</v>
      </c>
      <c r="J248" s="223"/>
      <c r="K248" s="198">
        <f t="shared" si="5"/>
        <v>61343</v>
      </c>
      <c r="L248" s="223"/>
    </row>
    <row r="249" spans="1:12">
      <c r="A249" s="29">
        <v>41395</v>
      </c>
      <c r="B249" s="35">
        <v>5367</v>
      </c>
      <c r="C249" s="35">
        <v>39877</v>
      </c>
      <c r="D249" s="35">
        <v>29230</v>
      </c>
      <c r="E249" s="35">
        <v>227309</v>
      </c>
      <c r="F249" s="35">
        <v>11897</v>
      </c>
      <c r="G249" s="35">
        <v>63683</v>
      </c>
      <c r="H249" s="35">
        <v>17835</v>
      </c>
      <c r="I249" s="35">
        <v>140612</v>
      </c>
      <c r="J249" s="223"/>
      <c r="K249" s="198">
        <f t="shared" si="5"/>
        <v>64329</v>
      </c>
      <c r="L249" s="223"/>
    </row>
    <row r="250" spans="1:12">
      <c r="A250" s="29">
        <v>41426</v>
      </c>
      <c r="B250" s="35">
        <v>10735</v>
      </c>
      <c r="C250" s="35">
        <v>76765</v>
      </c>
      <c r="D250" s="35">
        <v>3611</v>
      </c>
      <c r="E250" s="35">
        <v>27322</v>
      </c>
      <c r="F250" s="35">
        <v>17219</v>
      </c>
      <c r="G250" s="35">
        <v>76681</v>
      </c>
      <c r="H250" s="35">
        <v>3658</v>
      </c>
      <c r="I250" s="35">
        <v>21217</v>
      </c>
      <c r="J250" s="223"/>
      <c r="K250" s="198">
        <f t="shared" si="5"/>
        <v>35223</v>
      </c>
      <c r="L250" s="223"/>
    </row>
    <row r="251" spans="1:12">
      <c r="A251" s="29">
        <v>41456</v>
      </c>
      <c r="B251" s="35">
        <v>46196</v>
      </c>
      <c r="C251" s="35">
        <v>396260</v>
      </c>
      <c r="D251" s="35">
        <v>1432</v>
      </c>
      <c r="E251" s="35">
        <v>9697</v>
      </c>
      <c r="F251" s="35">
        <v>22227</v>
      </c>
      <c r="G251" s="35">
        <v>103217</v>
      </c>
      <c r="H251" s="35">
        <v>5062</v>
      </c>
      <c r="I251" s="35">
        <v>23484</v>
      </c>
      <c r="J251" s="223"/>
      <c r="K251" s="198">
        <f t="shared" si="5"/>
        <v>74917</v>
      </c>
      <c r="L251" s="223"/>
    </row>
    <row r="252" spans="1:12">
      <c r="A252" s="29">
        <v>41487</v>
      </c>
      <c r="B252" s="35">
        <v>0</v>
      </c>
      <c r="C252" s="35">
        <v>0</v>
      </c>
      <c r="D252" s="35">
        <v>113152</v>
      </c>
      <c r="E252" s="35">
        <v>912487</v>
      </c>
      <c r="F252" s="35">
        <v>75591</v>
      </c>
      <c r="G252" s="35">
        <v>344895</v>
      </c>
      <c r="H252" s="35">
        <v>24235</v>
      </c>
      <c r="I252" s="35">
        <v>164832</v>
      </c>
      <c r="J252" s="223"/>
      <c r="K252" s="198">
        <f t="shared" si="5"/>
        <v>212978</v>
      </c>
      <c r="L252" s="223"/>
    </row>
    <row r="253" spans="1:12">
      <c r="A253" s="29">
        <v>41518</v>
      </c>
      <c r="B253" s="35">
        <v>0</v>
      </c>
      <c r="C253" s="35">
        <v>0</v>
      </c>
      <c r="D253" s="35">
        <v>5420</v>
      </c>
      <c r="E253" s="35">
        <v>43902</v>
      </c>
      <c r="F253" s="35">
        <v>1964</v>
      </c>
      <c r="G253" s="35">
        <v>9550</v>
      </c>
      <c r="H253" s="35">
        <v>35356</v>
      </c>
      <c r="I253" s="35">
        <v>203728</v>
      </c>
      <c r="J253" s="223"/>
      <c r="K253" s="198">
        <f t="shared" si="5"/>
        <v>42740</v>
      </c>
      <c r="L253" s="223"/>
    </row>
    <row r="254" spans="1:12">
      <c r="A254" s="29">
        <v>41548</v>
      </c>
      <c r="B254" s="35">
        <v>5132</v>
      </c>
      <c r="C254" s="35">
        <v>44135</v>
      </c>
      <c r="D254" s="35">
        <v>4694</v>
      </c>
      <c r="E254" s="35">
        <v>35308</v>
      </c>
      <c r="F254" s="35">
        <v>19971</v>
      </c>
      <c r="G254" s="35">
        <v>87891</v>
      </c>
      <c r="H254" s="35">
        <v>3959</v>
      </c>
      <c r="I254" s="35">
        <v>17898</v>
      </c>
      <c r="J254" s="223"/>
      <c r="K254" s="198">
        <f t="shared" si="5"/>
        <v>33756</v>
      </c>
      <c r="L254" s="223"/>
    </row>
    <row r="255" spans="1:12">
      <c r="A255" s="29">
        <v>41579</v>
      </c>
      <c r="B255" s="35">
        <v>0</v>
      </c>
      <c r="C255" s="35">
        <v>0</v>
      </c>
      <c r="D255" s="35">
        <v>8250</v>
      </c>
      <c r="E255" s="35">
        <v>53685</v>
      </c>
      <c r="F255" s="35">
        <v>15914</v>
      </c>
      <c r="G255" s="35">
        <v>69451</v>
      </c>
      <c r="H255" s="35">
        <v>9763</v>
      </c>
      <c r="I255" s="35">
        <v>60868</v>
      </c>
      <c r="J255" s="223"/>
      <c r="K255" s="198">
        <f t="shared" si="5"/>
        <v>33927</v>
      </c>
      <c r="L255" s="223"/>
    </row>
    <row r="256" spans="1:12">
      <c r="A256" s="29">
        <v>41609</v>
      </c>
      <c r="B256" s="35">
        <v>8601</v>
      </c>
      <c r="C256" s="35">
        <v>73964</v>
      </c>
      <c r="D256" s="35">
        <v>1520</v>
      </c>
      <c r="E256" s="35">
        <v>8678</v>
      </c>
      <c r="F256" s="35">
        <v>30634</v>
      </c>
      <c r="G256" s="35">
        <v>139637</v>
      </c>
      <c r="H256" s="35">
        <v>7260</v>
      </c>
      <c r="I256" s="35">
        <v>42520</v>
      </c>
      <c r="J256" s="223"/>
      <c r="K256" s="198">
        <f t="shared" si="5"/>
        <v>48015</v>
      </c>
      <c r="L256" s="223"/>
    </row>
    <row r="257" spans="1:12">
      <c r="A257" s="29">
        <v>41640</v>
      </c>
      <c r="B257" s="35">
        <v>0</v>
      </c>
      <c r="C257" s="35">
        <v>0</v>
      </c>
      <c r="D257" s="35">
        <v>267</v>
      </c>
      <c r="E257" s="35">
        <v>2296</v>
      </c>
      <c r="F257" s="35">
        <v>38664</v>
      </c>
      <c r="G257" s="35">
        <v>210874</v>
      </c>
      <c r="H257" s="35">
        <v>16535</v>
      </c>
      <c r="I257" s="35">
        <v>100402</v>
      </c>
      <c r="J257" s="223"/>
      <c r="K257" s="198">
        <f t="shared" si="5"/>
        <v>55466</v>
      </c>
      <c r="L257" s="223"/>
    </row>
    <row r="258" spans="1:12">
      <c r="A258" s="29">
        <v>41671</v>
      </c>
      <c r="B258" s="297">
        <v>22328</v>
      </c>
      <c r="C258" s="297">
        <v>192021</v>
      </c>
      <c r="D258" s="297">
        <v>1897</v>
      </c>
      <c r="E258" s="297">
        <v>16314</v>
      </c>
      <c r="F258" s="297">
        <v>25947</v>
      </c>
      <c r="G258" s="297">
        <v>119590</v>
      </c>
      <c r="H258" s="297">
        <v>6423</v>
      </c>
      <c r="I258" s="297">
        <v>33160</v>
      </c>
      <c r="J258" s="223"/>
      <c r="K258" s="198">
        <f t="shared" si="5"/>
        <v>56595</v>
      </c>
      <c r="L258" s="223"/>
    </row>
    <row r="259" spans="1:12">
      <c r="A259" s="29">
        <v>41699</v>
      </c>
      <c r="B259" s="310">
        <v>74012</v>
      </c>
      <c r="C259" s="310">
        <v>636500</v>
      </c>
      <c r="D259" s="310">
        <v>7024</v>
      </c>
      <c r="E259" s="310">
        <v>54783</v>
      </c>
      <c r="F259" s="310">
        <v>18456</v>
      </c>
      <c r="G259" s="310">
        <v>81955</v>
      </c>
      <c r="H259" s="310">
        <v>414</v>
      </c>
      <c r="I259" s="310">
        <v>1864</v>
      </c>
      <c r="J259" s="223"/>
      <c r="K259" s="198">
        <f t="shared" si="5"/>
        <v>99906</v>
      </c>
      <c r="L259" s="223"/>
    </row>
    <row r="260" spans="1:12">
      <c r="A260" s="29">
        <v>41730</v>
      </c>
      <c r="B260" s="310">
        <v>27822</v>
      </c>
      <c r="C260" s="310">
        <v>239269</v>
      </c>
      <c r="D260" s="310">
        <v>3701</v>
      </c>
      <c r="E260" s="310">
        <v>21631</v>
      </c>
      <c r="F260" s="310">
        <v>34852</v>
      </c>
      <c r="G260" s="310">
        <v>151632</v>
      </c>
      <c r="H260" s="310">
        <v>4246</v>
      </c>
      <c r="I260" s="310">
        <v>29341</v>
      </c>
      <c r="J260" s="223"/>
      <c r="K260" s="198">
        <f t="shared" si="5"/>
        <v>70621</v>
      </c>
      <c r="L260" s="223"/>
    </row>
    <row r="261" spans="1:12">
      <c r="A261" s="29">
        <v>41760</v>
      </c>
      <c r="B261" s="310">
        <v>34484</v>
      </c>
      <c r="C261" s="310">
        <v>293383</v>
      </c>
      <c r="D261" s="310">
        <v>14540</v>
      </c>
      <c r="E261" s="310">
        <v>121530</v>
      </c>
      <c r="F261" s="310">
        <v>35223</v>
      </c>
      <c r="G261" s="310">
        <v>150294</v>
      </c>
      <c r="H261" s="35">
        <v>0</v>
      </c>
      <c r="I261" s="35">
        <v>0</v>
      </c>
      <c r="J261" s="223"/>
      <c r="K261" s="198">
        <f t="shared" si="5"/>
        <v>84247</v>
      </c>
      <c r="L261" s="223"/>
    </row>
    <row r="262" spans="1:12">
      <c r="A262" s="29">
        <v>41791</v>
      </c>
      <c r="B262" s="310">
        <v>7169</v>
      </c>
      <c r="C262" s="310">
        <v>56471</v>
      </c>
      <c r="D262" s="310">
        <v>5244</v>
      </c>
      <c r="E262" s="310">
        <v>41348</v>
      </c>
      <c r="F262" s="310">
        <v>45478</v>
      </c>
      <c r="G262" s="310">
        <v>212796</v>
      </c>
      <c r="H262" s="35">
        <v>1675</v>
      </c>
      <c r="I262" s="35">
        <v>10937</v>
      </c>
      <c r="J262" s="223"/>
      <c r="K262" s="198">
        <f t="shared" si="5"/>
        <v>59566</v>
      </c>
      <c r="L262" s="223"/>
    </row>
    <row r="263" spans="1:12">
      <c r="A263" s="29">
        <v>41821</v>
      </c>
      <c r="B263" s="310">
        <v>29489</v>
      </c>
      <c r="C263" s="310">
        <v>262635</v>
      </c>
      <c r="D263" s="310">
        <v>4271</v>
      </c>
      <c r="E263" s="310">
        <v>27363</v>
      </c>
      <c r="F263" s="310">
        <v>19001</v>
      </c>
      <c r="G263" s="310">
        <v>86191</v>
      </c>
      <c r="H263" s="35">
        <v>7637</v>
      </c>
      <c r="I263" s="35">
        <v>48368</v>
      </c>
      <c r="J263" s="223"/>
      <c r="K263" s="198">
        <f t="shared" si="5"/>
        <v>60398</v>
      </c>
      <c r="L263" s="223"/>
    </row>
    <row r="264" spans="1:12">
      <c r="A264" s="29">
        <v>41852</v>
      </c>
      <c r="B264" s="310">
        <v>1580</v>
      </c>
      <c r="C264" s="310">
        <v>7782</v>
      </c>
      <c r="D264" s="310">
        <v>20688</v>
      </c>
      <c r="E264" s="310">
        <v>150437</v>
      </c>
      <c r="F264" s="310">
        <v>73158</v>
      </c>
      <c r="G264" s="310">
        <v>361023</v>
      </c>
      <c r="H264" s="35">
        <v>757</v>
      </c>
      <c r="I264" s="35">
        <v>6132</v>
      </c>
      <c r="J264" s="223"/>
      <c r="K264" s="198">
        <f t="shared" si="5"/>
        <v>96183</v>
      </c>
      <c r="L264" s="223"/>
    </row>
    <row r="265" spans="1:12">
      <c r="A265" s="29"/>
      <c r="B265" s="35"/>
      <c r="C265" s="35"/>
      <c r="D265" s="35"/>
      <c r="E265" s="35"/>
      <c r="F265" s="35"/>
      <c r="G265" s="35"/>
      <c r="J265" s="223"/>
      <c r="K265" s="309"/>
      <c r="L265" s="223"/>
    </row>
    <row r="266" spans="1:12">
      <c r="A266" s="28" t="s">
        <v>9</v>
      </c>
      <c r="B266" s="35">
        <f>AVERAGE(B5:B16)</f>
        <v>3840.0833333333335</v>
      </c>
      <c r="C266" s="35">
        <f t="shared" ref="C266:I266" si="6">AVERAGE(C5:C16)</f>
        <v>4589.833333333333</v>
      </c>
      <c r="D266" s="35">
        <f t="shared" si="6"/>
        <v>7911.75</v>
      </c>
      <c r="E266" s="35">
        <f t="shared" si="6"/>
        <v>8521.9166666666661</v>
      </c>
      <c r="F266" s="35">
        <f t="shared" si="6"/>
        <v>19273.166666666668</v>
      </c>
      <c r="G266" s="35">
        <f t="shared" si="6"/>
        <v>14460.416666666666</v>
      </c>
      <c r="H266" s="35">
        <f t="shared" si="6"/>
        <v>4569</v>
      </c>
      <c r="I266" s="35">
        <f t="shared" si="6"/>
        <v>4149.25</v>
      </c>
      <c r="J266" s="198"/>
      <c r="K266" s="309"/>
      <c r="L266" s="218"/>
    </row>
    <row r="267" spans="1:12">
      <c r="A267" s="28" t="s">
        <v>10</v>
      </c>
      <c r="B267" s="35">
        <f>AVERAGE(B17:B28)</f>
        <v>14243.75</v>
      </c>
      <c r="C267" s="35">
        <f t="shared" ref="C267:I267" si="7">AVERAGE(C17:C28)</f>
        <v>27548</v>
      </c>
      <c r="D267" s="35">
        <f t="shared" si="7"/>
        <v>9089</v>
      </c>
      <c r="E267" s="35">
        <f t="shared" si="7"/>
        <v>7273</v>
      </c>
      <c r="F267" s="35">
        <f t="shared" si="7"/>
        <v>29577.666666666668</v>
      </c>
      <c r="G267" s="35">
        <f t="shared" si="7"/>
        <v>23658.416666666668</v>
      </c>
      <c r="H267" s="35">
        <f t="shared" si="7"/>
        <v>7634.166666666667</v>
      </c>
      <c r="I267" s="35">
        <f t="shared" si="7"/>
        <v>6637.666666666667</v>
      </c>
      <c r="J267" s="198"/>
      <c r="K267" s="309"/>
      <c r="L267" s="218"/>
    </row>
    <row r="268" spans="1:12">
      <c r="A268" s="28" t="s">
        <v>11</v>
      </c>
      <c r="B268" s="35">
        <f>AVERAGE(B29:B40)</f>
        <v>5982.916666666667</v>
      </c>
      <c r="C268" s="35">
        <f t="shared" ref="C268:I268" si="8">AVERAGE(C29:C40)</f>
        <v>7632.833333333333</v>
      </c>
      <c r="D268" s="35">
        <f t="shared" si="8"/>
        <v>12454.333333333334</v>
      </c>
      <c r="E268" s="35">
        <f t="shared" si="8"/>
        <v>14592.083333333334</v>
      </c>
      <c r="F268" s="35">
        <f t="shared" si="8"/>
        <v>51713.583333333336</v>
      </c>
      <c r="G268" s="35">
        <f t="shared" si="8"/>
        <v>62975.083333333336</v>
      </c>
      <c r="H268" s="35">
        <f t="shared" si="8"/>
        <v>6208.583333333333</v>
      </c>
      <c r="I268" s="35">
        <f t="shared" si="8"/>
        <v>9236.3333333333339</v>
      </c>
      <c r="J268" s="198"/>
      <c r="K268" s="309"/>
      <c r="L268" s="218"/>
    </row>
    <row r="269" spans="1:12">
      <c r="A269" s="28" t="s">
        <v>12</v>
      </c>
      <c r="B269" s="35">
        <f>AVERAGE(B41:B52)</f>
        <v>7401</v>
      </c>
      <c r="C269" s="35">
        <f t="shared" ref="C269:I269" si="9">AVERAGE(C41:C52)</f>
        <v>11382</v>
      </c>
      <c r="D269" s="35">
        <f t="shared" si="9"/>
        <v>6991.166666666667</v>
      </c>
      <c r="E269" s="35">
        <f t="shared" si="9"/>
        <v>7548.666666666667</v>
      </c>
      <c r="F269" s="35">
        <f t="shared" si="9"/>
        <v>33714.916666666664</v>
      </c>
      <c r="G269" s="35">
        <f t="shared" si="9"/>
        <v>31883.166666666668</v>
      </c>
      <c r="H269" s="35">
        <f t="shared" si="9"/>
        <v>8724.4166666666661</v>
      </c>
      <c r="I269" s="35">
        <f t="shared" si="9"/>
        <v>10698.916666666666</v>
      </c>
      <c r="J269" s="198"/>
      <c r="K269" s="309"/>
      <c r="L269" s="218"/>
    </row>
    <row r="270" spans="1:12">
      <c r="A270" s="28" t="s">
        <v>13</v>
      </c>
      <c r="B270" s="35">
        <f>AVERAGE(B53:B64)</f>
        <v>8324.8333333333339</v>
      </c>
      <c r="C270" s="35">
        <f t="shared" ref="C270:I270" si="10">AVERAGE(C53:C64)</f>
        <v>12204</v>
      </c>
      <c r="D270" s="35">
        <f t="shared" si="10"/>
        <v>9341.1666666666661</v>
      </c>
      <c r="E270" s="35">
        <f t="shared" si="10"/>
        <v>10886.083333333334</v>
      </c>
      <c r="F270" s="35">
        <f t="shared" si="10"/>
        <v>19005.25</v>
      </c>
      <c r="G270" s="35">
        <f t="shared" si="10"/>
        <v>19974</v>
      </c>
      <c r="H270" s="35">
        <f t="shared" si="10"/>
        <v>7786.416666666667</v>
      </c>
      <c r="I270" s="35">
        <f t="shared" si="10"/>
        <v>10343.75</v>
      </c>
      <c r="J270" s="198"/>
      <c r="K270" s="309"/>
      <c r="L270" s="218"/>
    </row>
    <row r="271" spans="1:12">
      <c r="A271" s="28" t="s">
        <v>14</v>
      </c>
      <c r="B271" s="35">
        <f>AVERAGE(B65:B76)</f>
        <v>7065.166666666667</v>
      </c>
      <c r="C271" s="35">
        <f t="shared" ref="C271:I271" si="11">AVERAGE(C65:C76)</f>
        <v>12456.75</v>
      </c>
      <c r="D271" s="35">
        <f t="shared" si="11"/>
        <v>8364.5</v>
      </c>
      <c r="E271" s="35">
        <f t="shared" si="11"/>
        <v>13279.583333333334</v>
      </c>
      <c r="F271" s="35">
        <f t="shared" si="11"/>
        <v>18962.166666666668</v>
      </c>
      <c r="G271" s="35">
        <f t="shared" si="11"/>
        <v>21669.333333333332</v>
      </c>
      <c r="H271" s="35">
        <f t="shared" si="11"/>
        <v>6520.666666666667</v>
      </c>
      <c r="I271" s="35">
        <f t="shared" si="11"/>
        <v>7928.083333333333</v>
      </c>
      <c r="J271" s="198"/>
      <c r="K271" s="309"/>
      <c r="L271" s="218"/>
    </row>
    <row r="272" spans="1:12">
      <c r="A272" s="28" t="s">
        <v>15</v>
      </c>
      <c r="B272" s="35">
        <f>AVERAGE(B77:B88)</f>
        <v>9990.25</v>
      </c>
      <c r="C272" s="35">
        <f t="shared" ref="C272:I272" si="12">AVERAGE(C77:C88)</f>
        <v>20132</v>
      </c>
      <c r="D272" s="35">
        <f t="shared" si="12"/>
        <v>26515.833333333332</v>
      </c>
      <c r="E272" s="35">
        <f t="shared" si="12"/>
        <v>89936.583333333328</v>
      </c>
      <c r="F272" s="35">
        <f t="shared" si="12"/>
        <v>8909.75</v>
      </c>
      <c r="G272" s="35">
        <f t="shared" si="12"/>
        <v>11261.833333333334</v>
      </c>
      <c r="H272" s="35">
        <f t="shared" si="12"/>
        <v>7421.75</v>
      </c>
      <c r="I272" s="35">
        <f t="shared" si="12"/>
        <v>9889.5833333333339</v>
      </c>
      <c r="J272" s="198"/>
      <c r="K272" s="309"/>
      <c r="L272" s="218"/>
    </row>
    <row r="273" spans="1:12">
      <c r="A273" s="28" t="s">
        <v>16</v>
      </c>
      <c r="B273" s="35">
        <f>AVERAGE(B89:B100)</f>
        <v>4690.666666666667</v>
      </c>
      <c r="C273" s="35">
        <f t="shared" ref="C273:I273" si="13">AVERAGE(C89:C100)</f>
        <v>8566.1666666666661</v>
      </c>
      <c r="D273" s="35">
        <f t="shared" si="13"/>
        <v>7060.75</v>
      </c>
      <c r="E273" s="35">
        <f t="shared" si="13"/>
        <v>28239.25</v>
      </c>
      <c r="F273" s="35">
        <f t="shared" si="13"/>
        <v>14173.083333333334</v>
      </c>
      <c r="G273" s="35">
        <f t="shared" si="13"/>
        <v>18105.833333333332</v>
      </c>
      <c r="H273" s="35">
        <f t="shared" si="13"/>
        <v>2261.8333333333335</v>
      </c>
      <c r="I273" s="35">
        <f t="shared" si="13"/>
        <v>3139.25</v>
      </c>
      <c r="J273" s="198"/>
      <c r="K273" s="198"/>
      <c r="L273" s="218"/>
    </row>
    <row r="274" spans="1:12">
      <c r="A274" s="28" t="s">
        <v>17</v>
      </c>
      <c r="B274" s="35">
        <f>AVERAGE(B101:B112)</f>
        <v>11529.75</v>
      </c>
      <c r="C274" s="35">
        <f t="shared" ref="C274:I274" si="14">AVERAGE(C101:C112)</f>
        <v>23872.666666666668</v>
      </c>
      <c r="D274" s="35">
        <f t="shared" si="14"/>
        <v>3186</v>
      </c>
      <c r="E274" s="35">
        <f t="shared" si="14"/>
        <v>4859.333333333333</v>
      </c>
      <c r="F274" s="35">
        <f t="shared" si="14"/>
        <v>11034</v>
      </c>
      <c r="G274" s="35">
        <f t="shared" si="14"/>
        <v>16001.25</v>
      </c>
      <c r="H274" s="35">
        <f t="shared" si="14"/>
        <v>2507</v>
      </c>
      <c r="I274" s="35">
        <f t="shared" si="14"/>
        <v>2968.8333333333335</v>
      </c>
      <c r="J274" s="200"/>
      <c r="K274" s="200"/>
      <c r="L274" s="35"/>
    </row>
    <row r="275" spans="1:12">
      <c r="A275" s="28" t="s">
        <v>18</v>
      </c>
      <c r="B275" s="35">
        <f>AVERAGE(B113:B124)</f>
        <v>4412.583333333333</v>
      </c>
      <c r="C275" s="35">
        <f t="shared" ref="C275:I275" si="15">AVERAGE(C113:C124)</f>
        <v>10190.5</v>
      </c>
      <c r="D275" s="35">
        <f t="shared" si="15"/>
        <v>10516.583333333334</v>
      </c>
      <c r="E275" s="35">
        <f t="shared" si="15"/>
        <v>24836.833333333332</v>
      </c>
      <c r="F275" s="35">
        <f t="shared" si="15"/>
        <v>13680.166666666666</v>
      </c>
      <c r="G275" s="35">
        <f t="shared" si="15"/>
        <v>25362.833333333332</v>
      </c>
      <c r="H275" s="35">
        <f t="shared" si="15"/>
        <v>3559.5</v>
      </c>
      <c r="I275" s="35">
        <f t="shared" si="15"/>
        <v>5344.333333333333</v>
      </c>
      <c r="J275" s="200"/>
      <c r="K275" s="200"/>
      <c r="L275" s="35"/>
    </row>
    <row r="276" spans="1:12">
      <c r="A276" s="28" t="s">
        <v>19</v>
      </c>
      <c r="B276" s="35">
        <f>AVERAGE(B125:B136)</f>
        <v>2711.0833333333335</v>
      </c>
      <c r="C276" s="35">
        <f t="shared" ref="C276:I276" si="16">AVERAGE(C125:C136)</f>
        <v>5636.166666666667</v>
      </c>
      <c r="D276" s="35">
        <f t="shared" si="16"/>
        <v>11288.083333333334</v>
      </c>
      <c r="E276" s="35">
        <f t="shared" si="16"/>
        <v>58835.75</v>
      </c>
      <c r="F276" s="35">
        <f t="shared" si="16"/>
        <v>14080.916666666666</v>
      </c>
      <c r="G276" s="35">
        <f t="shared" si="16"/>
        <v>19439.166666666668</v>
      </c>
      <c r="H276" s="35">
        <f t="shared" si="16"/>
        <v>2315</v>
      </c>
      <c r="I276" s="35">
        <f t="shared" si="16"/>
        <v>4410.916666666667</v>
      </c>
      <c r="J276" s="200"/>
      <c r="K276" s="200"/>
      <c r="L276" s="35"/>
    </row>
    <row r="277" spans="1:12">
      <c r="A277" s="28" t="s">
        <v>20</v>
      </c>
      <c r="B277" s="35">
        <f>AVERAGE(B137:B148)</f>
        <v>6691.416666666667</v>
      </c>
      <c r="C277" s="35">
        <f t="shared" ref="C277:I277" si="17">AVERAGE(C137:C148)</f>
        <v>15010.916666666666</v>
      </c>
      <c r="D277" s="35">
        <f t="shared" si="17"/>
        <v>7099.083333333333</v>
      </c>
      <c r="E277" s="35">
        <f t="shared" si="17"/>
        <v>28198.75</v>
      </c>
      <c r="F277" s="35">
        <f t="shared" si="17"/>
        <v>15809</v>
      </c>
      <c r="G277" s="35">
        <f t="shared" si="17"/>
        <v>28292.416666666668</v>
      </c>
      <c r="H277" s="35">
        <f t="shared" si="17"/>
        <v>1419.0833333333333</v>
      </c>
      <c r="I277" s="35">
        <f t="shared" si="17"/>
        <v>3187.8333333333335</v>
      </c>
      <c r="J277" s="200"/>
      <c r="K277" s="200"/>
      <c r="L277" s="35"/>
    </row>
    <row r="278" spans="1:12">
      <c r="A278" s="28" t="s">
        <v>21</v>
      </c>
      <c r="B278" s="35">
        <f>AVERAGE(B149:B160)</f>
        <v>5342.583333333333</v>
      </c>
      <c r="C278" s="35">
        <f t="shared" ref="C278:I278" si="18">AVERAGE(C149:C160)</f>
        <v>12175.833333333334</v>
      </c>
      <c r="D278" s="35">
        <f t="shared" si="18"/>
        <v>13125.25</v>
      </c>
      <c r="E278" s="35">
        <f t="shared" si="18"/>
        <v>39097.666666666664</v>
      </c>
      <c r="F278" s="35">
        <f t="shared" si="18"/>
        <v>30065.666666666668</v>
      </c>
      <c r="G278" s="35">
        <f t="shared" si="18"/>
        <v>55472.5</v>
      </c>
      <c r="H278" s="35">
        <f t="shared" si="18"/>
        <v>5841.083333333333</v>
      </c>
      <c r="I278" s="35">
        <f t="shared" si="18"/>
        <v>14887.666666666666</v>
      </c>
      <c r="J278" s="200"/>
      <c r="K278" s="200"/>
      <c r="L278" s="35"/>
    </row>
    <row r="279" spans="1:12">
      <c r="A279" s="28" t="s">
        <v>22</v>
      </c>
      <c r="B279" s="35">
        <f>AVERAGE(B161:B172)</f>
        <v>13978.25</v>
      </c>
      <c r="C279" s="35">
        <f t="shared" ref="C279:I279" si="19">AVERAGE(C161:C172)</f>
        <v>53851.083333333336</v>
      </c>
      <c r="D279" s="35">
        <f t="shared" si="19"/>
        <v>9684.8333333333339</v>
      </c>
      <c r="E279" s="35">
        <f t="shared" si="19"/>
        <v>32899.916666666664</v>
      </c>
      <c r="F279" s="35">
        <f t="shared" si="19"/>
        <v>37507.5</v>
      </c>
      <c r="G279" s="35">
        <f t="shared" si="19"/>
        <v>90039.166666666672</v>
      </c>
      <c r="H279" s="35">
        <f t="shared" si="19"/>
        <v>2317.0833333333335</v>
      </c>
      <c r="I279" s="35">
        <f t="shared" si="19"/>
        <v>6535</v>
      </c>
      <c r="J279" s="200"/>
      <c r="K279" s="200"/>
      <c r="L279" s="35"/>
    </row>
    <row r="280" spans="1:12">
      <c r="A280" s="28" t="s">
        <v>23</v>
      </c>
      <c r="B280" s="35">
        <f>AVERAGE(B173:B184)</f>
        <v>10468</v>
      </c>
      <c r="C280" s="35">
        <f t="shared" ref="C280:I280" si="20">AVERAGE(C173:C184)</f>
        <v>46490.833333333336</v>
      </c>
      <c r="D280" s="35">
        <f t="shared" si="20"/>
        <v>16172.166666666666</v>
      </c>
      <c r="E280" s="35">
        <f t="shared" si="20"/>
        <v>71490</v>
      </c>
      <c r="F280" s="35">
        <f t="shared" si="20"/>
        <v>32661.916666666668</v>
      </c>
      <c r="G280" s="35">
        <f t="shared" si="20"/>
        <v>88731.916666666672</v>
      </c>
      <c r="H280" s="35">
        <f t="shared" si="20"/>
        <v>2456.3333333333335</v>
      </c>
      <c r="I280" s="35">
        <f t="shared" si="20"/>
        <v>9256.4166666666661</v>
      </c>
      <c r="J280" s="200"/>
      <c r="K280" s="200"/>
      <c r="L280" s="35"/>
    </row>
    <row r="281" spans="1:12">
      <c r="A281" s="28" t="s">
        <v>24</v>
      </c>
      <c r="B281" s="35">
        <f>AVERAGE(B185:B196)</f>
        <v>20702.416666666668</v>
      </c>
      <c r="C281" s="35">
        <f t="shared" ref="C281:I281" si="21">AVERAGE(C185:C196)</f>
        <v>99056.25</v>
      </c>
      <c r="D281" s="35">
        <f t="shared" si="21"/>
        <v>22294</v>
      </c>
      <c r="E281" s="35">
        <f t="shared" si="21"/>
        <v>118539.16666666667</v>
      </c>
      <c r="F281" s="35">
        <f t="shared" si="21"/>
        <v>47463.75</v>
      </c>
      <c r="G281" s="35">
        <f t="shared" si="21"/>
        <v>146946.25</v>
      </c>
      <c r="H281" s="35">
        <f t="shared" si="21"/>
        <v>1271.25</v>
      </c>
      <c r="I281" s="35">
        <f t="shared" si="21"/>
        <v>5552.416666666667</v>
      </c>
      <c r="J281" s="200"/>
      <c r="K281" s="200"/>
      <c r="L281" s="35"/>
    </row>
    <row r="282" spans="1:12">
      <c r="A282" s="28" t="s">
        <v>25</v>
      </c>
      <c r="B282" s="35">
        <f>AVERAGE(B197:B208)</f>
        <v>15723.833333333334</v>
      </c>
      <c r="C282" s="35">
        <f t="shared" ref="C282:I282" si="22">AVERAGE(C197:C208)</f>
        <v>88906.916666666672</v>
      </c>
      <c r="D282" s="35">
        <f t="shared" si="22"/>
        <v>12915.75</v>
      </c>
      <c r="E282" s="35">
        <f t="shared" si="22"/>
        <v>69732.25</v>
      </c>
      <c r="F282" s="35">
        <f t="shared" si="22"/>
        <v>26641.916666666668</v>
      </c>
      <c r="G282" s="35">
        <f t="shared" si="22"/>
        <v>94567.833333333328</v>
      </c>
      <c r="H282" s="35">
        <f t="shared" si="22"/>
        <v>5853.416666666667</v>
      </c>
      <c r="I282" s="35">
        <f t="shared" si="22"/>
        <v>29423.416666666668</v>
      </c>
      <c r="J282" s="200"/>
      <c r="K282" s="200"/>
      <c r="L282" s="35"/>
    </row>
    <row r="283" spans="1:12">
      <c r="A283" s="28" t="s">
        <v>408</v>
      </c>
      <c r="B283" s="35">
        <f>AVERAGE(B209:B220)</f>
        <v>9268.5</v>
      </c>
      <c r="C283" s="35">
        <f t="shared" ref="C283:I283" si="23">AVERAGE(C209:C220)</f>
        <v>65719.666666666672</v>
      </c>
      <c r="D283" s="35">
        <f t="shared" si="23"/>
        <v>4207</v>
      </c>
      <c r="E283" s="35">
        <f t="shared" si="23"/>
        <v>23878</v>
      </c>
      <c r="F283" s="35">
        <f t="shared" si="23"/>
        <v>19789.833333333332</v>
      </c>
      <c r="G283" s="35">
        <f t="shared" si="23"/>
        <v>78350.416666666672</v>
      </c>
      <c r="H283" s="35">
        <f t="shared" si="23"/>
        <v>8493.75</v>
      </c>
      <c r="I283" s="35">
        <f t="shared" si="23"/>
        <v>51534</v>
      </c>
      <c r="J283" s="200"/>
      <c r="K283" s="200"/>
      <c r="L283" s="35"/>
    </row>
    <row r="284" spans="1:12">
      <c r="A284" s="28" t="s">
        <v>441</v>
      </c>
      <c r="B284" s="35">
        <f>AVERAGE(B221:B232)</f>
        <v>9726.0833333333339</v>
      </c>
      <c r="C284" s="35">
        <f t="shared" ref="C284:H284" si="24">AVERAGE(C221:C232)</f>
        <v>66793.083333333328</v>
      </c>
      <c r="D284" s="35">
        <f t="shared" si="24"/>
        <v>15873.5</v>
      </c>
      <c r="E284" s="35">
        <f t="shared" si="24"/>
        <v>96060.333333333328</v>
      </c>
      <c r="F284" s="35">
        <f t="shared" si="24"/>
        <v>31643.833333333332</v>
      </c>
      <c r="G284" s="35">
        <f t="shared" si="24"/>
        <v>124647.66666666667</v>
      </c>
      <c r="H284" s="35">
        <f t="shared" si="24"/>
        <v>13671.583333333334</v>
      </c>
      <c r="I284" s="35">
        <f>AVERAGE(I221:I232)</f>
        <v>95800.833333333328</v>
      </c>
      <c r="J284" s="200"/>
      <c r="K284" s="200"/>
      <c r="L284" s="35"/>
    </row>
    <row r="285" spans="1:12">
      <c r="A285" s="28" t="s">
        <v>484</v>
      </c>
      <c r="B285" s="35">
        <f>AVERAGE(B233:B244)</f>
        <v>4297.916666666667</v>
      </c>
      <c r="C285" s="35">
        <f t="shared" ref="C285:I285" si="25">AVERAGE(C233:C244)</f>
        <v>31424.666666666668</v>
      </c>
      <c r="D285" s="35">
        <f t="shared" si="25"/>
        <v>10522.666666666666</v>
      </c>
      <c r="E285" s="35">
        <f t="shared" si="25"/>
        <v>71320.166666666672</v>
      </c>
      <c r="F285" s="35">
        <f t="shared" si="25"/>
        <v>33712.833333333336</v>
      </c>
      <c r="G285" s="35">
        <f t="shared" si="25"/>
        <v>143682.75</v>
      </c>
      <c r="H285" s="35">
        <f t="shared" si="25"/>
        <v>7408</v>
      </c>
      <c r="I285" s="35">
        <f t="shared" si="25"/>
        <v>40232.916666666664</v>
      </c>
    </row>
    <row r="286" spans="1:12">
      <c r="A286" s="28" t="s">
        <v>509</v>
      </c>
      <c r="B286" s="35">
        <f t="shared" ref="B286:I286" si="26">AVERAGE(B245:B256)</f>
        <v>9519.25</v>
      </c>
      <c r="C286" s="35">
        <f t="shared" si="26"/>
        <v>66385.666666666672</v>
      </c>
      <c r="D286" s="35">
        <f t="shared" si="26"/>
        <v>15437.583333333334</v>
      </c>
      <c r="E286" s="35">
        <f t="shared" si="26"/>
        <v>118766.58333333333</v>
      </c>
      <c r="F286" s="35">
        <f t="shared" si="26"/>
        <v>30493.333333333332</v>
      </c>
      <c r="G286" s="35">
        <f t="shared" si="26"/>
        <v>132658.66666666666</v>
      </c>
      <c r="H286" s="35">
        <f t="shared" si="26"/>
        <v>9492.8333333333339</v>
      </c>
      <c r="I286" s="35">
        <f t="shared" si="26"/>
        <v>59863.333333333336</v>
      </c>
    </row>
    <row r="287" spans="1:12">
      <c r="A287" s="28" t="s">
        <v>539</v>
      </c>
      <c r="B287" s="35">
        <f>AVERAGE(B257:B264)</f>
        <v>24610.5</v>
      </c>
      <c r="C287" s="35">
        <f t="shared" ref="C287:I287" si="27">AVERAGE(C257:C264)</f>
        <v>211007.625</v>
      </c>
      <c r="D287" s="35">
        <f t="shared" si="27"/>
        <v>7204</v>
      </c>
      <c r="E287" s="35">
        <f t="shared" si="27"/>
        <v>54462.75</v>
      </c>
      <c r="F287" s="35">
        <f t="shared" si="27"/>
        <v>36347.375</v>
      </c>
      <c r="G287" s="35">
        <f t="shared" si="27"/>
        <v>171794.375</v>
      </c>
      <c r="H287" s="35">
        <f t="shared" si="27"/>
        <v>4710.875</v>
      </c>
      <c r="I287" s="35">
        <f t="shared" si="27"/>
        <v>28775.5</v>
      </c>
    </row>
    <row r="289" spans="1:12" ht="15.75" customHeight="1">
      <c r="A289" s="36" t="s">
        <v>83</v>
      </c>
      <c r="B289" s="37">
        <f>(B267-B266)/B266*100</f>
        <v>270.9229400403637</v>
      </c>
      <c r="C289" s="37">
        <f t="shared" ref="C289:I289" si="28">(C267-C266)/C266*100</f>
        <v>500.19608555139985</v>
      </c>
      <c r="D289" s="37">
        <f t="shared" si="28"/>
        <v>14.879767434511958</v>
      </c>
      <c r="E289" s="37">
        <f t="shared" si="28"/>
        <v>-14.655349442124713</v>
      </c>
      <c r="F289" s="37">
        <f t="shared" si="28"/>
        <v>53.465526336270628</v>
      </c>
      <c r="G289" s="37">
        <f t="shared" si="28"/>
        <v>63.608125630312649</v>
      </c>
      <c r="H289" s="37">
        <f t="shared" si="28"/>
        <v>67.086160356022475</v>
      </c>
      <c r="I289" s="37">
        <f t="shared" si="28"/>
        <v>59.972685826755843</v>
      </c>
      <c r="K289" s="201"/>
      <c r="L289" s="37"/>
    </row>
    <row r="290" spans="1:12" ht="15" customHeight="1">
      <c r="A290" s="36" t="s">
        <v>84</v>
      </c>
      <c r="B290" s="37">
        <f>(B268-B267)/B267*100</f>
        <v>-57.996197162498163</v>
      </c>
      <c r="C290" s="37">
        <f t="shared" ref="C290:I291" si="29">(C268-C267)/C267*100</f>
        <v>-72.292604423793634</v>
      </c>
      <c r="D290" s="37">
        <f t="shared" si="29"/>
        <v>37.026442219532775</v>
      </c>
      <c r="E290" s="37">
        <f t="shared" si="29"/>
        <v>100.63362207250562</v>
      </c>
      <c r="F290" s="37">
        <f t="shared" si="29"/>
        <v>74.839969346240977</v>
      </c>
      <c r="G290" s="37">
        <f t="shared" si="29"/>
        <v>166.18469114233486</v>
      </c>
      <c r="H290" s="37">
        <f t="shared" si="29"/>
        <v>-18.673725575810508</v>
      </c>
      <c r="I290" s="37">
        <f t="shared" si="29"/>
        <v>39.150303821624064</v>
      </c>
      <c r="K290" s="201"/>
      <c r="L290" s="37"/>
    </row>
    <row r="291" spans="1:12" ht="15.75" customHeight="1">
      <c r="A291" s="36" t="s">
        <v>85</v>
      </c>
      <c r="B291" s="37">
        <f>(B269-B268)/B268*100</f>
        <v>23.702207674629147</v>
      </c>
      <c r="C291" s="37">
        <f t="shared" si="29"/>
        <v>49.118937921697935</v>
      </c>
      <c r="D291" s="37">
        <f t="shared" si="29"/>
        <v>-43.865588951636646</v>
      </c>
      <c r="E291" s="37">
        <f t="shared" si="29"/>
        <v>-48.268753033893951</v>
      </c>
      <c r="F291" s="37">
        <f t="shared" si="29"/>
        <v>-34.804524278759779</v>
      </c>
      <c r="G291" s="37">
        <f t="shared" si="29"/>
        <v>-49.371775345010796</v>
      </c>
      <c r="H291" s="37">
        <f t="shared" si="29"/>
        <v>40.521858180207502</v>
      </c>
      <c r="I291" s="37">
        <f t="shared" si="29"/>
        <v>15.835107726731373</v>
      </c>
      <c r="J291" s="201"/>
      <c r="K291" s="201"/>
      <c r="L291" s="37"/>
    </row>
    <row r="292" spans="1:12" ht="15.75" customHeight="1">
      <c r="A292" s="36" t="s">
        <v>86</v>
      </c>
      <c r="B292" s="37">
        <f t="shared" ref="B292:I306" si="30">(B270-B269)/B269*100</f>
        <v>12.482547403504039</v>
      </c>
      <c r="C292" s="37">
        <f t="shared" si="30"/>
        <v>7.2219293621507639</v>
      </c>
      <c r="D292" s="37">
        <f t="shared" si="30"/>
        <v>33.613846043817183</v>
      </c>
      <c r="E292" s="37">
        <f t="shared" si="30"/>
        <v>44.212002119579616</v>
      </c>
      <c r="F292" s="37">
        <f t="shared" si="30"/>
        <v>-43.629550718153929</v>
      </c>
      <c r="G292" s="37">
        <f t="shared" si="30"/>
        <v>-37.352521445485863</v>
      </c>
      <c r="H292" s="37">
        <f t="shared" si="30"/>
        <v>-10.751435148481741</v>
      </c>
      <c r="I292" s="37">
        <f t="shared" si="30"/>
        <v>-3.3196507434553291</v>
      </c>
      <c r="J292" s="201"/>
      <c r="K292" s="201"/>
      <c r="L292" s="37"/>
    </row>
    <row r="293" spans="1:12" ht="15" customHeight="1">
      <c r="A293" s="36" t="s">
        <v>87</v>
      </c>
      <c r="B293" s="37">
        <f t="shared" si="30"/>
        <v>-15.131434062744001</v>
      </c>
      <c r="C293" s="37">
        <f t="shared" si="30"/>
        <v>2.0710422812192721</v>
      </c>
      <c r="D293" s="37">
        <f t="shared" si="30"/>
        <v>-10.455510553642473</v>
      </c>
      <c r="E293" s="37">
        <f t="shared" si="30"/>
        <v>21.9867874120628</v>
      </c>
      <c r="F293" s="37">
        <f t="shared" si="30"/>
        <v>-0.2266917474557405</v>
      </c>
      <c r="G293" s="37">
        <f t="shared" si="30"/>
        <v>8.4877006775474726</v>
      </c>
      <c r="H293" s="37">
        <f t="shared" si="30"/>
        <v>-16.255872941126107</v>
      </c>
      <c r="I293" s="37">
        <f t="shared" si="30"/>
        <v>-23.353877139979861</v>
      </c>
      <c r="J293" s="201"/>
      <c r="K293" s="201"/>
      <c r="L293" s="37"/>
    </row>
    <row r="294" spans="1:12" ht="15" customHeight="1">
      <c r="A294" s="36" t="s">
        <v>88</v>
      </c>
      <c r="B294" s="37">
        <f t="shared" si="30"/>
        <v>41.401476728550868</v>
      </c>
      <c r="C294" s="37">
        <f t="shared" si="30"/>
        <v>61.615188552391274</v>
      </c>
      <c r="D294" s="37">
        <f t="shared" si="30"/>
        <v>217.0044035307948</v>
      </c>
      <c r="E294" s="37">
        <f t="shared" si="30"/>
        <v>577.25455743465841</v>
      </c>
      <c r="F294" s="37">
        <f t="shared" si="30"/>
        <v>-53.013017148181028</v>
      </c>
      <c r="G294" s="37">
        <f t="shared" si="30"/>
        <v>-48.028704159488058</v>
      </c>
      <c r="H294" s="37">
        <f t="shared" si="30"/>
        <v>13.818883549739287</v>
      </c>
      <c r="I294" s="37">
        <f t="shared" si="30"/>
        <v>24.741162744253035</v>
      </c>
      <c r="J294" s="201"/>
      <c r="K294" s="201"/>
      <c r="L294" s="37"/>
    </row>
    <row r="295" spans="1:12" ht="16.5" customHeight="1">
      <c r="A295" s="36" t="s">
        <v>89</v>
      </c>
      <c r="B295" s="37">
        <f t="shared" si="30"/>
        <v>-53.047554699165012</v>
      </c>
      <c r="C295" s="37">
        <f t="shared" si="30"/>
        <v>-57.449996688522418</v>
      </c>
      <c r="D295" s="37">
        <f t="shared" si="30"/>
        <v>-73.3715704453314</v>
      </c>
      <c r="E295" s="37">
        <f t="shared" si="30"/>
        <v>-68.600930841083397</v>
      </c>
      <c r="F295" s="37">
        <f t="shared" si="30"/>
        <v>59.073861032389615</v>
      </c>
      <c r="G295" s="37">
        <f t="shared" si="30"/>
        <v>60.771632801053684</v>
      </c>
      <c r="H295" s="37">
        <f t="shared" si="30"/>
        <v>-69.524258654180841</v>
      </c>
      <c r="I295" s="37">
        <f t="shared" si="30"/>
        <v>-68.257004423846652</v>
      </c>
      <c r="J295" s="201"/>
      <c r="K295" s="201"/>
      <c r="L295" s="37"/>
    </row>
    <row r="296" spans="1:12" ht="17.25" customHeight="1">
      <c r="A296" s="36" t="s">
        <v>90</v>
      </c>
      <c r="B296" s="37">
        <f t="shared" si="30"/>
        <v>145.8019471290506</v>
      </c>
      <c r="C296" s="37">
        <f t="shared" si="30"/>
        <v>178.68552639259104</v>
      </c>
      <c r="D296" s="37">
        <f t="shared" si="30"/>
        <v>-54.877314732854153</v>
      </c>
      <c r="E296" s="37">
        <f t="shared" si="30"/>
        <v>-82.792271985504811</v>
      </c>
      <c r="F296" s="37">
        <f t="shared" si="30"/>
        <v>-22.148203460785414</v>
      </c>
      <c r="G296" s="37">
        <f t="shared" si="30"/>
        <v>-11.623786072628521</v>
      </c>
      <c r="H296" s="37">
        <f t="shared" si="30"/>
        <v>10.839289661778786</v>
      </c>
      <c r="I296" s="37">
        <f t="shared" si="30"/>
        <v>-5.428579013033894</v>
      </c>
      <c r="J296" s="201"/>
      <c r="K296" s="201"/>
      <c r="L296" s="37"/>
    </row>
    <row r="297" spans="1:12" ht="14.25" customHeight="1">
      <c r="A297" s="36" t="s">
        <v>91</v>
      </c>
      <c r="B297" s="37">
        <f t="shared" si="30"/>
        <v>-61.72871629191151</v>
      </c>
      <c r="C297" s="37">
        <f t="shared" si="30"/>
        <v>-57.313105643832564</v>
      </c>
      <c r="D297" s="37">
        <f t="shared" si="30"/>
        <v>230.08736137267212</v>
      </c>
      <c r="E297" s="37">
        <f t="shared" si="30"/>
        <v>411.11606530388258</v>
      </c>
      <c r="F297" s="37">
        <f t="shared" si="30"/>
        <v>23.981934626306561</v>
      </c>
      <c r="G297" s="37">
        <f t="shared" si="30"/>
        <v>58.505325104809515</v>
      </c>
      <c r="H297" s="37">
        <f t="shared" si="30"/>
        <v>41.982449142401279</v>
      </c>
      <c r="I297" s="37">
        <f t="shared" si="30"/>
        <v>80.014596081513474</v>
      </c>
      <c r="J297" s="201"/>
      <c r="K297" s="201"/>
      <c r="L297" s="37"/>
    </row>
    <row r="298" spans="1:12" ht="16.5" customHeight="1">
      <c r="A298" s="36" t="s">
        <v>92</v>
      </c>
      <c r="B298" s="37">
        <f t="shared" si="30"/>
        <v>-38.560178278030627</v>
      </c>
      <c r="C298" s="37">
        <f t="shared" si="30"/>
        <v>-44.691951654318565</v>
      </c>
      <c r="D298" s="37">
        <f t="shared" si="30"/>
        <v>7.3360327736352895</v>
      </c>
      <c r="E298" s="37">
        <f t="shared" si="30"/>
        <v>136.88909616765426</v>
      </c>
      <c r="F298" s="37">
        <f t="shared" si="30"/>
        <v>2.9294233744715585</v>
      </c>
      <c r="G298" s="37">
        <f t="shared" si="30"/>
        <v>-23.35569764156212</v>
      </c>
      <c r="H298" s="37">
        <f t="shared" si="30"/>
        <v>-34.962775670740271</v>
      </c>
      <c r="I298" s="37">
        <f t="shared" si="30"/>
        <v>-17.465539824112756</v>
      </c>
      <c r="J298" s="201"/>
      <c r="K298" s="201"/>
      <c r="L298" s="37"/>
    </row>
    <row r="299" spans="1:12" ht="15.75" customHeight="1">
      <c r="A299" s="36" t="s">
        <v>93</v>
      </c>
      <c r="B299" s="37">
        <f t="shared" si="30"/>
        <v>146.81707804383242</v>
      </c>
      <c r="C299" s="37">
        <f t="shared" si="30"/>
        <v>166.33202235561996</v>
      </c>
      <c r="D299" s="37">
        <f t="shared" si="30"/>
        <v>-37.109931564998497</v>
      </c>
      <c r="E299" s="37">
        <f t="shared" si="30"/>
        <v>-52.072082024959307</v>
      </c>
      <c r="F299" s="37">
        <f t="shared" si="30"/>
        <v>12.272520136591492</v>
      </c>
      <c r="G299" s="37">
        <f t="shared" si="30"/>
        <v>45.543361769623182</v>
      </c>
      <c r="H299" s="37">
        <f t="shared" si="30"/>
        <v>-38.700503959683232</v>
      </c>
      <c r="I299" s="37">
        <f t="shared" si="30"/>
        <v>-27.728552266157831</v>
      </c>
      <c r="J299" s="201"/>
      <c r="K299" s="201"/>
      <c r="L299" s="37"/>
    </row>
    <row r="300" spans="1:12" ht="15.75" customHeight="1">
      <c r="A300" s="36" t="s">
        <v>94</v>
      </c>
      <c r="B300" s="37">
        <f t="shared" si="30"/>
        <v>-20.157664669912954</v>
      </c>
      <c r="C300" s="37">
        <f t="shared" si="30"/>
        <v>-18.886810154831753</v>
      </c>
      <c r="D300" s="37">
        <f t="shared" si="30"/>
        <v>84.886546385096679</v>
      </c>
      <c r="E300" s="37">
        <f t="shared" si="30"/>
        <v>38.650353886844854</v>
      </c>
      <c r="F300" s="37">
        <f t="shared" si="30"/>
        <v>90.180698758091395</v>
      </c>
      <c r="G300" s="37">
        <f t="shared" si="30"/>
        <v>96.068440011899526</v>
      </c>
      <c r="H300" s="37">
        <f t="shared" si="30"/>
        <v>311.60960714075992</v>
      </c>
      <c r="I300" s="37">
        <f t="shared" si="30"/>
        <v>367.01521409525799</v>
      </c>
      <c r="J300" s="201"/>
      <c r="K300" s="201"/>
      <c r="L300" s="37"/>
    </row>
    <row r="301" spans="1:12" ht="15.75" customHeight="1">
      <c r="A301" s="36" t="s">
        <v>95</v>
      </c>
      <c r="B301" s="37">
        <f t="shared" si="30"/>
        <v>161.6384083854565</v>
      </c>
      <c r="C301" s="37">
        <f t="shared" si="30"/>
        <v>342.27842036821568</v>
      </c>
      <c r="D301" s="37">
        <f t="shared" si="30"/>
        <v>-26.212199132714925</v>
      </c>
      <c r="E301" s="37">
        <f t="shared" si="30"/>
        <v>-15.85196900070763</v>
      </c>
      <c r="F301" s="37">
        <f t="shared" si="30"/>
        <v>24.751931882435109</v>
      </c>
      <c r="G301" s="37">
        <f t="shared" si="30"/>
        <v>62.313158171466355</v>
      </c>
      <c r="H301" s="37">
        <f t="shared" si="30"/>
        <v>-60.331274164324533</v>
      </c>
      <c r="I301" s="37">
        <f t="shared" si="30"/>
        <v>-56.104605601952393</v>
      </c>
      <c r="J301" s="201"/>
      <c r="K301" s="201"/>
      <c r="L301" s="37"/>
    </row>
    <row r="302" spans="1:12" ht="15.75" customHeight="1">
      <c r="A302" s="36" t="s">
        <v>96</v>
      </c>
      <c r="B302" s="37">
        <f t="shared" si="30"/>
        <v>-25.112227925527158</v>
      </c>
      <c r="C302" s="37">
        <f t="shared" si="30"/>
        <v>-13.66778446116064</v>
      </c>
      <c r="D302" s="37">
        <f t="shared" si="30"/>
        <v>66.984460238517258</v>
      </c>
      <c r="E302" s="37">
        <f t="shared" si="30"/>
        <v>117.29538322032225</v>
      </c>
      <c r="F302" s="37">
        <f t="shared" si="30"/>
        <v>-12.918971761203313</v>
      </c>
      <c r="G302" s="37">
        <f t="shared" si="30"/>
        <v>-1.4518681684822345</v>
      </c>
      <c r="H302" s="37">
        <f t="shared" si="30"/>
        <v>6.0097104837259483</v>
      </c>
      <c r="I302" s="37">
        <f t="shared" si="30"/>
        <v>41.643713338434061</v>
      </c>
      <c r="J302" s="201"/>
      <c r="K302" s="201"/>
      <c r="L302" s="37"/>
    </row>
    <row r="303" spans="1:12" ht="15.75" customHeight="1">
      <c r="A303" s="36" t="s">
        <v>97</v>
      </c>
      <c r="B303" s="37">
        <f t="shared" si="30"/>
        <v>97.768596357151978</v>
      </c>
      <c r="C303" s="37">
        <f t="shared" si="30"/>
        <v>113.06619584505906</v>
      </c>
      <c r="D303" s="37">
        <f t="shared" si="30"/>
        <v>37.85413209938887</v>
      </c>
      <c r="E303" s="37">
        <f t="shared" si="30"/>
        <v>65.812234811395541</v>
      </c>
      <c r="F303" s="37">
        <f t="shared" si="30"/>
        <v>45.318324348183275</v>
      </c>
      <c r="G303" s="37">
        <f t="shared" si="30"/>
        <v>65.606982831243542</v>
      </c>
      <c r="H303" s="37">
        <f t="shared" si="30"/>
        <v>-48.246030669018865</v>
      </c>
      <c r="I303" s="37">
        <f t="shared" si="30"/>
        <v>-40.015484753819415</v>
      </c>
      <c r="J303" s="201"/>
      <c r="K303" s="201"/>
      <c r="L303" s="37"/>
    </row>
    <row r="304" spans="1:12" ht="15.75" customHeight="1">
      <c r="A304" s="36" t="s">
        <v>98</v>
      </c>
      <c r="B304" s="37">
        <f t="shared" si="30"/>
        <v>-24.048319640621667</v>
      </c>
      <c r="C304" s="37">
        <f t="shared" si="30"/>
        <v>-10.246030243758803</v>
      </c>
      <c r="D304" s="37">
        <f t="shared" si="30"/>
        <v>-42.066251009240155</v>
      </c>
      <c r="E304" s="37">
        <f t="shared" si="30"/>
        <v>-41.173662713449147</v>
      </c>
      <c r="F304" s="37">
        <f t="shared" si="30"/>
        <v>-43.868917507220416</v>
      </c>
      <c r="G304" s="37">
        <f t="shared" si="30"/>
        <v>-35.644609281738511</v>
      </c>
      <c r="H304" s="37">
        <f t="shared" si="30"/>
        <v>360.44575549000331</v>
      </c>
      <c r="I304" s="37">
        <f t="shared" si="30"/>
        <v>429.92090531150097</v>
      </c>
      <c r="J304" s="201"/>
      <c r="K304" s="201"/>
      <c r="L304" s="37"/>
    </row>
    <row r="305" spans="1:12" ht="15.75" customHeight="1">
      <c r="A305" s="36" t="s">
        <v>411</v>
      </c>
      <c r="B305" s="37">
        <f>(B283-B282)/B282*100</f>
        <v>-41.054450250681029</v>
      </c>
      <c r="C305" s="37">
        <f>(C283-C282)/C282*100</f>
        <v>-26.080366825603178</v>
      </c>
      <c r="D305" s="37">
        <f t="shared" si="30"/>
        <v>-67.427365813057705</v>
      </c>
      <c r="E305" s="37">
        <f t="shared" si="30"/>
        <v>-65.757594226487754</v>
      </c>
      <c r="F305" s="37">
        <f t="shared" si="30"/>
        <v>-25.719183116830319</v>
      </c>
      <c r="G305" s="37">
        <f t="shared" si="30"/>
        <v>-17.148977717934383</v>
      </c>
      <c r="H305" s="37">
        <f t="shared" si="30"/>
        <v>45.107558263692141</v>
      </c>
      <c r="I305" s="37">
        <f t="shared" si="30"/>
        <v>75.146212908652672</v>
      </c>
      <c r="J305" s="201"/>
      <c r="K305" s="201"/>
      <c r="L305" s="37"/>
    </row>
    <row r="306" spans="1:12" ht="15.75" customHeight="1">
      <c r="A306" s="36" t="s">
        <v>449</v>
      </c>
      <c r="B306" s="37">
        <f>(B284-B283)/B283*100</f>
        <v>4.9369729010447641</v>
      </c>
      <c r="C306" s="37">
        <f>(C284-C283)/C283*100</f>
        <v>1.6333264015337725</v>
      </c>
      <c r="D306" s="37">
        <f t="shared" si="30"/>
        <v>277.31162348466842</v>
      </c>
      <c r="E306" s="37">
        <f t="shared" si="30"/>
        <v>302.29639556635118</v>
      </c>
      <c r="F306" s="37">
        <f t="shared" si="30"/>
        <v>59.899443316854615</v>
      </c>
      <c r="G306" s="37">
        <f t="shared" si="30"/>
        <v>59.089985694609148</v>
      </c>
      <c r="H306" s="37">
        <f t="shared" si="30"/>
        <v>60.96051017905323</v>
      </c>
      <c r="I306" s="37">
        <f t="shared" si="30"/>
        <v>85.898306619578008</v>
      </c>
    </row>
    <row r="307" spans="1:12" ht="15.75" customHeight="1">
      <c r="A307" s="36" t="s">
        <v>487</v>
      </c>
      <c r="B307" s="37">
        <f>(B285-B284)/B284*100</f>
        <v>-55.810406724186677</v>
      </c>
      <c r="C307" s="37">
        <f t="shared" ref="C307:I309" si="31">(C285-C284)/C284*100</f>
        <v>-52.952214363513171</v>
      </c>
      <c r="D307" s="37">
        <f t="shared" si="31"/>
        <v>-33.70922186873301</v>
      </c>
      <c r="E307" s="37">
        <f t="shared" si="31"/>
        <v>-25.754820755011597</v>
      </c>
      <c r="F307" s="37">
        <f t="shared" si="31"/>
        <v>6.5383987401442205</v>
      </c>
      <c r="G307" s="37">
        <f t="shared" si="31"/>
        <v>15.271110837747996</v>
      </c>
      <c r="H307" s="37">
        <f t="shared" si="31"/>
        <v>-45.814615473701537</v>
      </c>
      <c r="I307" s="37">
        <f t="shared" si="31"/>
        <v>-58.003583824079477</v>
      </c>
    </row>
    <row r="308" spans="1:12" ht="15.75" customHeight="1">
      <c r="A308" s="36" t="s">
        <v>513</v>
      </c>
      <c r="B308" s="37">
        <f>(B286-B285)/B285*100</f>
        <v>121.48521570528355</v>
      </c>
      <c r="C308" s="37">
        <f t="shared" si="31"/>
        <v>111.25336784267135</v>
      </c>
      <c r="D308" s="37">
        <f t="shared" si="31"/>
        <v>46.707900405473914</v>
      </c>
      <c r="E308" s="37">
        <f t="shared" si="31"/>
        <v>66.525947546392899</v>
      </c>
      <c r="F308" s="37">
        <f t="shared" si="31"/>
        <v>-9.5497758024886767</v>
      </c>
      <c r="G308" s="37">
        <f t="shared" si="31"/>
        <v>-7.6725169398089488</v>
      </c>
      <c r="H308" s="37">
        <f t="shared" si="31"/>
        <v>28.142998560115203</v>
      </c>
      <c r="I308" s="37">
        <f t="shared" si="31"/>
        <v>48.791930322393576</v>
      </c>
    </row>
    <row r="309" spans="1:12" ht="15.75" customHeight="1">
      <c r="A309" s="36" t="s">
        <v>556</v>
      </c>
      <c r="B309" s="37">
        <f>(B287-B286)/B286*100</f>
        <v>158.53402316358958</v>
      </c>
      <c r="C309" s="37">
        <f t="shared" si="31"/>
        <v>217.85118022464681</v>
      </c>
      <c r="D309" s="37">
        <f t="shared" si="31"/>
        <v>-53.334664860108717</v>
      </c>
      <c r="E309" s="37">
        <f t="shared" si="31"/>
        <v>-54.14303546381943</v>
      </c>
      <c r="F309" s="37">
        <f t="shared" si="31"/>
        <v>19.197775470048104</v>
      </c>
      <c r="G309" s="37">
        <f t="shared" si="31"/>
        <v>29.50105659637768</v>
      </c>
      <c r="H309" s="37">
        <f t="shared" si="31"/>
        <v>-50.374405253085662</v>
      </c>
      <c r="I309" s="37">
        <f t="shared" si="31"/>
        <v>-51.93134361601426</v>
      </c>
    </row>
    <row r="310" spans="1:12" ht="15.75" customHeight="1">
      <c r="A310" s="36"/>
      <c r="B310" s="37"/>
      <c r="C310" s="37"/>
      <c r="D310" s="37"/>
      <c r="E310" s="37"/>
      <c r="F310" s="37"/>
      <c r="G310" s="37"/>
      <c r="H310" s="37"/>
      <c r="I310" s="37"/>
    </row>
    <row r="311" spans="1:12">
      <c r="A311" s="36"/>
    </row>
  </sheetData>
  <mergeCells count="6">
    <mergeCell ref="A1:A4"/>
    <mergeCell ref="B1:I1"/>
    <mergeCell ref="B2:C2"/>
    <mergeCell ref="D2:E2"/>
    <mergeCell ref="F2:G2"/>
    <mergeCell ref="H2:I2"/>
  </mergeCells>
  <phoneticPr fontId="15" type="noConversion"/>
  <conditionalFormatting sqref="B197:B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265 B221:B25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D265 D221:D257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265 F221:F257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H261:H264 H221:H257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B258:B26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258:F26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258:H26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52"/>
  <sheetViews>
    <sheetView zoomScale="90" zoomScaleNormal="90" workbookViewId="0">
      <selection activeCell="B1" sqref="B1:L1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13" width="9.85546875" style="142" bestFit="1" customWidth="1"/>
    <col min="14" max="28" width="9.140625" style="142"/>
  </cols>
  <sheetData>
    <row r="1" spans="1:12" s="142" customFormat="1" ht="42.75" customHeight="1" thickBot="1">
      <c r="B1" s="461" t="s">
        <v>392</v>
      </c>
      <c r="C1" s="462"/>
      <c r="D1" s="462"/>
      <c r="E1" s="462"/>
      <c r="F1" s="462"/>
      <c r="G1" s="462"/>
      <c r="H1" s="462"/>
      <c r="I1" s="462"/>
      <c r="J1" s="462"/>
      <c r="K1" s="462"/>
      <c r="L1" s="463"/>
    </row>
    <row r="2" spans="1:12" s="142" customFormat="1"/>
    <row r="3" spans="1:12" ht="21" customHeight="1">
      <c r="A3" s="21"/>
      <c r="B3" s="66" t="s">
        <v>207</v>
      </c>
      <c r="C3" s="66" t="s">
        <v>208</v>
      </c>
      <c r="D3" s="66" t="s">
        <v>205</v>
      </c>
      <c r="E3" s="66" t="s">
        <v>204</v>
      </c>
      <c r="F3" s="143" t="s">
        <v>78</v>
      </c>
      <c r="G3" s="66" t="s">
        <v>393</v>
      </c>
      <c r="H3" s="66" t="s">
        <v>394</v>
      </c>
      <c r="I3" s="66" t="s">
        <v>395</v>
      </c>
      <c r="J3" s="66" t="s">
        <v>396</v>
      </c>
      <c r="K3" s="66" t="s">
        <v>397</v>
      </c>
      <c r="L3" s="66" t="s">
        <v>212</v>
      </c>
    </row>
    <row r="4" spans="1:12" hidden="1">
      <c r="A4" s="65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5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5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5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5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5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5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5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5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5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5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5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5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5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5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5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5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5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5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5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5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5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5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5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5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5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5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5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5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5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5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5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5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5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5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5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5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5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5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5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5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5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5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5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5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5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5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5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5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5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5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5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5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5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5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5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5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5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5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5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5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5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5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5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5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5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5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5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5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5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5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5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5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5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5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5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5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5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5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5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5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5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5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5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5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5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5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5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5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5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5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5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5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5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5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5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5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5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5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5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5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5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5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5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5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5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5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5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5">
        <v>40544</v>
      </c>
      <c r="B112" s="217">
        <v>70585.954457947752</v>
      </c>
      <c r="C112" s="216">
        <v>55108.985712268186</v>
      </c>
      <c r="D112" s="19">
        <v>214001.68674619988</v>
      </c>
      <c r="E112" s="216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3">
      <c r="A113" s="65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3">
      <c r="A114" s="65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3">
      <c r="A115" s="65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3">
      <c r="A116" s="65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3">
      <c r="A117" s="65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3">
      <c r="A118" s="65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3">
      <c r="A119" s="65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3">
      <c r="A120" s="65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3">
      <c r="A121" s="65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3">
      <c r="A122" s="65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3">
      <c r="A123" s="65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3">
      <c r="A124" s="65" t="s">
        <v>488</v>
      </c>
      <c r="B124" s="19">
        <v>294506.89671611856</v>
      </c>
      <c r="C124" s="19">
        <v>226189.37433674204</v>
      </c>
      <c r="D124" s="19">
        <v>901674.41073469515</v>
      </c>
      <c r="E124" s="19">
        <v>105381.88884322088</v>
      </c>
      <c r="F124" s="19">
        <v>473656.97775108012</v>
      </c>
      <c r="G124" s="19">
        <v>84741.914347639031</v>
      </c>
      <c r="H124" s="19">
        <v>110500.36837290745</v>
      </c>
      <c r="I124" s="19">
        <v>190758.15477480821</v>
      </c>
      <c r="J124" s="19">
        <v>49771.512224046164</v>
      </c>
      <c r="K124" s="19">
        <v>254086.07479466702</v>
      </c>
      <c r="L124" s="19">
        <v>2637349</v>
      </c>
      <c r="M124" s="271"/>
    </row>
    <row r="125" spans="1:13">
      <c r="A125" s="251" t="s">
        <v>493</v>
      </c>
      <c r="B125" s="19">
        <f t="shared" ref="B125:K125" si="4">(B115+B116+B117)/($L115+$L116+$L117)*$L125</f>
        <v>322139.88211246143</v>
      </c>
      <c r="C125" s="19">
        <f t="shared" si="4"/>
        <v>251506.15723789349</v>
      </c>
      <c r="D125" s="19">
        <f t="shared" si="4"/>
        <v>976659.9980079534</v>
      </c>
      <c r="E125" s="19">
        <f t="shared" si="4"/>
        <v>112765.20982643921</v>
      </c>
      <c r="F125" s="19">
        <f t="shared" si="4"/>
        <v>510860.50612851675</v>
      </c>
      <c r="G125" s="19">
        <f t="shared" si="4"/>
        <v>89892.346467462005</v>
      </c>
      <c r="H125" s="19">
        <f t="shared" si="4"/>
        <v>120808.41452410154</v>
      </c>
      <c r="I125" s="19">
        <f t="shared" si="4"/>
        <v>206969.51139852082</v>
      </c>
      <c r="J125" s="19">
        <f t="shared" si="4"/>
        <v>53290.564745233547</v>
      </c>
      <c r="K125" s="19">
        <f t="shared" si="4"/>
        <v>270227.40955141786</v>
      </c>
      <c r="L125" s="19">
        <v>2915120</v>
      </c>
    </row>
    <row r="126" spans="1:13">
      <c r="A126" s="251" t="s">
        <v>501</v>
      </c>
      <c r="B126" s="19">
        <f t="shared" ref="B126:K126" si="5">(B118+B119+B120)/($L118+$L119+$L120)*$L126</f>
        <v>328893.49050432997</v>
      </c>
      <c r="C126" s="19">
        <f t="shared" si="5"/>
        <v>256778.94147991226</v>
      </c>
      <c r="D126" s="19">
        <f t="shared" si="5"/>
        <v>997135.51043222938</v>
      </c>
      <c r="E126" s="19">
        <f t="shared" si="5"/>
        <v>115129.31346489758</v>
      </c>
      <c r="F126" s="19">
        <f t="shared" si="5"/>
        <v>521570.61062920431</v>
      </c>
      <c r="G126" s="19">
        <f t="shared" si="5"/>
        <v>91776.924376556286</v>
      </c>
      <c r="H126" s="19">
        <f t="shared" si="5"/>
        <v>123341.14259486375</v>
      </c>
      <c r="I126" s="19">
        <f t="shared" si="5"/>
        <v>211308.59235886569</v>
      </c>
      <c r="J126" s="19">
        <f t="shared" si="5"/>
        <v>54407.792462927777</v>
      </c>
      <c r="K126" s="19">
        <f t="shared" si="5"/>
        <v>275892.68169621297</v>
      </c>
      <c r="L126" s="19">
        <v>2976235</v>
      </c>
    </row>
    <row r="127" spans="1:13">
      <c r="A127" s="251" t="s">
        <v>504</v>
      </c>
      <c r="B127" s="19">
        <f t="shared" ref="B127:K127" si="6">(B121+B122+B123)/($L121+$L122+$L123)*$L127</f>
        <v>334930.13233730977</v>
      </c>
      <c r="C127" s="19">
        <f t="shared" si="6"/>
        <v>261491.96422046304</v>
      </c>
      <c r="D127" s="19">
        <f t="shared" si="6"/>
        <v>1015437.331870517</v>
      </c>
      <c r="E127" s="19">
        <f t="shared" si="6"/>
        <v>117242.44263871854</v>
      </c>
      <c r="F127" s="19">
        <f t="shared" si="6"/>
        <v>531143.72489835357</v>
      </c>
      <c r="G127" s="19">
        <f t="shared" si="6"/>
        <v>93461.434520385024</v>
      </c>
      <c r="H127" s="19">
        <f t="shared" si="6"/>
        <v>125604.99494406658</v>
      </c>
      <c r="I127" s="19">
        <f t="shared" si="6"/>
        <v>215187.03424090389</v>
      </c>
      <c r="J127" s="19">
        <f t="shared" si="6"/>
        <v>55406.41470844009</v>
      </c>
      <c r="K127" s="19">
        <f t="shared" si="6"/>
        <v>280956.52562084218</v>
      </c>
      <c r="L127" s="19">
        <v>3030862</v>
      </c>
    </row>
    <row r="128" spans="1:13">
      <c r="A128" s="251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251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63" t="s">
        <v>19</v>
      </c>
      <c r="B130" s="55">
        <f>AVERAGE(B16:B27)</f>
        <v>64205.75</v>
      </c>
      <c r="C130" s="55">
        <f t="shared" ref="C130:L130" si="7">AVERAGE(C16:C27)</f>
        <v>52205</v>
      </c>
      <c r="D130" s="55">
        <f t="shared" si="7"/>
        <v>267456.33333333331</v>
      </c>
      <c r="E130" s="55">
        <f t="shared" si="7"/>
        <v>32393.25</v>
      </c>
      <c r="F130" s="19">
        <f>AVERAGE(F16:F27)</f>
        <v>120019.5</v>
      </c>
      <c r="G130" s="55">
        <f t="shared" si="7"/>
        <v>30597</v>
      </c>
      <c r="H130" s="55">
        <f t="shared" si="7"/>
        <v>30320.583333333332</v>
      </c>
      <c r="I130" s="55">
        <f>AVERAGE(I16:I27)</f>
        <v>57980.083333333336</v>
      </c>
      <c r="J130" s="55">
        <f>AVERAGE(J16:J27)</f>
        <v>13071.166666666666</v>
      </c>
      <c r="K130" s="55">
        <f t="shared" si="7"/>
        <v>90540.666666666672</v>
      </c>
      <c r="L130" s="55">
        <f t="shared" si="7"/>
        <v>758789.33333333337</v>
      </c>
    </row>
    <row r="131" spans="1:12">
      <c r="A131" s="63" t="s">
        <v>20</v>
      </c>
      <c r="B131" s="55">
        <f>AVERAGE(B28:B39)</f>
        <v>71458.333333333328</v>
      </c>
      <c r="C131" s="55">
        <f t="shared" ref="C131:L131" si="8">AVERAGE(C28:C39)</f>
        <v>62360.333333333336</v>
      </c>
      <c r="D131" s="55">
        <f t="shared" si="8"/>
        <v>317479.91666666669</v>
      </c>
      <c r="E131" s="55">
        <f t="shared" si="8"/>
        <v>38315.833333333336</v>
      </c>
      <c r="F131" s="19">
        <f>AVERAGE(F28:F39)</f>
        <v>134766.16666666666</v>
      </c>
      <c r="G131" s="55">
        <f t="shared" si="8"/>
        <v>40062.666666666664</v>
      </c>
      <c r="H131" s="55">
        <f t="shared" si="8"/>
        <v>38158.25</v>
      </c>
      <c r="I131" s="55">
        <f>AVERAGE(I28:I39)</f>
        <v>60282.416666666664</v>
      </c>
      <c r="J131" s="55">
        <f>AVERAGE(J28:J39)</f>
        <v>14959.416666666666</v>
      </c>
      <c r="K131" s="55">
        <f t="shared" si="8"/>
        <v>113012.33333333333</v>
      </c>
      <c r="L131" s="55">
        <f t="shared" si="8"/>
        <v>890855.66666666663</v>
      </c>
    </row>
    <row r="132" spans="1:12">
      <c r="A132" s="63" t="s">
        <v>21</v>
      </c>
      <c r="B132" s="55">
        <f>AVERAGE(B40:B51)</f>
        <v>78330.435833333308</v>
      </c>
      <c r="C132" s="55">
        <f t="shared" ref="C132:L132" si="9">AVERAGE(C40:C51)</f>
        <v>72835.585833333302</v>
      </c>
      <c r="D132" s="55">
        <f t="shared" si="9"/>
        <v>359880.74500000005</v>
      </c>
      <c r="E132" s="55">
        <f t="shared" si="9"/>
        <v>42348.073333333276</v>
      </c>
      <c r="F132" s="19">
        <f>AVERAGE(F40:F51)</f>
        <v>154524.12000000002</v>
      </c>
      <c r="G132" s="55">
        <f t="shared" si="9"/>
        <v>32984.628333333334</v>
      </c>
      <c r="H132" s="55">
        <f t="shared" si="9"/>
        <v>39322.341666666631</v>
      </c>
      <c r="I132" s="55">
        <f>AVERAGE(I40:I51)</f>
        <v>65529.352499999979</v>
      </c>
      <c r="J132" s="55">
        <f>AVERAGE(J40:J51)</f>
        <v>13649.462499999992</v>
      </c>
      <c r="K132" s="55">
        <f t="shared" si="9"/>
        <v>135164.07916666669</v>
      </c>
      <c r="L132" s="55">
        <f t="shared" si="9"/>
        <v>994568.8241666666</v>
      </c>
    </row>
    <row r="133" spans="1:12">
      <c r="A133" s="63" t="s">
        <v>22</v>
      </c>
      <c r="B133" s="55">
        <f>AVERAGE(B52:B63)</f>
        <v>90956.720833333282</v>
      </c>
      <c r="C133" s="55">
        <f t="shared" ref="C133:L133" si="10">AVERAGE(C52:C63)</f>
        <v>81636.404999999955</v>
      </c>
      <c r="D133" s="55">
        <f t="shared" si="10"/>
        <v>412334.15749999997</v>
      </c>
      <c r="E133" s="55">
        <f t="shared" si="10"/>
        <v>43573.721666666635</v>
      </c>
      <c r="F133" s="19">
        <f>AVERAGE(F52:F63)</f>
        <v>165973.48750000002</v>
      </c>
      <c r="G133" s="55">
        <f t="shared" si="10"/>
        <v>30863.757500000003</v>
      </c>
      <c r="H133" s="55">
        <f t="shared" si="10"/>
        <v>42051.011666666607</v>
      </c>
      <c r="I133" s="55">
        <f>AVERAGE(I52:I63)</f>
        <v>73733.733333333294</v>
      </c>
      <c r="J133" s="55">
        <f>AVERAGE(J52:J63)</f>
        <v>18542.933333333316</v>
      </c>
      <c r="K133" s="55">
        <f t="shared" si="10"/>
        <v>144664.27833333335</v>
      </c>
      <c r="L133" s="55">
        <f t="shared" si="10"/>
        <v>1104330.2066666665</v>
      </c>
    </row>
    <row r="134" spans="1:12">
      <c r="A134" s="63" t="s">
        <v>23</v>
      </c>
      <c r="B134" s="55">
        <f>AVERAGE(B64:B75)</f>
        <v>91014.517499999958</v>
      </c>
      <c r="C134" s="55">
        <f t="shared" ref="C134:L134" si="11">AVERAGE(C64:C75)</f>
        <v>87560.431666666627</v>
      </c>
      <c r="D134" s="55">
        <f t="shared" si="11"/>
        <v>455099.8575000001</v>
      </c>
      <c r="E134" s="55">
        <f t="shared" si="11"/>
        <v>45574.163333333301</v>
      </c>
      <c r="F134" s="19">
        <f>AVERAGE(F64:F75)</f>
        <v>176981.66416666665</v>
      </c>
      <c r="G134" s="55">
        <f t="shared" si="11"/>
        <v>34939.121666666659</v>
      </c>
      <c r="H134" s="55">
        <f t="shared" si="11"/>
        <v>47174.274166666619</v>
      </c>
      <c r="I134" s="55">
        <f>AVERAGE(I64:I75)</f>
        <v>75556.986666666635</v>
      </c>
      <c r="J134" s="55">
        <f>AVERAGE(J64:J75)</f>
        <v>20861.836666666659</v>
      </c>
      <c r="K134" s="55">
        <f t="shared" si="11"/>
        <v>142259.82166666668</v>
      </c>
      <c r="L134" s="55">
        <f t="shared" si="11"/>
        <v>1177022.6749999998</v>
      </c>
    </row>
    <row r="135" spans="1:12">
      <c r="A135" s="63" t="s">
        <v>24</v>
      </c>
      <c r="B135" s="55">
        <f>AVERAGE(B76:B87)</f>
        <v>91572.079999999973</v>
      </c>
      <c r="C135" s="55">
        <f t="shared" ref="C135:L135" si="12">AVERAGE(C76:C87)</f>
        <v>95048.792499999967</v>
      </c>
      <c r="D135" s="55">
        <f t="shared" si="12"/>
        <v>404819.18250000011</v>
      </c>
      <c r="E135" s="55">
        <f t="shared" si="12"/>
        <v>44412.119999999944</v>
      </c>
      <c r="F135" s="19">
        <f>AVERAGE(F76:F87)</f>
        <v>179746.96</v>
      </c>
      <c r="G135" s="55">
        <f t="shared" si="12"/>
        <v>38374.309166666666</v>
      </c>
      <c r="H135" s="55">
        <f t="shared" si="12"/>
        <v>40893.044166666594</v>
      </c>
      <c r="I135" s="55">
        <f>AVERAGE(I76:I87)</f>
        <v>75871.791666666628</v>
      </c>
      <c r="J135" s="55">
        <f>AVERAGE(J76:J87)</f>
        <v>20931.527499999949</v>
      </c>
      <c r="K135" s="55">
        <f t="shared" si="12"/>
        <v>131068.09583333333</v>
      </c>
      <c r="L135" s="55">
        <f t="shared" si="12"/>
        <v>1122737.9033333333</v>
      </c>
    </row>
    <row r="136" spans="1:12">
      <c r="A136" s="63" t="s">
        <v>25</v>
      </c>
      <c r="B136" s="55">
        <f>AVERAGE(B88:B99)</f>
        <v>108408.23583333334</v>
      </c>
      <c r="C136" s="55">
        <f t="shared" ref="C136:L136" si="13">AVERAGE(C88:C99)</f>
        <v>84416.972499999974</v>
      </c>
      <c r="D136" s="55">
        <f t="shared" si="13"/>
        <v>328358.74000000005</v>
      </c>
      <c r="E136" s="55">
        <f t="shared" si="13"/>
        <v>37870.576666666624</v>
      </c>
      <c r="F136" s="19">
        <f t="shared" si="13"/>
        <v>172409.55724999998</v>
      </c>
      <c r="G136" s="55">
        <f t="shared" si="13"/>
        <v>30297.077499999999</v>
      </c>
      <c r="H136" s="55">
        <f t="shared" si="13"/>
        <v>40641.464999999982</v>
      </c>
      <c r="I136" s="55">
        <f t="shared" si="13"/>
        <v>69728.176666666652</v>
      </c>
      <c r="J136" s="55">
        <f t="shared" si="13"/>
        <v>18057.577499999985</v>
      </c>
      <c r="K136" s="55">
        <f t="shared" si="13"/>
        <v>91216.604166666672</v>
      </c>
      <c r="L136" s="55">
        <f t="shared" si="13"/>
        <v>981404.98308333324</v>
      </c>
    </row>
    <row r="137" spans="1:12">
      <c r="A137" s="63" t="s">
        <v>408</v>
      </c>
      <c r="B137" s="55">
        <f>AVERAGE(B100:B111)</f>
        <v>100103.91666666667</v>
      </c>
      <c r="C137" s="55">
        <f>AVERAGE(C100:C111)</f>
        <v>78154.75</v>
      </c>
      <c r="D137" s="55">
        <f t="shared" ref="D137:K137" si="14">AVERAGE(D100:D111)</f>
        <v>303493.91666666669</v>
      </c>
      <c r="E137" s="55">
        <f t="shared" si="14"/>
        <v>35041</v>
      </c>
      <c r="F137" s="19">
        <f t="shared" si="14"/>
        <v>158748.25</v>
      </c>
      <c r="G137" s="55">
        <f t="shared" si="14"/>
        <v>27934.166666666668</v>
      </c>
      <c r="H137" s="55">
        <f t="shared" si="14"/>
        <v>37541.583333333336</v>
      </c>
      <c r="I137" s="55">
        <f>AVERAGE(I100:I111)</f>
        <v>64315.833333333336</v>
      </c>
      <c r="J137" s="55">
        <f t="shared" si="14"/>
        <v>16560.416666666668</v>
      </c>
      <c r="K137" s="55">
        <f t="shared" si="14"/>
        <v>83972.333333333328</v>
      </c>
      <c r="L137" s="55">
        <f>AVERAGE(L100:L111)</f>
        <v>905866.16666666663</v>
      </c>
    </row>
    <row r="138" spans="1:12">
      <c r="A138" s="63" t="s">
        <v>441</v>
      </c>
      <c r="B138" s="55">
        <f t="shared" ref="B138:L138" si="15">AVERAGE(B112:B123)</f>
        <v>103371.39050680738</v>
      </c>
      <c r="C138" s="55">
        <f t="shared" si="15"/>
        <v>80705.751253824899</v>
      </c>
      <c r="D138" s="55">
        <f t="shared" si="15"/>
        <v>313400.19554366276</v>
      </c>
      <c r="E138" s="55">
        <f t="shared" si="15"/>
        <v>36185.201484867626</v>
      </c>
      <c r="F138" s="19">
        <f t="shared" si="15"/>
        <v>163929.90686909232</v>
      </c>
      <c r="G138" s="55">
        <f t="shared" si="15"/>
        <v>28845.533776588494</v>
      </c>
      <c r="H138" s="55">
        <f t="shared" si="15"/>
        <v>38766.183536130622</v>
      </c>
      <c r="I138" s="55">
        <f t="shared" si="15"/>
        <v>66414.397514153694</v>
      </c>
      <c r="J138" s="55">
        <f t="shared" si="15"/>
        <v>17100.396704946652</v>
      </c>
      <c r="K138" s="55">
        <f t="shared" si="15"/>
        <v>86713.209476592237</v>
      </c>
      <c r="L138" s="55">
        <f t="shared" si="15"/>
        <v>935432.16666666663</v>
      </c>
    </row>
    <row r="139" spans="1:12">
      <c r="A139" s="63" t="s">
        <v>484</v>
      </c>
      <c r="B139" s="55">
        <f>SUM(B124:B127)/12</f>
        <v>106705.86680585165</v>
      </c>
      <c r="C139" s="55">
        <f t="shared" ref="C139:L139" si="16">SUM(C124:C127)/12</f>
        <v>82997.203106250905</v>
      </c>
      <c r="D139" s="55">
        <f t="shared" si="16"/>
        <v>324242.27092044958</v>
      </c>
      <c r="E139" s="55">
        <f t="shared" si="16"/>
        <v>37543.237897773019</v>
      </c>
      <c r="F139" s="19">
        <f t="shared" si="16"/>
        <v>169769.31828392958</v>
      </c>
      <c r="G139" s="55">
        <f t="shared" si="16"/>
        <v>29989.384976003534</v>
      </c>
      <c r="H139" s="55">
        <f t="shared" si="16"/>
        <v>40021.243369661606</v>
      </c>
      <c r="I139" s="55">
        <f t="shared" si="16"/>
        <v>68685.274397758214</v>
      </c>
      <c r="J139" s="55">
        <f t="shared" si="16"/>
        <v>17739.690345053965</v>
      </c>
      <c r="K139" s="55">
        <f t="shared" si="16"/>
        <v>90096.890971928326</v>
      </c>
      <c r="L139" s="55">
        <f t="shared" si="16"/>
        <v>963297.16666666663</v>
      </c>
    </row>
    <row r="140" spans="1:12">
      <c r="A140" s="63"/>
      <c r="B140" s="55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3" t="s">
        <v>215</v>
      </c>
      <c r="B141" s="67">
        <f>(B130-B127)/B127*100</f>
        <v>-80.830106401015584</v>
      </c>
      <c r="C141" s="67">
        <f t="shared" ref="C141:L141" si="17">(C130-C127)/C127*100</f>
        <v>-80.035715378241562</v>
      </c>
      <c r="D141" s="67">
        <f>(D130-D127)/D127*100</f>
        <v>-73.660970998509839</v>
      </c>
      <c r="E141" s="67">
        <f t="shared" si="17"/>
        <v>-72.370713820915952</v>
      </c>
      <c r="F141" s="67">
        <f>(F130-F127)/F127*100</f>
        <v>-77.40357376471529</v>
      </c>
      <c r="G141" s="67">
        <f t="shared" si="17"/>
        <v>-67.262432727451397</v>
      </c>
      <c r="H141" s="67">
        <f t="shared" si="17"/>
        <v>-75.86036817497947</v>
      </c>
      <c r="I141" s="67">
        <f>(I130-I127)/I127*100</f>
        <v>-73.055958720810239</v>
      </c>
      <c r="J141" s="67">
        <f>(J130-J127)/J127*100</f>
        <v>-76.408567969160572</v>
      </c>
      <c r="K141" s="67">
        <f t="shared" si="17"/>
        <v>-67.77413641964894</v>
      </c>
      <c r="L141" s="67">
        <f t="shared" si="17"/>
        <v>-74.964570035411256</v>
      </c>
    </row>
    <row r="142" spans="1:12">
      <c r="A142" s="63" t="s">
        <v>216</v>
      </c>
      <c r="B142" s="67">
        <f t="shared" ref="B142:L148" si="18">(B131-B130)/B130*100</f>
        <v>11.295847074963424</v>
      </c>
      <c r="C142" s="67">
        <f t="shared" si="18"/>
        <v>19.452798263257037</v>
      </c>
      <c r="D142" s="67">
        <f t="shared" si="18"/>
        <v>18.703458134598936</v>
      </c>
      <c r="E142" s="67">
        <f t="shared" si="18"/>
        <v>18.283387228306317</v>
      </c>
      <c r="F142" s="67">
        <f t="shared" ref="F142:F148" si="19">(F131-F130)/F130*100</f>
        <v>12.286892268895185</v>
      </c>
      <c r="G142" s="67">
        <f t="shared" si="18"/>
        <v>30.936584196707727</v>
      </c>
      <c r="H142" s="67">
        <f t="shared" si="18"/>
        <v>25.84932677746416</v>
      </c>
      <c r="I142" s="67">
        <f t="shared" ref="I142:J148" si="20">(I131-I130)/I130*100</f>
        <v>3.9709038017365068</v>
      </c>
      <c r="J142" s="67">
        <f t="shared" si="20"/>
        <v>14.445917859920691</v>
      </c>
      <c r="K142" s="67">
        <f t="shared" si="18"/>
        <v>24.819418162004538</v>
      </c>
      <c r="L142" s="67">
        <f t="shared" si="18"/>
        <v>17.404874782987626</v>
      </c>
    </row>
    <row r="143" spans="1:12">
      <c r="A143" s="63" t="s">
        <v>217</v>
      </c>
      <c r="B143" s="67">
        <f t="shared" si="18"/>
        <v>9.6169364431486581</v>
      </c>
      <c r="C143" s="67">
        <f t="shared" si="18"/>
        <v>16.797941800610374</v>
      </c>
      <c r="D143" s="67">
        <f t="shared" si="18"/>
        <v>13.35543639374565</v>
      </c>
      <c r="E143" s="67">
        <f t="shared" si="18"/>
        <v>10.523691250353265</v>
      </c>
      <c r="F143" s="67">
        <f t="shared" si="19"/>
        <v>14.660915140669605</v>
      </c>
      <c r="G143" s="67">
        <f t="shared" si="18"/>
        <v>-17.66741688022098</v>
      </c>
      <c r="H143" s="67">
        <f t="shared" si="18"/>
        <v>3.0506945854870984</v>
      </c>
      <c r="I143" s="67">
        <f t="shared" si="20"/>
        <v>8.7039241680478661</v>
      </c>
      <c r="J143" s="67">
        <f t="shared" si="20"/>
        <v>-8.7567195690563278</v>
      </c>
      <c r="K143" s="67">
        <f t="shared" si="18"/>
        <v>19.601175535413567</v>
      </c>
      <c r="L143" s="67">
        <f t="shared" si="18"/>
        <v>11.64197090288101</v>
      </c>
    </row>
    <row r="144" spans="1:12">
      <c r="A144" s="63" t="s">
        <v>218</v>
      </c>
      <c r="B144" s="67">
        <f t="shared" si="18"/>
        <v>16.119257943190064</v>
      </c>
      <c r="C144" s="67">
        <f t="shared" si="18"/>
        <v>12.083130884407533</v>
      </c>
      <c r="D144" s="67">
        <f t="shared" si="18"/>
        <v>14.575220605370234</v>
      </c>
      <c r="E144" s="67">
        <f t="shared" si="18"/>
        <v>2.894224546382421</v>
      </c>
      <c r="F144" s="67">
        <f t="shared" si="19"/>
        <v>7.4094371157072372</v>
      </c>
      <c r="G144" s="67">
        <f t="shared" si="18"/>
        <v>-6.4298764015177285</v>
      </c>
      <c r="H144" s="67">
        <f t="shared" si="18"/>
        <v>6.9392357737256978</v>
      </c>
      <c r="I144" s="67">
        <f t="shared" si="20"/>
        <v>12.520161607477073</v>
      </c>
      <c r="J144" s="67">
        <f t="shared" si="20"/>
        <v>35.851014890390928</v>
      </c>
      <c r="K144" s="67">
        <f t="shared" si="18"/>
        <v>7.0286419478005344</v>
      </c>
      <c r="L144" s="67">
        <f t="shared" si="18"/>
        <v>11.036077125378153</v>
      </c>
    </row>
    <row r="145" spans="1:12">
      <c r="A145" s="63" t="s">
        <v>219</v>
      </c>
      <c r="B145" s="67">
        <f t="shared" si="18"/>
        <v>6.3543041280678184E-2</v>
      </c>
      <c r="C145" s="67">
        <f t="shared" si="18"/>
        <v>7.2565991442992566</v>
      </c>
      <c r="D145" s="67">
        <f t="shared" si="18"/>
        <v>10.371612252375703</v>
      </c>
      <c r="E145" s="67">
        <f t="shared" si="18"/>
        <v>4.5909359819429403</v>
      </c>
      <c r="F145" s="67">
        <f t="shared" si="19"/>
        <v>6.6324910276206834</v>
      </c>
      <c r="G145" s="67">
        <f t="shared" si="18"/>
        <v>13.204368154676743</v>
      </c>
      <c r="H145" s="67">
        <f t="shared" si="18"/>
        <v>12.183446478319016</v>
      </c>
      <c r="I145" s="67">
        <f t="shared" si="20"/>
        <v>2.4727533123690226</v>
      </c>
      <c r="J145" s="67">
        <f t="shared" si="20"/>
        <v>12.505590629314375</v>
      </c>
      <c r="K145" s="67">
        <f t="shared" si="18"/>
        <v>-1.6620942601506299</v>
      </c>
      <c r="L145" s="67">
        <f t="shared" si="18"/>
        <v>6.582493885841421</v>
      </c>
    </row>
    <row r="146" spans="1:12">
      <c r="A146" s="63" t="s">
        <v>220</v>
      </c>
      <c r="B146" s="67">
        <f t="shared" si="18"/>
        <v>0.61260831273430072</v>
      </c>
      <c r="C146" s="67">
        <f t="shared" si="18"/>
        <v>8.5522200962196528</v>
      </c>
      <c r="D146" s="67">
        <f t="shared" si="18"/>
        <v>-11.048273070487607</v>
      </c>
      <c r="E146" s="67">
        <f t="shared" si="18"/>
        <v>-2.5497853352437283</v>
      </c>
      <c r="F146" s="67">
        <f t="shared" si="19"/>
        <v>1.5624758905697773</v>
      </c>
      <c r="G146" s="67">
        <f t="shared" si="18"/>
        <v>9.8319228879680622</v>
      </c>
      <c r="H146" s="67">
        <f t="shared" si="18"/>
        <v>-13.314947841716551</v>
      </c>
      <c r="I146" s="67">
        <f t="shared" si="20"/>
        <v>0.41664578470924529</v>
      </c>
      <c r="J146" s="67">
        <f t="shared" si="20"/>
        <v>0.33405895390142404</v>
      </c>
      <c r="K146" s="67">
        <f t="shared" si="18"/>
        <v>-7.8671023920984755</v>
      </c>
      <c r="L146" s="67">
        <f t="shared" si="18"/>
        <v>-4.6120412817592067</v>
      </c>
    </row>
    <row r="147" spans="1:12">
      <c r="A147" s="63" t="s">
        <v>221</v>
      </c>
      <c r="B147" s="67">
        <f>(B136-B135)/B135*100</f>
        <v>18.385686809050718</v>
      </c>
      <c r="C147" s="67">
        <f t="shared" si="18"/>
        <v>-11.185644467813724</v>
      </c>
      <c r="D147" s="67">
        <f t="shared" si="18"/>
        <v>-18.887554198348798</v>
      </c>
      <c r="E147" s="67">
        <f t="shared" si="18"/>
        <v>-14.729185036276874</v>
      </c>
      <c r="F147" s="67">
        <f t="shared" si="19"/>
        <v>-4.0820733491125578</v>
      </c>
      <c r="G147" s="67">
        <f t="shared" si="18"/>
        <v>-21.048539614317921</v>
      </c>
      <c r="H147" s="67">
        <f t="shared" si="18"/>
        <v>-0.61521261572324604</v>
      </c>
      <c r="I147" s="67">
        <f t="shared" si="20"/>
        <v>-8.0973638094526521</v>
      </c>
      <c r="J147" s="67">
        <f t="shared" si="20"/>
        <v>-13.730244961816435</v>
      </c>
      <c r="K147" s="67">
        <f t="shared" si="18"/>
        <v>-30.405180920108855</v>
      </c>
      <c r="L147" s="67">
        <f t="shared" si="18"/>
        <v>-12.588238076793537</v>
      </c>
    </row>
    <row r="148" spans="1:12">
      <c r="A148" s="63" t="s">
        <v>409</v>
      </c>
      <c r="B148" s="67">
        <f>(B137-B136)/B136*100</f>
        <v>-7.6602290433299887</v>
      </c>
      <c r="C148" s="67">
        <f t="shared" si="18"/>
        <v>-7.4182031344466619</v>
      </c>
      <c r="D148" s="67">
        <f t="shared" si="18"/>
        <v>-7.5724566775147686</v>
      </c>
      <c r="E148" s="67">
        <f t="shared" si="18"/>
        <v>-7.4717020856912244</v>
      </c>
      <c r="F148" s="67">
        <f t="shared" si="19"/>
        <v>-7.9237528753644453</v>
      </c>
      <c r="G148" s="67">
        <f t="shared" si="18"/>
        <v>-7.7991378321335834</v>
      </c>
      <c r="H148" s="67">
        <f t="shared" si="18"/>
        <v>-7.627386627589944</v>
      </c>
      <c r="I148" s="67">
        <f t="shared" si="20"/>
        <v>-7.7620606074454699</v>
      </c>
      <c r="J148" s="67">
        <f t="shared" si="20"/>
        <v>-8.2910392234690296</v>
      </c>
      <c r="K148" s="67">
        <f t="shared" si="18"/>
        <v>-7.9418335066463923</v>
      </c>
      <c r="L148" s="67">
        <f t="shared" si="18"/>
        <v>-7.6970076287306206</v>
      </c>
    </row>
    <row r="149" spans="1:12">
      <c r="A149" s="63" t="s">
        <v>442</v>
      </c>
      <c r="B149" s="67">
        <f>(B138-B137)/B137*100</f>
        <v>3.2640819150173526</v>
      </c>
      <c r="C149" s="67">
        <f t="shared" ref="C149:L149" si="21">(C138-C137)/C137*100</f>
        <v>3.2640386589745338</v>
      </c>
      <c r="D149" s="67">
        <f t="shared" si="21"/>
        <v>3.2640782345157633</v>
      </c>
      <c r="E149" s="67">
        <f t="shared" si="21"/>
        <v>3.2653220081265553</v>
      </c>
      <c r="F149" s="67">
        <f t="shared" si="21"/>
        <v>3.2640718049441908</v>
      </c>
      <c r="G149" s="67">
        <f t="shared" si="21"/>
        <v>3.2625534199641768</v>
      </c>
      <c r="H149" s="67">
        <f t="shared" si="21"/>
        <v>3.2619833636850322</v>
      </c>
      <c r="I149" s="67">
        <f t="shared" si="21"/>
        <v>3.2629044390111681</v>
      </c>
      <c r="J149" s="67">
        <f t="shared" si="21"/>
        <v>3.2606669816881659</v>
      </c>
      <c r="K149" s="67">
        <f t="shared" si="21"/>
        <v>3.2640228447372457</v>
      </c>
      <c r="L149" s="67">
        <f t="shared" si="21"/>
        <v>3.2638375389153333</v>
      </c>
    </row>
    <row r="150" spans="1:12">
      <c r="A150" s="63" t="s">
        <v>485</v>
      </c>
      <c r="B150" s="67">
        <f>(B139-B138)/B138*100</f>
        <v>3.2257245285141845</v>
      </c>
      <c r="C150" s="67">
        <f t="shared" ref="C150:K150" si="22">(C139-C138)/C138*100</f>
        <v>2.8392671114840859</v>
      </c>
      <c r="D150" s="67">
        <f t="shared" si="22"/>
        <v>3.4594985998585002</v>
      </c>
      <c r="E150" s="67">
        <f t="shared" si="22"/>
        <v>3.7530160319082726</v>
      </c>
      <c r="F150" s="67">
        <f t="shared" si="22"/>
        <v>3.5621391644542171</v>
      </c>
      <c r="G150" s="67">
        <f t="shared" si="22"/>
        <v>3.9654360646409939</v>
      </c>
      <c r="H150" s="67">
        <f t="shared" si="22"/>
        <v>3.2375119731898576</v>
      </c>
      <c r="I150" s="67">
        <f t="shared" si="22"/>
        <v>3.4192539096971695</v>
      </c>
      <c r="J150" s="67">
        <f t="shared" si="22"/>
        <v>3.7384725696005856</v>
      </c>
      <c r="K150" s="67">
        <f t="shared" si="22"/>
        <v>3.902152296934061</v>
      </c>
      <c r="L150" s="67">
        <f>(L139-L138)/L138*100</f>
        <v>2.9788370544594986</v>
      </c>
    </row>
    <row r="151" spans="1:12">
      <c r="A151" s="63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42" customFormat="1"/>
    <row r="232" spans="1:12" s="142" customFormat="1"/>
    <row r="233" spans="1:12" s="142" customFormat="1"/>
    <row r="234" spans="1:12" s="142" customFormat="1"/>
    <row r="235" spans="1:12" s="142" customFormat="1"/>
    <row r="236" spans="1:12" s="142" customFormat="1"/>
    <row r="237" spans="1:12" s="142" customFormat="1"/>
    <row r="238" spans="1:12" s="142" customFormat="1"/>
    <row r="239" spans="1:12" s="142" customFormat="1"/>
    <row r="240" spans="1:12" s="142" customFormat="1"/>
    <row r="241" s="142" customFormat="1"/>
    <row r="242" s="142" customFormat="1"/>
    <row r="243" s="142" customFormat="1"/>
    <row r="244" s="142" customFormat="1"/>
    <row r="245" s="142" customFormat="1"/>
    <row r="246" s="142" customFormat="1"/>
    <row r="247" s="142" customFormat="1"/>
    <row r="248" s="142" customFormat="1"/>
    <row r="249" s="142" customFormat="1"/>
    <row r="250" s="142" customFormat="1"/>
    <row r="251" s="142" customFormat="1"/>
    <row r="252" s="142" customFormat="1"/>
    <row r="253" s="142" customFormat="1"/>
    <row r="254" s="142" customFormat="1"/>
    <row r="255" s="142" customFormat="1"/>
    <row r="256" s="142" customFormat="1"/>
    <row r="257" s="142" customFormat="1"/>
    <row r="258" s="142" customFormat="1"/>
    <row r="259" s="142" customFormat="1"/>
    <row r="260" s="142" customFormat="1"/>
    <row r="261" s="142" customFormat="1"/>
    <row r="262" s="142" customFormat="1"/>
    <row r="263" s="142" customFormat="1"/>
    <row r="264" s="142" customFormat="1"/>
    <row r="265" s="142" customFormat="1"/>
    <row r="266" s="142" customFormat="1"/>
    <row r="267" s="142" customFormat="1"/>
    <row r="268" s="142" customFormat="1"/>
    <row r="269" s="142" customFormat="1"/>
    <row r="270" s="142" customFormat="1"/>
    <row r="271" s="142" customFormat="1"/>
    <row r="272" s="142" customFormat="1"/>
    <row r="273" s="142" customFormat="1"/>
    <row r="274" s="142" customFormat="1"/>
    <row r="275" s="142" customFormat="1"/>
    <row r="276" s="142" customFormat="1"/>
    <row r="277" s="142" customFormat="1"/>
    <row r="278" s="142" customFormat="1"/>
    <row r="279" s="142" customFormat="1"/>
    <row r="280" s="142" customFormat="1"/>
    <row r="281" s="142" customFormat="1"/>
    <row r="282" s="142" customFormat="1"/>
    <row r="283" s="142" customFormat="1"/>
    <row r="284" s="142" customFormat="1"/>
    <row r="285" s="142" customFormat="1"/>
    <row r="286" s="142" customFormat="1"/>
    <row r="287" s="142" customFormat="1"/>
    <row r="288" s="142" customFormat="1"/>
    <row r="289" s="142" customFormat="1"/>
    <row r="290" s="142" customFormat="1"/>
    <row r="291" s="142" customFormat="1"/>
    <row r="292" s="142" customFormat="1"/>
    <row r="293" s="142" customFormat="1"/>
    <row r="294" s="142" customFormat="1"/>
    <row r="295" s="142" customFormat="1"/>
    <row r="296" s="142" customFormat="1"/>
    <row r="297" s="142" customFormat="1"/>
    <row r="298" s="142" customFormat="1"/>
    <row r="299" s="142" customFormat="1"/>
    <row r="300" s="142" customFormat="1"/>
    <row r="301" s="142" customFormat="1"/>
    <row r="302" s="142" customFormat="1"/>
    <row r="303" s="142" customFormat="1"/>
    <row r="304" s="142" customFormat="1"/>
    <row r="305" s="142" customFormat="1"/>
    <row r="306" s="142" customFormat="1"/>
    <row r="307" s="142" customFormat="1"/>
    <row r="308" s="142" customFormat="1"/>
    <row r="309" s="142" customFormat="1"/>
    <row r="310" s="142" customFormat="1"/>
    <row r="311" s="142" customFormat="1"/>
    <row r="312" s="142" customFormat="1"/>
    <row r="313" s="142" customFormat="1"/>
    <row r="314" s="142" customFormat="1"/>
    <row r="315" s="142" customFormat="1"/>
    <row r="316" s="142" customFormat="1"/>
    <row r="317" s="142" customFormat="1"/>
    <row r="318" s="142" customFormat="1"/>
    <row r="319" s="142" customFormat="1"/>
    <row r="320" s="142" customFormat="1"/>
    <row r="321" s="142" customFormat="1"/>
    <row r="322" s="142" customFormat="1"/>
    <row r="323" s="142" customFormat="1"/>
    <row r="324" s="142" customFormat="1"/>
    <row r="325" s="142" customFormat="1"/>
    <row r="326" s="142" customFormat="1"/>
    <row r="327" s="142" customFormat="1"/>
    <row r="328" s="142" customFormat="1"/>
    <row r="329" s="142" customFormat="1"/>
    <row r="330" s="142" customFormat="1"/>
    <row r="331" s="142" customFormat="1"/>
    <row r="332" s="142" customFormat="1"/>
    <row r="333" s="142" customFormat="1"/>
    <row r="334" s="142" customFormat="1"/>
    <row r="335" s="142" customFormat="1"/>
    <row r="336" s="142" customFormat="1"/>
    <row r="337" s="142" customFormat="1"/>
    <row r="338" s="142" customFormat="1"/>
    <row r="339" s="142" customFormat="1"/>
    <row r="340" s="142" customFormat="1"/>
    <row r="341" s="142" customFormat="1"/>
    <row r="342" s="142" customFormat="1"/>
    <row r="343" s="142" customFormat="1"/>
    <row r="344" s="142" customFormat="1"/>
    <row r="345" s="142" customFormat="1"/>
    <row r="346" s="142" customFormat="1"/>
    <row r="347" s="142" customFormat="1"/>
    <row r="348" s="142" customFormat="1"/>
    <row r="349" s="142" customFormat="1"/>
    <row r="350" s="142" customFormat="1"/>
    <row r="351" s="142" customFormat="1"/>
    <row r="352" s="142" customFormat="1"/>
    <row r="353" s="142" customFormat="1"/>
    <row r="354" s="142" customFormat="1"/>
    <row r="355" s="142" customFormat="1"/>
    <row r="356" s="142" customFormat="1"/>
    <row r="357" s="142" customFormat="1"/>
    <row r="358" s="142" customFormat="1"/>
    <row r="359" s="142" customFormat="1"/>
    <row r="360" s="142" customFormat="1"/>
    <row r="361" s="142" customFormat="1"/>
    <row r="362" s="142" customFormat="1"/>
    <row r="363" s="142" customFormat="1"/>
    <row r="364" s="142" customFormat="1"/>
    <row r="365" s="142" customFormat="1"/>
    <row r="366" s="142" customFormat="1"/>
    <row r="367" s="142" customFormat="1"/>
    <row r="368" s="142" customFormat="1"/>
    <row r="369" s="142" customFormat="1"/>
    <row r="370" s="142" customFormat="1"/>
    <row r="371" s="142" customFormat="1"/>
    <row r="372" s="142" customFormat="1"/>
    <row r="373" s="142" customFormat="1"/>
    <row r="374" s="142" customFormat="1"/>
    <row r="375" s="142" customFormat="1"/>
    <row r="376" s="142" customFormat="1"/>
    <row r="377" s="142" customFormat="1"/>
    <row r="378" s="142" customFormat="1"/>
    <row r="379" s="142" customFormat="1"/>
    <row r="380" s="142" customFormat="1"/>
    <row r="381" s="142" customFormat="1"/>
    <row r="382" s="142" customFormat="1"/>
    <row r="383" s="142" customFormat="1"/>
    <row r="384" s="142" customFormat="1"/>
    <row r="385" s="142" customFormat="1"/>
    <row r="386" s="142" customFormat="1"/>
    <row r="387" s="142" customFormat="1"/>
    <row r="388" s="142" customFormat="1"/>
    <row r="389" s="142" customFormat="1"/>
    <row r="390" s="142" customFormat="1"/>
    <row r="391" s="142" customFormat="1"/>
    <row r="392" s="142" customFormat="1"/>
    <row r="393" s="142" customFormat="1"/>
    <row r="394" s="142" customFormat="1"/>
    <row r="395" s="142" customFormat="1"/>
    <row r="396" s="142" customFormat="1"/>
    <row r="397" s="142" customFormat="1"/>
    <row r="398" s="142" customFormat="1"/>
    <row r="399" s="142" customFormat="1"/>
    <row r="400" s="142" customFormat="1"/>
    <row r="401" s="142" customFormat="1"/>
    <row r="402" s="142" customFormat="1"/>
    <row r="403" s="142" customFormat="1"/>
    <row r="404" s="142" customFormat="1"/>
    <row r="405" s="142" customFormat="1"/>
    <row r="406" s="142" customFormat="1"/>
    <row r="407" s="142" customFormat="1"/>
    <row r="408" s="142" customFormat="1"/>
    <row r="409" s="142" customFormat="1"/>
    <row r="410" s="142" customFormat="1"/>
    <row r="411" s="142" customFormat="1"/>
    <row r="412" s="142" customFormat="1"/>
    <row r="413" s="142" customFormat="1"/>
    <row r="414" s="142" customFormat="1"/>
    <row r="415" s="142" customFormat="1"/>
    <row r="416" s="142" customFormat="1"/>
    <row r="417" s="142" customFormat="1"/>
    <row r="418" s="142" customFormat="1"/>
    <row r="419" s="142" customFormat="1"/>
    <row r="420" s="142" customFormat="1"/>
    <row r="421" s="142" customFormat="1"/>
    <row r="422" s="142" customFormat="1"/>
    <row r="423" s="142" customFormat="1"/>
    <row r="424" s="142" customFormat="1"/>
    <row r="425" s="142" customFormat="1"/>
    <row r="426" s="142" customFormat="1"/>
    <row r="427" s="142" customFormat="1"/>
    <row r="428" s="142" customFormat="1"/>
    <row r="429" s="142" customFormat="1"/>
    <row r="430" s="142" customFormat="1"/>
    <row r="431" s="142" customFormat="1"/>
    <row r="432" s="142" customFormat="1"/>
    <row r="433" s="142" customFormat="1"/>
    <row r="434" s="142" customFormat="1"/>
    <row r="435" s="142" customFormat="1"/>
    <row r="436" s="142" customFormat="1"/>
    <row r="437" s="142" customFormat="1"/>
    <row r="438" s="142" customFormat="1"/>
    <row r="439" s="142" customFormat="1"/>
    <row r="440" s="142" customFormat="1"/>
    <row r="441" s="142" customFormat="1"/>
    <row r="442" s="142" customFormat="1"/>
    <row r="443" s="142" customFormat="1"/>
    <row r="444" s="142" customFormat="1"/>
    <row r="445" s="142" customFormat="1"/>
    <row r="446" s="142" customFormat="1"/>
    <row r="447" s="142" customFormat="1"/>
    <row r="448" s="142" customFormat="1"/>
    <row r="449" s="142" customFormat="1"/>
    <row r="450" s="142" customFormat="1"/>
    <row r="451" s="142" customFormat="1"/>
    <row r="452" s="142" customFormat="1"/>
    <row r="453" s="142" customFormat="1"/>
    <row r="454" s="142" customFormat="1"/>
    <row r="455" s="142" customFormat="1"/>
    <row r="456" s="142" customFormat="1"/>
    <row r="457" s="142" customFormat="1"/>
    <row r="458" s="142" customFormat="1"/>
    <row r="459" s="142" customFormat="1"/>
    <row r="460" s="142" customFormat="1"/>
    <row r="461" s="142" customFormat="1"/>
    <row r="462" s="142" customFormat="1"/>
    <row r="463" s="142" customFormat="1"/>
    <row r="464" s="142" customFormat="1"/>
    <row r="465" s="142" customFormat="1"/>
    <row r="466" s="142" customFormat="1"/>
    <row r="467" s="142" customFormat="1"/>
    <row r="468" s="142" customFormat="1"/>
    <row r="469" s="142" customFormat="1"/>
    <row r="470" s="142" customFormat="1"/>
    <row r="471" s="142" customFormat="1"/>
    <row r="472" s="142" customFormat="1"/>
    <row r="473" s="142" customFormat="1"/>
    <row r="474" s="142" customFormat="1"/>
    <row r="475" s="142" customFormat="1"/>
    <row r="476" s="142" customFormat="1"/>
    <row r="477" s="142" customFormat="1"/>
    <row r="478" s="142" customFormat="1"/>
    <row r="479" s="142" customFormat="1"/>
    <row r="480" s="142" customFormat="1"/>
    <row r="481" s="142" customFormat="1"/>
    <row r="482" s="142" customFormat="1"/>
    <row r="483" s="142" customFormat="1"/>
    <row r="484" s="142" customFormat="1"/>
    <row r="485" s="142" customFormat="1"/>
    <row r="486" s="142" customFormat="1"/>
    <row r="487" s="142" customFormat="1"/>
    <row r="488" s="142" customFormat="1"/>
    <row r="489" s="142" customFormat="1"/>
    <row r="490" s="142" customFormat="1"/>
    <row r="491" s="142" customFormat="1"/>
    <row r="492" s="142" customFormat="1"/>
    <row r="493" s="142" customFormat="1"/>
    <row r="494" s="142" customFormat="1"/>
    <row r="495" s="142" customFormat="1"/>
    <row r="496" s="142" customFormat="1"/>
    <row r="497" s="142" customFormat="1"/>
    <row r="498" s="142" customFormat="1"/>
    <row r="499" s="142" customFormat="1"/>
    <row r="500" s="142" customFormat="1"/>
    <row r="501" s="142" customFormat="1"/>
    <row r="502" s="142" customFormat="1"/>
    <row r="503" s="142" customFormat="1"/>
    <row r="504" s="142" customFormat="1"/>
    <row r="505" s="142" customFormat="1"/>
    <row r="506" s="142" customFormat="1"/>
    <row r="507" s="142" customFormat="1"/>
    <row r="508" s="142" customFormat="1"/>
    <row r="509" s="142" customFormat="1"/>
    <row r="510" s="142" customFormat="1"/>
    <row r="511" s="142" customFormat="1"/>
    <row r="512" s="142" customFormat="1"/>
    <row r="513" s="142" customFormat="1"/>
    <row r="514" s="142" customFormat="1"/>
    <row r="515" s="142" customFormat="1"/>
    <row r="516" s="142" customFormat="1"/>
    <row r="517" s="142" customFormat="1"/>
    <row r="518" s="142" customFormat="1"/>
    <row r="519" s="142" customFormat="1"/>
    <row r="520" s="142" customFormat="1"/>
    <row r="521" s="142" customFormat="1"/>
    <row r="522" s="142" customFormat="1"/>
    <row r="523" s="142" customFormat="1"/>
    <row r="524" s="142" customFormat="1"/>
    <row r="525" s="142" customFormat="1"/>
    <row r="526" s="142" customFormat="1"/>
    <row r="527" s="142" customFormat="1"/>
    <row r="528" s="142" customFormat="1"/>
    <row r="529" s="142" customFormat="1"/>
    <row r="530" s="142" customFormat="1"/>
    <row r="531" s="142" customFormat="1"/>
    <row r="532" s="142" customFormat="1"/>
    <row r="533" s="142" customFormat="1"/>
    <row r="534" s="142" customFormat="1"/>
    <row r="535" s="142" customFormat="1"/>
    <row r="536" s="142" customFormat="1"/>
    <row r="537" s="142" customFormat="1"/>
    <row r="538" s="142" customFormat="1"/>
    <row r="539" s="142" customFormat="1"/>
    <row r="540" s="142" customFormat="1"/>
    <row r="541" s="142" customFormat="1"/>
    <row r="542" s="142" customFormat="1"/>
    <row r="543" s="142" customFormat="1"/>
    <row r="544" s="142" customFormat="1"/>
    <row r="545" s="142" customFormat="1"/>
    <row r="546" s="142" customFormat="1"/>
    <row r="547" s="142" customFormat="1"/>
    <row r="548" s="142" customFormat="1"/>
    <row r="549" s="142" customFormat="1"/>
    <row r="550" s="142" customFormat="1"/>
    <row r="551" s="142" customFormat="1"/>
    <row r="552" s="142" customFormat="1"/>
    <row r="553" s="142" customFormat="1"/>
    <row r="554" s="142" customFormat="1"/>
    <row r="555" s="142" customFormat="1"/>
    <row r="556" s="142" customFormat="1"/>
    <row r="557" s="142" customFormat="1"/>
    <row r="558" s="142" customFormat="1"/>
    <row r="559" s="142" customFormat="1"/>
    <row r="560" s="142" customFormat="1"/>
    <row r="561" s="142" customFormat="1"/>
    <row r="562" s="142" customFormat="1"/>
    <row r="563" s="142" customFormat="1"/>
    <row r="564" s="142" customFormat="1"/>
    <row r="565" s="142" customFormat="1"/>
    <row r="566" s="142" customFormat="1"/>
    <row r="567" s="142" customFormat="1"/>
    <row r="568" s="142" customFormat="1"/>
    <row r="569" s="142" customFormat="1"/>
    <row r="570" s="142" customFormat="1"/>
    <row r="571" s="142" customFormat="1"/>
    <row r="572" s="142" customFormat="1"/>
    <row r="573" s="142" customFormat="1"/>
    <row r="574" s="142" customFormat="1"/>
    <row r="575" s="142" customFormat="1"/>
    <row r="576" s="142" customFormat="1"/>
    <row r="577" s="142" customFormat="1"/>
    <row r="578" s="142" customFormat="1"/>
    <row r="579" s="142" customFormat="1"/>
    <row r="580" s="142" customFormat="1"/>
    <row r="581" s="142" customFormat="1"/>
    <row r="582" s="142" customFormat="1"/>
    <row r="583" s="142" customFormat="1"/>
    <row r="584" s="142" customFormat="1"/>
    <row r="585" s="142" customFormat="1"/>
    <row r="586" s="142" customFormat="1"/>
    <row r="587" s="142" customFormat="1"/>
    <row r="588" s="142" customFormat="1"/>
    <row r="589" s="142" customFormat="1"/>
    <row r="590" s="142" customFormat="1"/>
    <row r="591" s="142" customFormat="1"/>
    <row r="592" s="142" customFormat="1"/>
    <row r="593" s="142" customFormat="1"/>
    <row r="594" s="142" customFormat="1"/>
    <row r="595" s="142" customFormat="1"/>
    <row r="596" s="142" customFormat="1"/>
    <row r="597" s="142" customFormat="1"/>
    <row r="598" s="142" customFormat="1"/>
    <row r="599" s="142" customFormat="1"/>
    <row r="600" s="142" customFormat="1"/>
    <row r="601" s="142" customFormat="1"/>
    <row r="602" s="142" customFormat="1"/>
    <row r="603" s="142" customFormat="1"/>
    <row r="604" s="142" customFormat="1"/>
    <row r="605" s="142" customFormat="1"/>
    <row r="606" s="142" customFormat="1"/>
    <row r="607" s="142" customFormat="1"/>
    <row r="608" s="142" customFormat="1"/>
    <row r="609" s="142" customFormat="1"/>
    <row r="610" s="142" customFormat="1"/>
    <row r="611" s="142" customFormat="1"/>
    <row r="612" s="142" customFormat="1"/>
    <row r="613" s="142" customFormat="1"/>
    <row r="614" s="142" customFormat="1"/>
    <row r="615" s="142" customFormat="1"/>
    <row r="616" s="142" customFormat="1"/>
    <row r="617" s="142" customFormat="1"/>
    <row r="618" s="142" customFormat="1"/>
    <row r="619" s="142" customFormat="1"/>
    <row r="620" s="142" customFormat="1"/>
    <row r="621" s="142" customFormat="1"/>
    <row r="622" s="142" customFormat="1"/>
    <row r="623" s="142" customFormat="1"/>
    <row r="624" s="142" customFormat="1"/>
    <row r="625" s="142" customFormat="1"/>
    <row r="626" s="142" customFormat="1"/>
    <row r="627" s="142" customFormat="1"/>
    <row r="628" s="142" customFormat="1"/>
    <row r="629" s="142" customFormat="1"/>
    <row r="630" s="142" customFormat="1"/>
    <row r="631" s="142" customFormat="1"/>
    <row r="632" s="142" customFormat="1"/>
    <row r="633" s="142" customFormat="1"/>
    <row r="634" s="142" customFormat="1"/>
    <row r="635" s="142" customFormat="1"/>
    <row r="636" s="142" customFormat="1"/>
    <row r="637" s="142" customFormat="1"/>
    <row r="638" s="142" customFormat="1"/>
    <row r="639" s="142" customFormat="1"/>
    <row r="640" s="142" customFormat="1"/>
    <row r="641" s="142" customFormat="1"/>
    <row r="642" s="142" customFormat="1"/>
    <row r="643" s="142" customFormat="1"/>
    <row r="644" s="142" customFormat="1"/>
    <row r="645" s="142" customFormat="1"/>
    <row r="646" s="142" customFormat="1"/>
    <row r="647" s="142" customFormat="1"/>
    <row r="648" s="142" customFormat="1"/>
    <row r="649" s="142" customFormat="1"/>
    <row r="650" s="142" customFormat="1"/>
    <row r="651" s="142" customFormat="1"/>
    <row r="652" s="142" customFormat="1"/>
    <row r="653" s="142" customFormat="1"/>
    <row r="654" s="142" customFormat="1"/>
    <row r="655" s="142" customFormat="1"/>
    <row r="656" s="142" customFormat="1"/>
    <row r="657" s="142" customFormat="1"/>
    <row r="658" s="142" customFormat="1"/>
    <row r="659" s="142" customFormat="1"/>
    <row r="660" s="142" customFormat="1"/>
    <row r="661" s="142" customFormat="1"/>
    <row r="662" s="142" customFormat="1"/>
    <row r="663" s="142" customFormat="1"/>
    <row r="664" s="142" customFormat="1"/>
    <row r="665" s="142" customFormat="1"/>
    <row r="666" s="142" customFormat="1"/>
    <row r="667" s="142" customFormat="1"/>
    <row r="668" s="142" customFormat="1"/>
    <row r="669" s="142" customFormat="1"/>
    <row r="670" s="142" customFormat="1"/>
    <row r="671" s="142" customFormat="1"/>
    <row r="672" s="142" customFormat="1"/>
    <row r="673" s="142" customFormat="1"/>
    <row r="674" s="142" customFormat="1"/>
    <row r="675" s="142" customFormat="1"/>
    <row r="676" s="142" customFormat="1"/>
    <row r="677" s="142" customFormat="1"/>
    <row r="678" s="142" customFormat="1"/>
    <row r="679" s="142" customFormat="1"/>
    <row r="680" s="142" customFormat="1"/>
    <row r="681" s="142" customFormat="1"/>
    <row r="682" s="142" customFormat="1"/>
    <row r="683" s="142" customFormat="1"/>
    <row r="684" s="142" customFormat="1"/>
    <row r="685" s="142" customFormat="1"/>
    <row r="686" s="142" customFormat="1"/>
    <row r="687" s="142" customFormat="1"/>
    <row r="688" s="142" customFormat="1"/>
    <row r="689" s="142" customFormat="1"/>
    <row r="690" s="142" customFormat="1"/>
    <row r="691" s="142" customFormat="1"/>
    <row r="692" s="142" customFormat="1"/>
    <row r="693" s="142" customFormat="1"/>
    <row r="694" s="142" customFormat="1"/>
    <row r="695" s="142" customFormat="1"/>
    <row r="696" s="142" customFormat="1"/>
    <row r="697" s="142" customFormat="1"/>
    <row r="698" s="142" customFormat="1"/>
    <row r="699" s="142" customFormat="1"/>
    <row r="700" s="142" customFormat="1"/>
    <row r="701" s="142" customFormat="1"/>
    <row r="702" s="142" customFormat="1"/>
    <row r="703" s="142" customFormat="1"/>
    <row r="704" s="142" customFormat="1"/>
    <row r="705" s="142" customFormat="1"/>
    <row r="706" s="142" customFormat="1"/>
    <row r="707" s="142" customFormat="1"/>
    <row r="708" s="142" customFormat="1"/>
    <row r="709" s="142" customFormat="1"/>
    <row r="710" s="142" customFormat="1"/>
    <row r="711" s="142" customFormat="1"/>
    <row r="712" s="142" customFormat="1"/>
    <row r="713" s="142" customFormat="1"/>
    <row r="714" s="142" customFormat="1"/>
    <row r="715" s="142" customFormat="1"/>
    <row r="716" s="142" customFormat="1"/>
    <row r="717" s="142" customFormat="1"/>
    <row r="718" s="142" customFormat="1"/>
    <row r="719" s="142" customFormat="1"/>
    <row r="720" s="142" customFormat="1"/>
    <row r="721" s="142" customFormat="1"/>
    <row r="722" s="142" customFormat="1"/>
    <row r="723" s="142" customFormat="1"/>
    <row r="724" s="142" customFormat="1"/>
    <row r="725" s="142" customFormat="1"/>
    <row r="726" s="142" customFormat="1"/>
    <row r="727" s="142" customFormat="1"/>
    <row r="728" s="142" customFormat="1"/>
    <row r="729" s="142" customFormat="1"/>
    <row r="730" s="142" customFormat="1"/>
    <row r="731" s="142" customFormat="1"/>
    <row r="732" s="142" customFormat="1"/>
    <row r="733" s="142" customFormat="1"/>
    <row r="734" s="142" customFormat="1"/>
    <row r="735" s="142" customFormat="1"/>
    <row r="736" s="142" customFormat="1"/>
    <row r="737" s="142" customFormat="1"/>
    <row r="738" s="142" customFormat="1"/>
    <row r="739" s="142" customFormat="1"/>
    <row r="740" s="142" customFormat="1"/>
    <row r="741" s="142" customFormat="1"/>
    <row r="742" s="142" customFormat="1"/>
    <row r="743" s="142" customFormat="1"/>
    <row r="744" s="142" customFormat="1"/>
    <row r="745" s="142" customFormat="1"/>
    <row r="746" s="142" customFormat="1"/>
    <row r="747" s="142" customFormat="1"/>
    <row r="748" s="142" customFormat="1"/>
    <row r="749" s="142" customFormat="1"/>
    <row r="750" s="142" customFormat="1"/>
    <row r="751" s="142" customFormat="1"/>
    <row r="752" s="142" customFormat="1"/>
  </sheetData>
  <mergeCells count="1">
    <mergeCell ref="B1:L1"/>
  </mergeCells>
  <conditionalFormatting sqref="F88:F11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21:F12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29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25:F128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30:F1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96"/>
  <sheetViews>
    <sheetView zoomScale="90" zoomScaleNormal="90" workbookViewId="0">
      <selection activeCell="B1" sqref="B1:K1"/>
    </sheetView>
  </sheetViews>
  <sheetFormatPr defaultRowHeight="12.75"/>
  <cols>
    <col min="1" max="1" width="16.5703125" style="142" bestFit="1" customWidth="1"/>
    <col min="2" max="2" width="13.140625" style="142" customWidth="1"/>
    <col min="3" max="3" width="11.5703125" style="142" bestFit="1" customWidth="1"/>
    <col min="4" max="4" width="13" style="142" customWidth="1"/>
    <col min="5" max="5" width="11.85546875" style="142" customWidth="1"/>
    <col min="6" max="6" width="13.28515625" style="142" customWidth="1"/>
    <col min="7" max="7" width="9.7109375" style="142" customWidth="1"/>
    <col min="8" max="8" width="12.28515625" style="142" customWidth="1"/>
    <col min="9" max="9" width="12" style="142" customWidth="1"/>
    <col min="10" max="10" width="11.5703125" style="142" customWidth="1"/>
    <col min="11" max="11" width="15" style="142" customWidth="1"/>
    <col min="12" max="16384" width="9.140625" style="142"/>
  </cols>
  <sheetData>
    <row r="1" spans="1:11" ht="44.25" customHeight="1" thickBot="1">
      <c r="B1" s="461" t="s">
        <v>398</v>
      </c>
      <c r="C1" s="462"/>
      <c r="D1" s="462"/>
      <c r="E1" s="462"/>
      <c r="F1" s="462"/>
      <c r="G1" s="462"/>
      <c r="H1" s="462"/>
      <c r="I1" s="462"/>
      <c r="J1" s="462"/>
      <c r="K1" s="463"/>
    </row>
    <row r="2" spans="1:11" ht="17.25" customHeight="1">
      <c r="A2" s="21"/>
      <c r="B2" s="66" t="s">
        <v>207</v>
      </c>
      <c r="C2" s="66" t="s">
        <v>208</v>
      </c>
      <c r="D2" s="66" t="s">
        <v>205</v>
      </c>
      <c r="E2" s="66" t="s">
        <v>204</v>
      </c>
      <c r="F2" s="143" t="s">
        <v>78</v>
      </c>
      <c r="G2" s="66" t="s">
        <v>393</v>
      </c>
      <c r="H2" s="66" t="s">
        <v>395</v>
      </c>
      <c r="I2" s="66" t="s">
        <v>396</v>
      </c>
      <c r="J2" s="66" t="s">
        <v>397</v>
      </c>
      <c r="K2" s="66" t="s">
        <v>212</v>
      </c>
    </row>
    <row r="3" spans="1:11" hidden="1">
      <c r="A3" s="144">
        <v>35155</v>
      </c>
      <c r="B3" s="55">
        <v>155194.5</v>
      </c>
      <c r="C3" s="55">
        <v>137321.29999999999</v>
      </c>
      <c r="D3" s="55">
        <v>190271.9</v>
      </c>
      <c r="E3" s="55">
        <v>134123</v>
      </c>
      <c r="F3" s="55">
        <v>174130.5</v>
      </c>
      <c r="G3" s="55">
        <v>161013.4</v>
      </c>
      <c r="H3" s="55">
        <v>144361.9</v>
      </c>
      <c r="I3" s="55">
        <v>130432.2</v>
      </c>
      <c r="J3" s="55">
        <v>184372.7</v>
      </c>
      <c r="K3" s="55">
        <v>176409.4</v>
      </c>
    </row>
    <row r="4" spans="1:11" hidden="1">
      <c r="A4" s="144">
        <v>35246</v>
      </c>
      <c r="B4" s="55">
        <v>160635.6</v>
      </c>
      <c r="C4" s="55">
        <v>145221.1</v>
      </c>
      <c r="D4" s="55">
        <v>191811</v>
      </c>
      <c r="E4" s="55">
        <v>131239.29999999999</v>
      </c>
      <c r="F4" s="55">
        <v>175092</v>
      </c>
      <c r="G4" s="55">
        <v>161982.29999999999</v>
      </c>
      <c r="H4" s="55">
        <v>146737.4</v>
      </c>
      <c r="I4" s="55">
        <v>135206.1</v>
      </c>
      <c r="J4" s="55">
        <v>190347</v>
      </c>
      <c r="K4" s="55">
        <v>177912.4</v>
      </c>
    </row>
    <row r="5" spans="1:11" hidden="1">
      <c r="A5" s="144">
        <v>35338</v>
      </c>
      <c r="B5" s="55">
        <v>166789.79999999999</v>
      </c>
      <c r="C5" s="55">
        <v>148726.70000000001</v>
      </c>
      <c r="D5" s="55">
        <v>192562.1</v>
      </c>
      <c r="E5" s="55">
        <v>133756.5</v>
      </c>
      <c r="F5" s="55">
        <v>176987.6</v>
      </c>
      <c r="G5" s="55">
        <v>158861.6</v>
      </c>
      <c r="H5" s="55">
        <v>149287.4</v>
      </c>
      <c r="I5" s="55">
        <v>134872.29999999999</v>
      </c>
      <c r="J5" s="55">
        <v>194423.5</v>
      </c>
      <c r="K5" s="55">
        <v>178947.1</v>
      </c>
    </row>
    <row r="6" spans="1:11" hidden="1">
      <c r="A6" s="144">
        <v>35430</v>
      </c>
      <c r="B6" s="55">
        <v>171235.3</v>
      </c>
      <c r="C6" s="55">
        <v>149904.4</v>
      </c>
      <c r="D6" s="55">
        <v>193591.8</v>
      </c>
      <c r="E6" s="55">
        <v>135514.6</v>
      </c>
      <c r="F6" s="55">
        <v>180836.5</v>
      </c>
      <c r="G6" s="55">
        <v>157084.20000000001</v>
      </c>
      <c r="H6" s="55">
        <v>143810</v>
      </c>
      <c r="I6" s="55">
        <v>127210.4</v>
      </c>
      <c r="J6" s="55">
        <v>200619.2</v>
      </c>
      <c r="K6" s="55">
        <v>180673.3</v>
      </c>
    </row>
    <row r="7" spans="1:11" hidden="1">
      <c r="A7" s="144">
        <v>35520</v>
      </c>
      <c r="B7" s="55">
        <v>174035.8</v>
      </c>
      <c r="C7" s="55">
        <v>144610.70000000001</v>
      </c>
      <c r="D7" s="55">
        <v>195815.9</v>
      </c>
      <c r="E7" s="55">
        <v>132703.29999999999</v>
      </c>
      <c r="F7" s="55">
        <v>177434.5</v>
      </c>
      <c r="G7" s="55">
        <v>164003.29999999999</v>
      </c>
      <c r="H7" s="55">
        <v>147056.1</v>
      </c>
      <c r="I7" s="55">
        <v>126827.2</v>
      </c>
      <c r="J7" s="55">
        <v>204981.3</v>
      </c>
      <c r="K7" s="55">
        <v>182865.6</v>
      </c>
    </row>
    <row r="8" spans="1:11" hidden="1">
      <c r="A8" s="144">
        <v>35611</v>
      </c>
      <c r="B8" s="55">
        <v>177750.5</v>
      </c>
      <c r="C8" s="55">
        <v>138013.79999999999</v>
      </c>
      <c r="D8" s="55">
        <v>201335.1</v>
      </c>
      <c r="E8" s="55">
        <v>140895.1</v>
      </c>
      <c r="F8" s="55">
        <v>177576.1</v>
      </c>
      <c r="G8" s="55">
        <v>174184.1</v>
      </c>
      <c r="H8" s="55">
        <v>152011.1</v>
      </c>
      <c r="I8" s="55">
        <v>127139.3</v>
      </c>
      <c r="J8" s="55">
        <v>213940.7</v>
      </c>
      <c r="K8" s="55">
        <v>188379</v>
      </c>
    </row>
    <row r="9" spans="1:11" hidden="1">
      <c r="A9" s="144">
        <v>35703</v>
      </c>
      <c r="B9" s="55">
        <v>182296.6</v>
      </c>
      <c r="C9" s="55">
        <v>150154.79999999999</v>
      </c>
      <c r="D9" s="55">
        <v>206744.9</v>
      </c>
      <c r="E9" s="55">
        <v>147493.79999999999</v>
      </c>
      <c r="F9" s="55">
        <v>184548.1</v>
      </c>
      <c r="G9" s="55">
        <v>183820.5</v>
      </c>
      <c r="H9" s="55">
        <v>160955.4</v>
      </c>
      <c r="I9" s="55">
        <v>126626.7</v>
      </c>
      <c r="J9" s="55">
        <v>230176.6</v>
      </c>
      <c r="K9" s="55">
        <v>198024.8</v>
      </c>
    </row>
    <row r="10" spans="1:11" hidden="1">
      <c r="A10" s="144">
        <v>35795</v>
      </c>
      <c r="B10" s="55">
        <v>187701.8</v>
      </c>
      <c r="C10" s="55">
        <v>169242.7</v>
      </c>
      <c r="D10" s="55">
        <v>215466.1</v>
      </c>
      <c r="E10" s="55">
        <v>161663.5</v>
      </c>
      <c r="F10" s="55">
        <v>192227</v>
      </c>
      <c r="G10" s="55">
        <v>192378.8</v>
      </c>
      <c r="H10" s="55">
        <v>168436.5</v>
      </c>
      <c r="I10" s="55">
        <v>137901.79999999999</v>
      </c>
      <c r="J10" s="55">
        <v>247495</v>
      </c>
      <c r="K10" s="55">
        <v>208471.4</v>
      </c>
    </row>
    <row r="11" spans="1:11" hidden="1">
      <c r="A11" s="144">
        <v>35885</v>
      </c>
      <c r="B11" s="55">
        <v>194392.1</v>
      </c>
      <c r="C11" s="55">
        <v>181632.5</v>
      </c>
      <c r="D11" s="55">
        <v>218670.6</v>
      </c>
      <c r="E11" s="55">
        <v>168254.5</v>
      </c>
      <c r="F11" s="55">
        <v>200819.9</v>
      </c>
      <c r="G11" s="55">
        <v>195175.4</v>
      </c>
      <c r="H11" s="55">
        <v>170598.7</v>
      </c>
      <c r="I11" s="55">
        <v>151017.1</v>
      </c>
      <c r="J11" s="55">
        <v>259868.7</v>
      </c>
      <c r="K11" s="55">
        <v>215087.1</v>
      </c>
    </row>
    <row r="12" spans="1:11" hidden="1">
      <c r="A12" s="144">
        <v>35976</v>
      </c>
      <c r="B12" s="55">
        <v>199960.6</v>
      </c>
      <c r="C12" s="55">
        <v>185642.7</v>
      </c>
      <c r="D12" s="55">
        <v>220897.3</v>
      </c>
      <c r="E12" s="55">
        <v>173227.1</v>
      </c>
      <c r="F12" s="55">
        <v>208613.9</v>
      </c>
      <c r="G12" s="55">
        <v>197205</v>
      </c>
      <c r="H12" s="55">
        <v>171005.8</v>
      </c>
      <c r="I12" s="55">
        <v>161902.79999999999</v>
      </c>
      <c r="J12" s="55">
        <v>272643.09999999998</v>
      </c>
      <c r="K12" s="55">
        <v>219392.6</v>
      </c>
    </row>
    <row r="13" spans="1:11" hidden="1">
      <c r="A13" s="144">
        <v>36068</v>
      </c>
      <c r="B13" s="55">
        <v>201736.3</v>
      </c>
      <c r="C13" s="55">
        <v>181996.5</v>
      </c>
      <c r="D13" s="55">
        <v>227193</v>
      </c>
      <c r="E13" s="55">
        <v>169985.3</v>
      </c>
      <c r="F13" s="55">
        <v>214268.2</v>
      </c>
      <c r="G13" s="55">
        <v>203063.9</v>
      </c>
      <c r="H13" s="55">
        <v>173625.9</v>
      </c>
      <c r="I13" s="55">
        <v>169857.4</v>
      </c>
      <c r="J13" s="55">
        <v>281029.8</v>
      </c>
      <c r="K13" s="55">
        <v>225215.7</v>
      </c>
    </row>
    <row r="14" spans="1:11" hidden="1">
      <c r="A14" s="144">
        <v>36160</v>
      </c>
      <c r="B14" s="55">
        <v>198016.5</v>
      </c>
      <c r="C14" s="55">
        <v>179652</v>
      </c>
      <c r="D14" s="55">
        <v>226975.5</v>
      </c>
      <c r="E14" s="55">
        <v>167251.79999999999</v>
      </c>
      <c r="F14" s="55">
        <v>212535.9</v>
      </c>
      <c r="G14" s="55">
        <v>201106.2</v>
      </c>
      <c r="H14" s="55">
        <v>179431.8</v>
      </c>
      <c r="I14" s="55">
        <v>159794</v>
      </c>
      <c r="J14" s="55">
        <v>282949</v>
      </c>
      <c r="K14" s="55">
        <v>225439.5</v>
      </c>
    </row>
    <row r="15" spans="1:11" hidden="1">
      <c r="A15" s="144">
        <v>36250</v>
      </c>
      <c r="B15" s="55">
        <v>190932.6</v>
      </c>
      <c r="C15" s="55">
        <v>179509.3</v>
      </c>
      <c r="D15" s="55">
        <v>224367.1</v>
      </c>
      <c r="E15" s="55">
        <v>171043.20000000001</v>
      </c>
      <c r="F15" s="55">
        <v>209217.6</v>
      </c>
      <c r="G15" s="55">
        <v>194422.39999999999</v>
      </c>
      <c r="H15" s="55">
        <v>183167.5</v>
      </c>
      <c r="I15" s="55">
        <v>143474</v>
      </c>
      <c r="J15" s="55">
        <v>285676.90000000002</v>
      </c>
      <c r="K15" s="55">
        <v>224867.7</v>
      </c>
    </row>
    <row r="16" spans="1:11" hidden="1">
      <c r="A16" s="144">
        <v>36341</v>
      </c>
      <c r="B16" s="55">
        <v>185781</v>
      </c>
      <c r="C16" s="55">
        <v>178624.2</v>
      </c>
      <c r="D16" s="55">
        <v>232732.6</v>
      </c>
      <c r="E16" s="55">
        <v>177032.8</v>
      </c>
      <c r="F16" s="55">
        <v>218333.7</v>
      </c>
      <c r="G16" s="55">
        <v>197879.8</v>
      </c>
      <c r="H16" s="55">
        <v>185178.9</v>
      </c>
      <c r="I16" s="55">
        <v>147594.70000000001</v>
      </c>
      <c r="J16" s="55">
        <v>288643.09999999998</v>
      </c>
      <c r="K16" s="55">
        <v>229986.7</v>
      </c>
    </row>
    <row r="17" spans="1:11" hidden="1">
      <c r="A17" s="144">
        <v>36433</v>
      </c>
      <c r="B17" s="55">
        <v>185050.5</v>
      </c>
      <c r="C17" s="55">
        <v>178552.2</v>
      </c>
      <c r="D17" s="55">
        <v>236891.5</v>
      </c>
      <c r="E17" s="55">
        <v>178691.20000000001</v>
      </c>
      <c r="F17" s="55">
        <v>218419.3</v>
      </c>
      <c r="G17" s="55">
        <v>200703.3</v>
      </c>
      <c r="H17" s="55">
        <v>191456.6</v>
      </c>
      <c r="I17" s="55">
        <v>166985.20000000001</v>
      </c>
      <c r="J17" s="55">
        <v>293269.59999999998</v>
      </c>
      <c r="K17" s="55">
        <v>233187.1</v>
      </c>
    </row>
    <row r="18" spans="1:11" hidden="1">
      <c r="A18" s="144">
        <v>36525</v>
      </c>
      <c r="B18" s="55">
        <v>191039.9</v>
      </c>
      <c r="C18" s="55">
        <v>178235</v>
      </c>
      <c r="D18" s="55">
        <v>245231.8</v>
      </c>
      <c r="E18" s="55">
        <v>188136.7</v>
      </c>
      <c r="F18" s="55">
        <v>222802.4</v>
      </c>
      <c r="G18" s="55">
        <v>200280.2</v>
      </c>
      <c r="H18" s="55">
        <v>204303.4</v>
      </c>
      <c r="I18" s="55">
        <v>185952.2</v>
      </c>
      <c r="J18" s="55">
        <v>303448.09999999998</v>
      </c>
      <c r="K18" s="55">
        <v>240467.7</v>
      </c>
    </row>
    <row r="19" spans="1:11" hidden="1">
      <c r="A19" s="144">
        <v>36616</v>
      </c>
      <c r="B19" s="55">
        <v>201142.9</v>
      </c>
      <c r="C19" s="55">
        <v>179491.8</v>
      </c>
      <c r="D19" s="55">
        <v>262427.5</v>
      </c>
      <c r="E19" s="55">
        <v>205405.7</v>
      </c>
      <c r="F19" s="55">
        <v>229475.7</v>
      </c>
      <c r="G19" s="55">
        <v>215990.7</v>
      </c>
      <c r="H19" s="55">
        <v>213727.7</v>
      </c>
      <c r="I19" s="55">
        <v>196683.3</v>
      </c>
      <c r="J19" s="55">
        <v>314819.7</v>
      </c>
      <c r="K19" s="55">
        <v>256088</v>
      </c>
    </row>
    <row r="20" spans="1:11" hidden="1">
      <c r="A20" s="144">
        <v>36707</v>
      </c>
      <c r="B20" s="55">
        <v>211413.9</v>
      </c>
      <c r="C20" s="55">
        <v>188453.4</v>
      </c>
      <c r="D20" s="55">
        <v>273540.2</v>
      </c>
      <c r="E20" s="55">
        <v>205296.5</v>
      </c>
      <c r="F20" s="55">
        <v>229011.5</v>
      </c>
      <c r="G20" s="55">
        <v>226125.5</v>
      </c>
      <c r="H20" s="55">
        <v>221071.1</v>
      </c>
      <c r="I20" s="55">
        <v>195232.8</v>
      </c>
      <c r="J20" s="55">
        <v>322888</v>
      </c>
      <c r="K20" s="55">
        <v>267260.3</v>
      </c>
    </row>
    <row r="21" spans="1:11" hidden="1">
      <c r="A21" s="144">
        <v>36799</v>
      </c>
      <c r="B21" s="55">
        <v>221644.7</v>
      </c>
      <c r="C21" s="55">
        <v>198504.2</v>
      </c>
      <c r="D21" s="55">
        <v>285493.5</v>
      </c>
      <c r="E21" s="55">
        <v>199962.4</v>
      </c>
      <c r="F21" s="55">
        <v>231187.4</v>
      </c>
      <c r="G21" s="55">
        <v>229642.6</v>
      </c>
      <c r="H21" s="55">
        <v>230060.5</v>
      </c>
      <c r="I21" s="55">
        <v>185190.39999999999</v>
      </c>
      <c r="J21" s="55">
        <v>330944.40000000002</v>
      </c>
      <c r="K21" s="55">
        <v>276225.09999999998</v>
      </c>
    </row>
    <row r="22" spans="1:11" hidden="1">
      <c r="A22" s="144">
        <v>36891</v>
      </c>
      <c r="B22" s="55">
        <v>231352.6</v>
      </c>
      <c r="C22" s="55">
        <v>211502.9</v>
      </c>
      <c r="D22" s="55">
        <v>300422.09999999998</v>
      </c>
      <c r="E22" s="55">
        <v>206000.2</v>
      </c>
      <c r="F22" s="55">
        <v>236640.3</v>
      </c>
      <c r="G22" s="55">
        <v>238255.8</v>
      </c>
      <c r="H22" s="55">
        <v>239337.2</v>
      </c>
      <c r="I22" s="55">
        <v>188749.3</v>
      </c>
      <c r="J22" s="55">
        <v>338501.4</v>
      </c>
      <c r="K22" s="55">
        <v>287878.2</v>
      </c>
    </row>
    <row r="23" spans="1:11" hidden="1">
      <c r="A23" s="144">
        <v>36981</v>
      </c>
      <c r="B23" s="55">
        <v>239976.3</v>
      </c>
      <c r="C23" s="55">
        <v>223348.6</v>
      </c>
      <c r="D23" s="55">
        <v>311106.40000000002</v>
      </c>
      <c r="E23" s="55">
        <v>213667.6</v>
      </c>
      <c r="F23" s="55">
        <v>245988.8</v>
      </c>
      <c r="G23" s="55">
        <v>248664.2</v>
      </c>
      <c r="H23" s="55">
        <v>247957.9</v>
      </c>
      <c r="I23" s="55">
        <v>193832.4</v>
      </c>
      <c r="J23" s="55">
        <v>345654.9</v>
      </c>
      <c r="K23" s="55">
        <v>295778.59999999998</v>
      </c>
    </row>
    <row r="24" spans="1:11" hidden="1">
      <c r="A24" s="144">
        <v>37072</v>
      </c>
      <c r="B24" s="55">
        <v>247945.60000000001</v>
      </c>
      <c r="C24" s="55">
        <v>226670.6</v>
      </c>
      <c r="D24" s="55">
        <v>322619.59999999998</v>
      </c>
      <c r="E24" s="55">
        <v>218528.7</v>
      </c>
      <c r="F24" s="55">
        <v>255401</v>
      </c>
      <c r="G24" s="55">
        <v>250634.6</v>
      </c>
      <c r="H24" s="55">
        <v>265194.40000000002</v>
      </c>
      <c r="I24" s="55">
        <v>190329.3</v>
      </c>
      <c r="J24" s="55">
        <v>356050.3</v>
      </c>
      <c r="K24" s="55">
        <v>303996.59999999998</v>
      </c>
    </row>
    <row r="25" spans="1:11" hidden="1">
      <c r="A25" s="144">
        <v>37164</v>
      </c>
      <c r="B25" s="55">
        <v>256462.4</v>
      </c>
      <c r="C25" s="55">
        <v>231580.7</v>
      </c>
      <c r="D25" s="55">
        <v>337132.9</v>
      </c>
      <c r="E25" s="55">
        <v>228315.5</v>
      </c>
      <c r="F25" s="55">
        <v>264320.09999999998</v>
      </c>
      <c r="G25" s="55">
        <v>256694</v>
      </c>
      <c r="H25" s="55">
        <v>274803.09999999998</v>
      </c>
      <c r="I25" s="55">
        <v>197915</v>
      </c>
      <c r="J25" s="55">
        <v>363362.6</v>
      </c>
      <c r="K25" s="55">
        <v>315715.90000000002</v>
      </c>
    </row>
    <row r="26" spans="1:11" hidden="1">
      <c r="A26" s="144">
        <v>37256</v>
      </c>
      <c r="B26" s="55">
        <v>265329.2</v>
      </c>
      <c r="C26" s="55">
        <v>239991.2</v>
      </c>
      <c r="D26" s="55">
        <v>355751.1</v>
      </c>
      <c r="E26" s="55">
        <v>227887</v>
      </c>
      <c r="F26" s="55">
        <v>271322.59999999998</v>
      </c>
      <c r="G26" s="55">
        <v>264690.40000000002</v>
      </c>
      <c r="H26" s="55">
        <v>279406.40000000002</v>
      </c>
      <c r="I26" s="55">
        <v>205045.5</v>
      </c>
      <c r="J26" s="55">
        <v>369717.1</v>
      </c>
      <c r="K26" s="55">
        <v>327249.40000000002</v>
      </c>
    </row>
    <row r="27" spans="1:11" hidden="1">
      <c r="A27" s="144">
        <v>37346</v>
      </c>
      <c r="B27" s="55">
        <v>272923.5</v>
      </c>
      <c r="C27" s="55">
        <v>246392.6</v>
      </c>
      <c r="D27" s="55">
        <v>381092.6</v>
      </c>
      <c r="E27" s="55">
        <v>231814.7</v>
      </c>
      <c r="F27" s="55">
        <v>274130.8</v>
      </c>
      <c r="G27" s="55">
        <v>270590</v>
      </c>
      <c r="H27" s="55">
        <v>288753.7</v>
      </c>
      <c r="I27" s="55">
        <v>212892.7</v>
      </c>
      <c r="J27" s="55">
        <v>378277.3</v>
      </c>
      <c r="K27" s="55">
        <v>336373.8</v>
      </c>
    </row>
    <row r="28" spans="1:11" hidden="1">
      <c r="A28" s="144">
        <v>37437</v>
      </c>
      <c r="B28" s="55">
        <v>279344</v>
      </c>
      <c r="C28" s="55">
        <v>254121.4</v>
      </c>
      <c r="D28" s="55">
        <v>392744</v>
      </c>
      <c r="E28" s="55">
        <v>241133</v>
      </c>
      <c r="F28" s="55">
        <v>281846.90000000002</v>
      </c>
      <c r="G28" s="55">
        <v>272589.5</v>
      </c>
      <c r="H28" s="55">
        <v>291848.2</v>
      </c>
      <c r="I28" s="55">
        <v>224136.9</v>
      </c>
      <c r="J28" s="55">
        <v>389599.8</v>
      </c>
      <c r="K28" s="55">
        <v>348493</v>
      </c>
    </row>
    <row r="29" spans="1:11" hidden="1">
      <c r="A29" s="144">
        <v>37529</v>
      </c>
      <c r="B29" s="55">
        <v>285777.40000000002</v>
      </c>
      <c r="C29" s="55">
        <v>263497.59999999998</v>
      </c>
      <c r="D29" s="55">
        <v>416262.5</v>
      </c>
      <c r="E29" s="55">
        <v>252206.5</v>
      </c>
      <c r="F29" s="55">
        <v>299410.3</v>
      </c>
      <c r="G29" s="55">
        <v>285667</v>
      </c>
      <c r="H29" s="55">
        <v>289198.7</v>
      </c>
      <c r="I29" s="55">
        <v>227534.8</v>
      </c>
      <c r="J29" s="55">
        <v>410526.7</v>
      </c>
      <c r="K29" s="55">
        <v>365806.2</v>
      </c>
    </row>
    <row r="30" spans="1:11" hidden="1">
      <c r="A30" s="144">
        <v>37621</v>
      </c>
      <c r="B30" s="55">
        <v>293162</v>
      </c>
      <c r="C30" s="55">
        <v>271127.7</v>
      </c>
      <c r="D30" s="55">
        <v>425301.8</v>
      </c>
      <c r="E30" s="55">
        <v>259594</v>
      </c>
      <c r="F30" s="55">
        <v>324637.90000000002</v>
      </c>
      <c r="G30" s="55">
        <v>302150.3</v>
      </c>
      <c r="H30" s="55">
        <v>301918.8</v>
      </c>
      <c r="I30" s="55">
        <v>227954.9</v>
      </c>
      <c r="J30" s="55">
        <v>432483.6</v>
      </c>
      <c r="K30" s="55">
        <v>381855.8</v>
      </c>
    </row>
    <row r="31" spans="1:11" hidden="1">
      <c r="A31" s="144">
        <v>37711</v>
      </c>
      <c r="B31" s="55">
        <v>303707.7</v>
      </c>
      <c r="C31" s="55">
        <v>283045.09999999998</v>
      </c>
      <c r="D31" s="55">
        <v>443222</v>
      </c>
      <c r="E31" s="55">
        <v>277533.09999999998</v>
      </c>
      <c r="F31" s="55">
        <v>354187.7</v>
      </c>
      <c r="G31" s="55">
        <v>316132</v>
      </c>
      <c r="H31" s="55">
        <v>320151.3</v>
      </c>
      <c r="I31" s="55">
        <v>242423.5</v>
      </c>
      <c r="J31" s="55">
        <v>453068.1</v>
      </c>
      <c r="K31" s="55">
        <v>400113.8</v>
      </c>
    </row>
    <row r="32" spans="1:11" hidden="1">
      <c r="A32" s="144">
        <v>37802</v>
      </c>
      <c r="B32" s="55">
        <v>320462.59999999998</v>
      </c>
      <c r="C32" s="55">
        <v>298803.20000000001</v>
      </c>
      <c r="D32" s="55">
        <v>470751.1</v>
      </c>
      <c r="E32" s="55">
        <v>286885.5</v>
      </c>
      <c r="F32" s="55">
        <v>389424.8</v>
      </c>
      <c r="G32" s="55">
        <v>333350.09999999998</v>
      </c>
      <c r="H32" s="55">
        <v>323834</v>
      </c>
      <c r="I32" s="55">
        <v>259657.2</v>
      </c>
      <c r="J32" s="55">
        <v>470195.7</v>
      </c>
      <c r="K32" s="55">
        <v>421980.6</v>
      </c>
    </row>
    <row r="33" spans="1:11" hidden="1">
      <c r="A33" s="144">
        <v>37894</v>
      </c>
      <c r="B33" s="55">
        <v>343501.2</v>
      </c>
      <c r="C33" s="55">
        <v>308873.3</v>
      </c>
      <c r="D33" s="55">
        <v>485250</v>
      </c>
      <c r="E33" s="55">
        <v>306693.90000000002</v>
      </c>
      <c r="F33" s="55">
        <v>438257.9</v>
      </c>
      <c r="G33" s="55">
        <v>359083.1</v>
      </c>
      <c r="H33" s="55">
        <v>336642.4</v>
      </c>
      <c r="I33" s="55">
        <v>279404.09999999998</v>
      </c>
      <c r="J33" s="55">
        <v>484681.1</v>
      </c>
      <c r="K33" s="55">
        <v>442567.2</v>
      </c>
    </row>
    <row r="34" spans="1:11" hidden="1">
      <c r="A34" s="144">
        <v>37986</v>
      </c>
      <c r="B34" s="55">
        <v>369961.9</v>
      </c>
      <c r="C34" s="55">
        <v>320153.09999999998</v>
      </c>
      <c r="D34" s="55">
        <v>507028.1</v>
      </c>
      <c r="E34" s="55">
        <v>330991.8</v>
      </c>
      <c r="F34" s="55">
        <v>471774.5</v>
      </c>
      <c r="G34" s="55">
        <v>393391.3</v>
      </c>
      <c r="H34" s="55">
        <v>350810.1</v>
      </c>
      <c r="I34" s="55">
        <v>303699.90000000002</v>
      </c>
      <c r="J34" s="55">
        <v>516528.3</v>
      </c>
      <c r="K34" s="55">
        <v>471212.5</v>
      </c>
    </row>
    <row r="35" spans="1:11" hidden="1">
      <c r="A35" s="144">
        <v>38077</v>
      </c>
      <c r="B35" s="55">
        <v>397606.6</v>
      </c>
      <c r="C35" s="55">
        <v>350552</v>
      </c>
      <c r="D35" s="55">
        <v>547801.5</v>
      </c>
      <c r="E35" s="55">
        <v>357826</v>
      </c>
      <c r="F35" s="55">
        <v>509218.7</v>
      </c>
      <c r="G35" s="55">
        <v>439016.8</v>
      </c>
      <c r="H35" s="55">
        <v>369956.6</v>
      </c>
      <c r="I35" s="55">
        <v>324495</v>
      </c>
      <c r="J35" s="55">
        <v>570463.80000000005</v>
      </c>
      <c r="K35" s="55">
        <v>511595.7</v>
      </c>
    </row>
    <row r="36" spans="1:11" hidden="1">
      <c r="A36" s="144">
        <v>38168</v>
      </c>
      <c r="B36" s="55">
        <v>424873.8</v>
      </c>
      <c r="C36" s="55">
        <v>385515.4</v>
      </c>
      <c r="D36" s="55">
        <v>585766.80000000005</v>
      </c>
      <c r="E36" s="55">
        <v>394570.7</v>
      </c>
      <c r="F36" s="55">
        <v>537789.9</v>
      </c>
      <c r="G36" s="55">
        <v>493266</v>
      </c>
      <c r="H36" s="55">
        <v>405315.2</v>
      </c>
      <c r="I36" s="55">
        <v>353878.4</v>
      </c>
      <c r="J36" s="55">
        <v>622566.69999999995</v>
      </c>
      <c r="K36" s="55">
        <v>553288.5</v>
      </c>
    </row>
    <row r="37" spans="1:11" hidden="1">
      <c r="A37" s="144">
        <v>38260</v>
      </c>
      <c r="B37" s="55">
        <v>451966.2</v>
      </c>
      <c r="C37" s="55">
        <v>427333</v>
      </c>
      <c r="D37" s="55">
        <v>629181.19999999995</v>
      </c>
      <c r="E37" s="55">
        <v>429433.59999999998</v>
      </c>
      <c r="F37" s="55">
        <v>556221.19999999995</v>
      </c>
      <c r="G37" s="55">
        <v>541704.80000000005</v>
      </c>
      <c r="H37" s="55">
        <v>437861.1</v>
      </c>
      <c r="I37" s="55">
        <v>383309.6</v>
      </c>
      <c r="J37" s="55">
        <v>674119.7</v>
      </c>
      <c r="K37" s="55">
        <v>596222.69999999995</v>
      </c>
    </row>
    <row r="38" spans="1:11" hidden="1">
      <c r="A38" s="144">
        <v>38352</v>
      </c>
      <c r="B38" s="55">
        <v>477147.1</v>
      </c>
      <c r="C38" s="55">
        <v>466912.9</v>
      </c>
      <c r="D38" s="55">
        <v>671197.7</v>
      </c>
      <c r="E38" s="55">
        <v>443076.4</v>
      </c>
      <c r="F38" s="55">
        <v>594722.30000000005</v>
      </c>
      <c r="G38" s="55">
        <v>579778.9</v>
      </c>
      <c r="H38" s="55">
        <v>460580.2</v>
      </c>
      <c r="I38" s="55">
        <v>406948.1</v>
      </c>
      <c r="J38" s="55">
        <v>718791.2</v>
      </c>
      <c r="K38" s="55">
        <v>634370.5</v>
      </c>
    </row>
    <row r="39" spans="1:11" hidden="1">
      <c r="A39" s="144">
        <v>38442</v>
      </c>
      <c r="B39" s="55">
        <v>503802.7</v>
      </c>
      <c r="C39" s="55">
        <v>493995.6</v>
      </c>
      <c r="D39" s="55">
        <v>692975.9</v>
      </c>
      <c r="E39" s="55">
        <v>464815.2</v>
      </c>
      <c r="F39" s="55">
        <v>631254</v>
      </c>
      <c r="G39" s="55">
        <v>603984.19999999995</v>
      </c>
      <c r="H39" s="55">
        <v>489401.7</v>
      </c>
      <c r="I39" s="55">
        <v>426519.9</v>
      </c>
      <c r="J39" s="55">
        <v>758800.7</v>
      </c>
      <c r="K39" s="55">
        <v>663051.30000000005</v>
      </c>
    </row>
    <row r="40" spans="1:11" hidden="1">
      <c r="A40" s="144">
        <v>38533</v>
      </c>
      <c r="B40" s="55">
        <v>541776.4</v>
      </c>
      <c r="C40" s="55">
        <v>518723</v>
      </c>
      <c r="D40" s="55">
        <v>721632.2</v>
      </c>
      <c r="E40" s="55">
        <v>493057.1</v>
      </c>
      <c r="F40" s="55">
        <v>668654.19999999995</v>
      </c>
      <c r="G40" s="55">
        <v>637218.6</v>
      </c>
      <c r="H40" s="55">
        <v>516335.6</v>
      </c>
      <c r="I40" s="55">
        <v>436795.9</v>
      </c>
      <c r="J40" s="55">
        <v>808529.4</v>
      </c>
      <c r="K40" s="55">
        <v>690251.7</v>
      </c>
    </row>
    <row r="41" spans="1:11" hidden="1">
      <c r="A41" s="144">
        <v>38625</v>
      </c>
      <c r="B41" s="55">
        <v>588246.19999999995</v>
      </c>
      <c r="C41" s="55">
        <v>537380.5</v>
      </c>
      <c r="D41" s="55">
        <v>750058.5</v>
      </c>
      <c r="E41" s="55">
        <v>500429.2</v>
      </c>
      <c r="F41" s="55">
        <v>695777.1</v>
      </c>
      <c r="G41" s="55">
        <v>654219.19999999995</v>
      </c>
      <c r="H41" s="55">
        <v>535961.30000000005</v>
      </c>
      <c r="I41" s="55">
        <v>437151.5</v>
      </c>
      <c r="J41" s="55">
        <v>857827</v>
      </c>
      <c r="K41" s="55">
        <v>718089.4</v>
      </c>
    </row>
    <row r="42" spans="1:11" hidden="1">
      <c r="A42" s="144">
        <v>38717</v>
      </c>
      <c r="B42" s="55">
        <v>633214.5</v>
      </c>
      <c r="C42" s="55">
        <v>563052.69999999995</v>
      </c>
      <c r="D42" s="55">
        <v>766602.1</v>
      </c>
      <c r="E42" s="55">
        <v>503513.59999999998</v>
      </c>
      <c r="F42" s="55">
        <v>740180.3</v>
      </c>
      <c r="G42" s="55">
        <v>668436.69999999995</v>
      </c>
      <c r="H42" s="55">
        <v>570494</v>
      </c>
      <c r="I42" s="55">
        <v>452191.3</v>
      </c>
      <c r="J42" s="55">
        <v>888937</v>
      </c>
      <c r="K42" s="55">
        <v>745423.8</v>
      </c>
    </row>
    <row r="43" spans="1:11" hidden="1">
      <c r="A43" s="144">
        <v>38807</v>
      </c>
      <c r="B43" s="55">
        <v>669857.1</v>
      </c>
      <c r="C43" s="55">
        <v>596282.5</v>
      </c>
      <c r="D43" s="55">
        <v>795205.8</v>
      </c>
      <c r="E43" s="55">
        <v>533641.4</v>
      </c>
      <c r="F43" s="55">
        <v>800489.9</v>
      </c>
      <c r="G43" s="55">
        <v>712960.2</v>
      </c>
      <c r="H43" s="55">
        <v>581979.19999999995</v>
      </c>
      <c r="I43" s="55">
        <v>489578.3</v>
      </c>
      <c r="J43" s="55">
        <v>915536.1</v>
      </c>
      <c r="K43" s="55">
        <v>771680.9</v>
      </c>
    </row>
    <row r="44" spans="1:11" hidden="1">
      <c r="A44" s="144">
        <v>38898</v>
      </c>
      <c r="B44" s="55">
        <v>692917.2</v>
      </c>
      <c r="C44" s="55">
        <v>653164.4</v>
      </c>
      <c r="D44" s="55">
        <v>832897.2</v>
      </c>
      <c r="E44" s="55">
        <v>568778.19999999995</v>
      </c>
      <c r="F44" s="55">
        <v>819765.8</v>
      </c>
      <c r="G44" s="55">
        <v>752411.8</v>
      </c>
      <c r="H44" s="55">
        <v>605854</v>
      </c>
      <c r="I44" s="55">
        <v>540016.80000000005</v>
      </c>
      <c r="J44" s="55">
        <v>930822.9</v>
      </c>
      <c r="K44" s="55">
        <v>798769.9</v>
      </c>
    </row>
    <row r="45" spans="1:11" hidden="1">
      <c r="A45" s="144">
        <v>38990</v>
      </c>
      <c r="B45" s="55">
        <v>711627</v>
      </c>
      <c r="C45" s="55">
        <v>698001.8</v>
      </c>
      <c r="D45" s="55">
        <v>874520.4</v>
      </c>
      <c r="E45" s="55">
        <v>576340.4</v>
      </c>
      <c r="F45" s="55">
        <v>828100.3</v>
      </c>
      <c r="G45" s="55">
        <v>752856.3</v>
      </c>
      <c r="H45" s="55">
        <v>647796.1</v>
      </c>
      <c r="I45" s="55">
        <v>573962.4</v>
      </c>
      <c r="J45" s="55">
        <v>947991.9</v>
      </c>
      <c r="K45" s="55">
        <v>822833.2</v>
      </c>
    </row>
    <row r="46" spans="1:11" hidden="1">
      <c r="A46" s="144">
        <v>39082</v>
      </c>
      <c r="B46" s="55">
        <v>744501.7</v>
      </c>
      <c r="C46" s="55">
        <v>708790.6</v>
      </c>
      <c r="D46" s="55">
        <v>907087.8</v>
      </c>
      <c r="E46" s="55">
        <v>601336.30000000005</v>
      </c>
      <c r="F46" s="55">
        <v>823517.1</v>
      </c>
      <c r="G46" s="55">
        <v>778000.4</v>
      </c>
      <c r="H46" s="55">
        <v>652175.19999999995</v>
      </c>
      <c r="I46" s="55">
        <v>599337.69999999995</v>
      </c>
      <c r="J46" s="55">
        <v>976140.80000000005</v>
      </c>
      <c r="K46" s="55">
        <v>854821.3</v>
      </c>
    </row>
    <row r="47" spans="1:11" hidden="1">
      <c r="A47" s="144">
        <v>39172</v>
      </c>
      <c r="B47" s="55">
        <v>797941.6</v>
      </c>
      <c r="C47" s="55">
        <v>723407.6</v>
      </c>
      <c r="D47" s="55">
        <v>938429.7</v>
      </c>
      <c r="E47" s="55">
        <v>622534.1</v>
      </c>
      <c r="F47" s="55">
        <v>859043.7</v>
      </c>
      <c r="G47" s="55">
        <v>833744.2</v>
      </c>
      <c r="H47" s="55">
        <v>669807</v>
      </c>
      <c r="I47" s="55">
        <v>610513.5</v>
      </c>
      <c r="J47" s="55">
        <v>1013117.6</v>
      </c>
      <c r="K47" s="55">
        <v>892041.1</v>
      </c>
    </row>
    <row r="48" spans="1:11" hidden="1">
      <c r="A48" s="144">
        <v>39263</v>
      </c>
      <c r="B48" s="55">
        <v>842855.8</v>
      </c>
      <c r="C48" s="55">
        <v>739778.3</v>
      </c>
      <c r="D48" s="55">
        <v>968558.2</v>
      </c>
      <c r="E48" s="55">
        <v>670662.40000000002</v>
      </c>
      <c r="F48" s="55">
        <v>903285.7</v>
      </c>
      <c r="G48" s="55">
        <v>849532.2</v>
      </c>
      <c r="H48" s="55">
        <v>706599.4</v>
      </c>
      <c r="I48" s="55">
        <v>595655</v>
      </c>
      <c r="J48" s="55">
        <v>1042574.1</v>
      </c>
      <c r="K48" s="55">
        <v>923702.5</v>
      </c>
    </row>
    <row r="49" spans="1:11" hidden="1">
      <c r="A49" s="144">
        <v>39355</v>
      </c>
      <c r="B49" s="55">
        <v>846348.5</v>
      </c>
      <c r="C49" s="55">
        <v>759439.8</v>
      </c>
      <c r="D49" s="55">
        <v>989509.6</v>
      </c>
      <c r="E49" s="55">
        <v>746479.8</v>
      </c>
      <c r="F49" s="55">
        <v>896477</v>
      </c>
      <c r="G49" s="55">
        <v>857179.1</v>
      </c>
      <c r="H49" s="55">
        <v>732319.3</v>
      </c>
      <c r="I49" s="55">
        <v>621778.69999999995</v>
      </c>
      <c r="J49" s="55">
        <v>1069365.8</v>
      </c>
      <c r="K49" s="55">
        <v>945973.7</v>
      </c>
    </row>
    <row r="50" spans="1:11" hidden="1">
      <c r="A50" s="144">
        <v>39447</v>
      </c>
      <c r="B50" s="55">
        <v>820117</v>
      </c>
      <c r="C50" s="55">
        <v>796020.9</v>
      </c>
      <c r="D50" s="55">
        <v>1012409.5</v>
      </c>
      <c r="E50" s="55">
        <v>748312.7</v>
      </c>
      <c r="F50" s="55">
        <v>879301.3</v>
      </c>
      <c r="G50" s="55">
        <v>859371.9</v>
      </c>
      <c r="H50" s="55">
        <v>753554.2</v>
      </c>
      <c r="I50" s="55">
        <v>655766.1</v>
      </c>
      <c r="J50" s="55">
        <v>1089118</v>
      </c>
      <c r="K50" s="55">
        <v>958736.7</v>
      </c>
    </row>
    <row r="51" spans="1:11" hidden="1">
      <c r="A51" s="144">
        <v>39538</v>
      </c>
      <c r="B51" s="55">
        <v>800971.8</v>
      </c>
      <c r="C51" s="55">
        <v>814834</v>
      </c>
      <c r="D51" s="55">
        <v>1017721.4</v>
      </c>
      <c r="E51" s="55">
        <v>728465.4</v>
      </c>
      <c r="F51" s="55">
        <v>860456.1</v>
      </c>
      <c r="G51" s="55">
        <v>859659.1</v>
      </c>
      <c r="H51" s="55">
        <v>780449.2</v>
      </c>
      <c r="I51" s="55">
        <v>661732.6</v>
      </c>
      <c r="J51" s="55">
        <v>1099749.8</v>
      </c>
      <c r="K51" s="55">
        <v>968281.4</v>
      </c>
    </row>
    <row r="52" spans="1:11" hidden="1">
      <c r="A52" s="144">
        <v>39629</v>
      </c>
      <c r="B52" s="55">
        <v>819158.5</v>
      </c>
      <c r="C52" s="55">
        <v>814006.2</v>
      </c>
      <c r="D52" s="55">
        <v>990377.9</v>
      </c>
      <c r="E52" s="55">
        <v>718292.9</v>
      </c>
      <c r="F52" s="55">
        <v>830595.5</v>
      </c>
      <c r="G52" s="55">
        <v>872721</v>
      </c>
      <c r="H52" s="55">
        <v>798884.8</v>
      </c>
      <c r="I52" s="55">
        <v>663095.6</v>
      </c>
      <c r="J52" s="55">
        <v>1107618.3</v>
      </c>
      <c r="K52" s="55">
        <v>974725.4</v>
      </c>
    </row>
    <row r="53" spans="1:11" hidden="1">
      <c r="A53" s="144">
        <v>39721</v>
      </c>
      <c r="B53" s="55">
        <v>855835.2</v>
      </c>
      <c r="C53" s="55">
        <v>788114.6</v>
      </c>
      <c r="D53" s="55">
        <v>985506</v>
      </c>
      <c r="E53" s="55">
        <v>728311</v>
      </c>
      <c r="F53" s="55">
        <v>856848</v>
      </c>
      <c r="G53" s="55">
        <v>874332</v>
      </c>
      <c r="H53" s="55">
        <v>791248.2</v>
      </c>
      <c r="I53" s="55">
        <v>661056.4</v>
      </c>
      <c r="J53" s="55">
        <v>1109150.5</v>
      </c>
      <c r="K53" s="55">
        <v>969036.9</v>
      </c>
    </row>
    <row r="54" spans="1:11" hidden="1">
      <c r="A54" s="144">
        <v>39813</v>
      </c>
      <c r="B54" s="55">
        <v>867624.8</v>
      </c>
      <c r="C54" s="55">
        <v>776201.2</v>
      </c>
      <c r="D54" s="55">
        <v>981991.5</v>
      </c>
      <c r="E54" s="55">
        <v>735249.5</v>
      </c>
      <c r="F54" s="55">
        <v>869133.8</v>
      </c>
      <c r="G54" s="55">
        <v>853622.4</v>
      </c>
      <c r="H54" s="55">
        <v>788460.4</v>
      </c>
      <c r="I54" s="55">
        <v>666982.69999999995</v>
      </c>
      <c r="J54" s="55">
        <v>1093922.3</v>
      </c>
      <c r="K54" s="55">
        <v>961189.4</v>
      </c>
    </row>
    <row r="55" spans="1:11" ht="12" customHeight="1">
      <c r="A55" s="144">
        <v>39903</v>
      </c>
      <c r="B55" s="55">
        <v>837840</v>
      </c>
      <c r="C55" s="55">
        <v>788920.4</v>
      </c>
      <c r="D55" s="55">
        <v>993747.1</v>
      </c>
      <c r="E55" s="55">
        <v>750038.3</v>
      </c>
      <c r="F55" s="55">
        <v>822676.5</v>
      </c>
      <c r="G55" s="55">
        <v>780394.1</v>
      </c>
      <c r="H55" s="55">
        <v>777759.7</v>
      </c>
      <c r="I55" s="55">
        <v>672538.5</v>
      </c>
      <c r="J55" s="55">
        <v>1079867</v>
      </c>
      <c r="K55" s="55">
        <v>945984.5</v>
      </c>
    </row>
    <row r="56" spans="1:11">
      <c r="A56" s="144">
        <v>39994</v>
      </c>
      <c r="B56" s="55">
        <v>804601.9</v>
      </c>
      <c r="C56" s="55">
        <v>781312.9</v>
      </c>
      <c r="D56" s="55">
        <v>996399</v>
      </c>
      <c r="E56" s="55">
        <v>733587.1</v>
      </c>
      <c r="F56" s="55">
        <v>805074.1</v>
      </c>
      <c r="G56" s="55">
        <v>777024.9</v>
      </c>
      <c r="H56" s="55">
        <v>747724.9</v>
      </c>
      <c r="I56" s="55">
        <v>698588.2</v>
      </c>
      <c r="J56" s="55">
        <v>1082372.1000000001</v>
      </c>
      <c r="K56" s="55">
        <v>936074.8</v>
      </c>
    </row>
    <row r="57" spans="1:11">
      <c r="A57" s="144">
        <v>40086</v>
      </c>
      <c r="B57" s="55">
        <v>815158.7</v>
      </c>
      <c r="C57" s="55">
        <v>812891.4</v>
      </c>
      <c r="D57" s="55">
        <v>1031090.4</v>
      </c>
      <c r="E57" s="55">
        <v>753792.9</v>
      </c>
      <c r="F57" s="55">
        <v>861965.7</v>
      </c>
      <c r="G57" s="55">
        <v>850657.1</v>
      </c>
      <c r="H57" s="55">
        <v>776387.9</v>
      </c>
      <c r="I57" s="55">
        <v>718093.3</v>
      </c>
      <c r="J57" s="55">
        <v>1100826.8</v>
      </c>
      <c r="K57" s="55">
        <v>971667</v>
      </c>
    </row>
    <row r="58" spans="1:11">
      <c r="A58" s="144">
        <v>40178</v>
      </c>
      <c r="B58" s="55">
        <v>862455.9</v>
      </c>
      <c r="C58" s="55">
        <v>852487.6</v>
      </c>
      <c r="D58" s="55">
        <v>1057293.8999999999</v>
      </c>
      <c r="E58" s="55">
        <v>763967</v>
      </c>
      <c r="F58" s="55">
        <v>908013.1</v>
      </c>
      <c r="G58" s="55">
        <v>891752.4</v>
      </c>
      <c r="H58" s="55">
        <v>837174.3</v>
      </c>
      <c r="I58" s="55">
        <v>694586.8</v>
      </c>
      <c r="J58" s="55">
        <v>1127802.5</v>
      </c>
      <c r="K58" s="55">
        <v>1005672.2</v>
      </c>
    </row>
    <row r="59" spans="1:11">
      <c r="A59" s="144">
        <v>40268</v>
      </c>
      <c r="B59" s="55">
        <v>903993.2</v>
      </c>
      <c r="C59" s="55">
        <v>844015.3</v>
      </c>
      <c r="D59" s="55">
        <v>1088589.3999999999</v>
      </c>
      <c r="E59" s="55">
        <v>839736.5</v>
      </c>
      <c r="F59" s="55">
        <v>944573.7</v>
      </c>
      <c r="G59" s="55">
        <v>926306.9</v>
      </c>
      <c r="H59" s="55">
        <v>868867</v>
      </c>
      <c r="I59" s="55">
        <v>762443</v>
      </c>
      <c r="J59" s="55">
        <v>1168116.8999999999</v>
      </c>
      <c r="K59" s="55">
        <v>1043136.8</v>
      </c>
    </row>
    <row r="60" spans="1:11">
      <c r="A60" s="144">
        <v>40359</v>
      </c>
      <c r="B60" s="55">
        <v>904682</v>
      </c>
      <c r="C60" s="55">
        <v>854351.7</v>
      </c>
      <c r="D60" s="55">
        <v>1086947.3</v>
      </c>
      <c r="E60" s="55">
        <v>841897.1</v>
      </c>
      <c r="F60" s="55">
        <v>967905.7</v>
      </c>
      <c r="G60" s="55">
        <v>924297.6</v>
      </c>
      <c r="H60" s="55">
        <v>868562</v>
      </c>
      <c r="I60" s="55">
        <v>811905.2</v>
      </c>
      <c r="J60" s="55">
        <v>1187357.6000000001</v>
      </c>
      <c r="K60" s="55">
        <v>1051355.8999999999</v>
      </c>
    </row>
    <row r="61" spans="1:11">
      <c r="A61" s="144">
        <v>40451</v>
      </c>
      <c r="B61" s="55">
        <v>881141.4</v>
      </c>
      <c r="C61" s="55">
        <v>866887.5</v>
      </c>
      <c r="D61" s="55">
        <v>1074747.1000000001</v>
      </c>
      <c r="E61" s="55">
        <v>851217.2</v>
      </c>
      <c r="F61" s="55">
        <v>906110</v>
      </c>
      <c r="G61" s="55">
        <v>897820</v>
      </c>
      <c r="H61" s="55">
        <v>828719.9</v>
      </c>
      <c r="I61" s="55">
        <v>777658.7</v>
      </c>
      <c r="J61" s="55">
        <v>1174089.6000000001</v>
      </c>
      <c r="K61" s="55">
        <v>1023838.8</v>
      </c>
    </row>
    <row r="62" spans="1:11">
      <c r="A62" s="144">
        <v>40543</v>
      </c>
      <c r="B62" s="55">
        <v>870689.6</v>
      </c>
      <c r="C62" s="55">
        <v>852798.1</v>
      </c>
      <c r="D62" s="55">
        <v>1075606.3</v>
      </c>
      <c r="E62" s="55">
        <v>830561.7</v>
      </c>
      <c r="F62" s="55">
        <v>876827.1</v>
      </c>
      <c r="G62" s="55">
        <v>887452.3</v>
      </c>
      <c r="H62" s="55">
        <v>786919.4</v>
      </c>
      <c r="I62" s="55">
        <v>783583.6</v>
      </c>
      <c r="J62" s="55">
        <v>1173118.3999999999</v>
      </c>
      <c r="K62" s="55">
        <v>1027277</v>
      </c>
    </row>
    <row r="63" spans="1:11">
      <c r="A63" s="144">
        <v>40633</v>
      </c>
      <c r="B63" s="55">
        <v>884343.5</v>
      </c>
      <c r="C63" s="55">
        <v>884557.6</v>
      </c>
      <c r="D63" s="55">
        <v>1110218.2</v>
      </c>
      <c r="E63" s="55">
        <v>822920.7</v>
      </c>
      <c r="F63" s="55">
        <v>942776.4</v>
      </c>
      <c r="G63" s="55">
        <v>908286</v>
      </c>
      <c r="H63" s="55">
        <v>781157.2</v>
      </c>
      <c r="I63" s="55">
        <v>759819.4</v>
      </c>
      <c r="J63" s="55">
        <v>1158506.2</v>
      </c>
      <c r="K63" s="55">
        <v>1042587.5</v>
      </c>
    </row>
    <row r="64" spans="1:11">
      <c r="A64" s="144">
        <v>40724</v>
      </c>
      <c r="B64" s="55">
        <v>893334.2</v>
      </c>
      <c r="C64" s="55">
        <v>915845.6</v>
      </c>
      <c r="D64" s="55">
        <v>1120926.5</v>
      </c>
      <c r="E64" s="55">
        <v>906043.6</v>
      </c>
      <c r="F64" s="55">
        <v>985205.3</v>
      </c>
      <c r="G64" s="55">
        <v>905036.5</v>
      </c>
      <c r="H64" s="55">
        <v>820365</v>
      </c>
      <c r="I64" s="55">
        <v>713561.59999999998</v>
      </c>
      <c r="J64" s="55">
        <v>1141526.3999999999</v>
      </c>
      <c r="K64" s="55">
        <v>1060061.3</v>
      </c>
    </row>
    <row r="65" spans="1:11">
      <c r="A65" s="144">
        <v>40816</v>
      </c>
      <c r="B65" s="55">
        <v>880305.4</v>
      </c>
      <c r="C65" s="55">
        <v>912701.7</v>
      </c>
      <c r="D65" s="55">
        <v>1124476.6000000001</v>
      </c>
      <c r="E65" s="55">
        <v>960760</v>
      </c>
      <c r="F65" s="55">
        <v>993049</v>
      </c>
      <c r="G65" s="55">
        <v>888478.4</v>
      </c>
      <c r="H65" s="55">
        <v>872244</v>
      </c>
      <c r="I65" s="55">
        <v>776892.6</v>
      </c>
      <c r="J65" s="55">
        <v>1162854</v>
      </c>
      <c r="K65" s="55">
        <v>1067088.6000000001</v>
      </c>
    </row>
    <row r="66" spans="1:11">
      <c r="A66" s="144">
        <v>40908</v>
      </c>
      <c r="B66" s="55">
        <v>858822.9</v>
      </c>
      <c r="C66" s="55">
        <v>900468.9</v>
      </c>
      <c r="D66" s="55">
        <v>1108841.8</v>
      </c>
      <c r="E66" s="55">
        <v>887635.8</v>
      </c>
      <c r="F66" s="55">
        <v>937143.9</v>
      </c>
      <c r="G66" s="55">
        <v>862927.6</v>
      </c>
      <c r="H66" s="55">
        <v>902880.2</v>
      </c>
      <c r="I66" s="55">
        <v>856406.7</v>
      </c>
      <c r="J66" s="55">
        <v>1170216.8</v>
      </c>
      <c r="K66" s="55">
        <v>1047289.6</v>
      </c>
    </row>
    <row r="67" spans="1:11">
      <c r="A67" s="144">
        <v>40999</v>
      </c>
      <c r="B67" s="55">
        <v>858639</v>
      </c>
      <c r="C67" s="55">
        <v>885478.9</v>
      </c>
      <c r="D67" s="55">
        <v>1073730.1000000001</v>
      </c>
      <c r="E67" s="55">
        <v>828514.6</v>
      </c>
      <c r="F67" s="55">
        <v>874554</v>
      </c>
      <c r="G67" s="55">
        <v>867915.3</v>
      </c>
      <c r="H67" s="55">
        <v>904047.6</v>
      </c>
      <c r="I67" s="55">
        <v>813109.7</v>
      </c>
      <c r="J67" s="55">
        <v>1168527.3999999999</v>
      </c>
      <c r="K67" s="55">
        <v>1025095.5</v>
      </c>
    </row>
    <row r="68" spans="1:11">
      <c r="A68" s="144">
        <v>41090</v>
      </c>
      <c r="B68" s="55">
        <v>899923</v>
      </c>
      <c r="C68" s="55">
        <v>894580.1</v>
      </c>
      <c r="D68" s="55">
        <v>1083496.3</v>
      </c>
      <c r="E68" s="55">
        <v>804561.3</v>
      </c>
      <c r="F68" s="55">
        <v>895504.8</v>
      </c>
      <c r="G68" s="55">
        <v>898004.2</v>
      </c>
      <c r="H68" s="55">
        <v>884550.4</v>
      </c>
      <c r="I68" s="55">
        <v>845107.6</v>
      </c>
      <c r="J68" s="55">
        <v>1181191.3999999999</v>
      </c>
      <c r="K68" s="55">
        <v>1039020.1</v>
      </c>
    </row>
    <row r="69" spans="1:11">
      <c r="A69" s="144">
        <v>41182</v>
      </c>
      <c r="B69" s="55">
        <v>961912.8</v>
      </c>
      <c r="C69" s="55">
        <v>937737.7</v>
      </c>
      <c r="D69" s="55">
        <v>1106344.5</v>
      </c>
      <c r="E69" s="55">
        <v>884641</v>
      </c>
      <c r="F69" s="55">
        <v>953360.1</v>
      </c>
      <c r="G69" s="55">
        <v>925976.6</v>
      </c>
      <c r="H69" s="55">
        <v>858972.6</v>
      </c>
      <c r="I69" s="55">
        <v>904755.4</v>
      </c>
      <c r="J69" s="55">
        <v>1204443.8</v>
      </c>
      <c r="K69" s="55">
        <v>1073662.8</v>
      </c>
    </row>
    <row r="70" spans="1:11">
      <c r="A70" s="144">
        <v>41274</v>
      </c>
      <c r="B70" s="55">
        <v>1012571</v>
      </c>
      <c r="C70" s="55">
        <v>994609.4</v>
      </c>
      <c r="D70" s="55">
        <v>1136828.1000000001</v>
      </c>
      <c r="E70" s="55">
        <v>965357.8</v>
      </c>
      <c r="F70" s="55">
        <v>1029906.4</v>
      </c>
      <c r="G70" s="55">
        <v>922822.7</v>
      </c>
      <c r="H70" s="55">
        <v>840041.3</v>
      </c>
      <c r="I70" s="55">
        <v>908092.7</v>
      </c>
      <c r="J70" s="55">
        <v>1219259.1000000001</v>
      </c>
      <c r="K70" s="55">
        <v>1105313.8999999999</v>
      </c>
    </row>
    <row r="71" spans="1:11">
      <c r="A71" s="255">
        <v>41364</v>
      </c>
      <c r="B71" s="256">
        <v>1026996</v>
      </c>
      <c r="C71" s="256">
        <v>1014740.7</v>
      </c>
      <c r="D71" s="256">
        <v>1158537.8</v>
      </c>
      <c r="E71" s="256">
        <v>937778.9</v>
      </c>
      <c r="F71" s="256">
        <v>1067157.1000000001</v>
      </c>
      <c r="G71" s="256">
        <v>931295.3</v>
      </c>
      <c r="H71" s="256">
        <v>870567.5</v>
      </c>
      <c r="I71" s="256">
        <v>977268.6</v>
      </c>
      <c r="J71" s="256">
        <v>1253016.3999999999</v>
      </c>
      <c r="K71" s="256">
        <v>1135157.3999999999</v>
      </c>
    </row>
    <row r="72" spans="1:11">
      <c r="A72" s="255">
        <v>41455</v>
      </c>
      <c r="B72" s="256">
        <v>1016800.5</v>
      </c>
      <c r="C72" s="256">
        <v>1014685.5</v>
      </c>
      <c r="D72" s="256">
        <v>1196034.6000000001</v>
      </c>
      <c r="E72" s="256">
        <v>945412</v>
      </c>
      <c r="F72" s="256">
        <v>1064092.6000000001</v>
      </c>
      <c r="G72" s="256">
        <v>934205.1</v>
      </c>
      <c r="H72" s="256">
        <v>910532.9</v>
      </c>
      <c r="I72" s="256">
        <v>1035373.2</v>
      </c>
      <c r="J72" s="256">
        <v>1293197.5</v>
      </c>
      <c r="K72" s="256">
        <v>1156172.6000000001</v>
      </c>
    </row>
    <row r="73" spans="1:11">
      <c r="A73" s="255">
        <v>41547</v>
      </c>
      <c r="B73" s="256">
        <v>1008349.1</v>
      </c>
      <c r="C73" s="256">
        <v>1024407</v>
      </c>
      <c r="D73" s="256">
        <v>1215518.3999999999</v>
      </c>
      <c r="E73" s="256">
        <v>933345.6</v>
      </c>
      <c r="F73" s="256">
        <v>1077712.6000000001</v>
      </c>
      <c r="G73" s="256">
        <v>970612.7</v>
      </c>
      <c r="H73" s="256">
        <v>935282.1</v>
      </c>
      <c r="I73" s="256">
        <v>989977.4</v>
      </c>
      <c r="J73" s="256">
        <v>1302954.8</v>
      </c>
      <c r="K73" s="256">
        <v>1173965.8999999999</v>
      </c>
    </row>
    <row r="74" spans="1:11">
      <c r="A74" s="255">
        <v>41639</v>
      </c>
      <c r="B74" s="256">
        <v>1015364.3</v>
      </c>
      <c r="C74" s="256">
        <v>1043681.3</v>
      </c>
      <c r="D74" s="256">
        <v>1239648.6000000001</v>
      </c>
      <c r="E74" s="256">
        <v>959194.4</v>
      </c>
      <c r="F74" s="256">
        <v>1118367.7</v>
      </c>
      <c r="G74" s="256">
        <v>1017825</v>
      </c>
      <c r="H74" s="256">
        <v>962059.4</v>
      </c>
      <c r="I74" s="256">
        <v>992057.7</v>
      </c>
      <c r="J74" s="256">
        <v>1329278.3999999999</v>
      </c>
      <c r="K74" s="256">
        <v>1202654.3</v>
      </c>
    </row>
    <row r="75" spans="1:11">
      <c r="A75" s="255">
        <v>41729</v>
      </c>
      <c r="B75" s="256">
        <v>1040995.4</v>
      </c>
      <c r="C75" s="256">
        <v>1081550.8</v>
      </c>
      <c r="D75" s="256">
        <v>1274357.1000000001</v>
      </c>
      <c r="E75" s="256">
        <v>1030289.1</v>
      </c>
      <c r="F75" s="256">
        <v>1165684.6000000001</v>
      </c>
      <c r="G75" s="256">
        <v>1032179.5</v>
      </c>
      <c r="H75" s="256">
        <v>948025</v>
      </c>
      <c r="I75" s="256">
        <v>1078656.5</v>
      </c>
      <c r="J75" s="256">
        <v>1378087.7</v>
      </c>
      <c r="K75" s="256">
        <v>1233725.5</v>
      </c>
    </row>
    <row r="76" spans="1:11">
      <c r="A76" s="255">
        <v>41820</v>
      </c>
      <c r="B76" s="256">
        <v>1068829.3999999999</v>
      </c>
      <c r="C76" s="256">
        <v>1106268.8999999999</v>
      </c>
      <c r="D76" s="256">
        <v>1302509.5</v>
      </c>
      <c r="E76" s="256">
        <v>1091994.8</v>
      </c>
      <c r="F76" s="256">
        <v>1145404.1000000001</v>
      </c>
      <c r="G76" s="256">
        <v>1032244.3</v>
      </c>
      <c r="H76" s="256">
        <v>946943.6</v>
      </c>
      <c r="I76" s="256">
        <v>1097720.5</v>
      </c>
      <c r="J76" s="256">
        <v>1417326.7</v>
      </c>
      <c r="K76" s="256">
        <v>1263473</v>
      </c>
    </row>
    <row r="77" spans="1:11">
      <c r="A77" s="255">
        <v>41912</v>
      </c>
      <c r="B77" s="256">
        <v>1090125.2</v>
      </c>
      <c r="C77" s="256">
        <v>1078166.8999999999</v>
      </c>
      <c r="D77" s="256">
        <v>1331595.5</v>
      </c>
      <c r="E77" s="256">
        <v>1043489</v>
      </c>
      <c r="F77" s="256">
        <v>1122157.7</v>
      </c>
      <c r="G77" s="256">
        <v>1025766.6</v>
      </c>
      <c r="H77" s="256">
        <v>967049.3</v>
      </c>
      <c r="I77" s="256">
        <v>1086329.2</v>
      </c>
      <c r="J77" s="256">
        <v>1468496.1</v>
      </c>
      <c r="K77" s="256">
        <v>1286837.8</v>
      </c>
    </row>
    <row r="78" spans="1:11">
      <c r="A78" s="144"/>
      <c r="B78" s="55"/>
      <c r="C78" s="55"/>
      <c r="D78" s="55"/>
      <c r="E78" s="55"/>
      <c r="F78" s="55"/>
      <c r="G78" s="55"/>
      <c r="H78" s="55"/>
      <c r="I78" s="55"/>
      <c r="J78" s="55"/>
      <c r="K78" s="55"/>
    </row>
    <row r="79" spans="1:11">
      <c r="A79" s="145" t="s">
        <v>12</v>
      </c>
      <c r="B79" s="55">
        <f>AVERAGE(B3:B6)</f>
        <v>163463.79999999999</v>
      </c>
      <c r="C79" s="55">
        <f t="shared" ref="C79:K79" si="0">AVERAGE(C3:C6)</f>
        <v>145293.375</v>
      </c>
      <c r="D79" s="55">
        <f t="shared" si="0"/>
        <v>192059.2</v>
      </c>
      <c r="E79" s="55">
        <f t="shared" si="0"/>
        <v>133658.35</v>
      </c>
      <c r="F79" s="55">
        <f t="shared" si="0"/>
        <v>176761.65</v>
      </c>
      <c r="G79" s="55">
        <f t="shared" si="0"/>
        <v>159735.375</v>
      </c>
      <c r="H79" s="55">
        <f t="shared" si="0"/>
        <v>146049.17499999999</v>
      </c>
      <c r="I79" s="55">
        <f t="shared" si="0"/>
        <v>131930.25</v>
      </c>
      <c r="J79" s="55">
        <f t="shared" si="0"/>
        <v>192440.59999999998</v>
      </c>
      <c r="K79" s="55">
        <f t="shared" si="0"/>
        <v>178485.55</v>
      </c>
    </row>
    <row r="80" spans="1:11">
      <c r="A80" s="145" t="s">
        <v>13</v>
      </c>
      <c r="B80" s="55">
        <f>AVERAGE(B7:B10)</f>
        <v>180446.17499999999</v>
      </c>
      <c r="C80" s="55">
        <f t="shared" ref="C80:K80" si="1">AVERAGE(C7:C10)</f>
        <v>150505.5</v>
      </c>
      <c r="D80" s="55">
        <f t="shared" si="1"/>
        <v>204840.5</v>
      </c>
      <c r="E80" s="55">
        <f t="shared" si="1"/>
        <v>145688.92499999999</v>
      </c>
      <c r="F80" s="55">
        <f t="shared" si="1"/>
        <v>182946.42499999999</v>
      </c>
      <c r="G80" s="55">
        <f t="shared" si="1"/>
        <v>178596.67499999999</v>
      </c>
      <c r="H80" s="55">
        <f t="shared" si="1"/>
        <v>157114.77499999999</v>
      </c>
      <c r="I80" s="55">
        <f t="shared" si="1"/>
        <v>129623.75</v>
      </c>
      <c r="J80" s="55">
        <f t="shared" si="1"/>
        <v>224148.4</v>
      </c>
      <c r="K80" s="55">
        <f t="shared" si="1"/>
        <v>194435.19999999998</v>
      </c>
    </row>
    <row r="81" spans="1:11">
      <c r="A81" s="145" t="s">
        <v>14</v>
      </c>
      <c r="B81" s="55">
        <f>AVERAGE(B11:B14)</f>
        <v>198526.375</v>
      </c>
      <c r="C81" s="55">
        <f t="shared" ref="C81:K81" si="2">AVERAGE(C11:C14)</f>
        <v>182230.92499999999</v>
      </c>
      <c r="D81" s="55">
        <f t="shared" si="2"/>
        <v>223434.1</v>
      </c>
      <c r="E81" s="55">
        <f t="shared" si="2"/>
        <v>169679.67499999999</v>
      </c>
      <c r="F81" s="55">
        <f t="shared" si="2"/>
        <v>209059.47500000001</v>
      </c>
      <c r="G81" s="55">
        <f t="shared" si="2"/>
        <v>199137.625</v>
      </c>
      <c r="H81" s="55">
        <f t="shared" si="2"/>
        <v>173665.55</v>
      </c>
      <c r="I81" s="55">
        <f t="shared" si="2"/>
        <v>160642.82500000001</v>
      </c>
      <c r="J81" s="55">
        <f t="shared" si="2"/>
        <v>274122.65000000002</v>
      </c>
      <c r="K81" s="55">
        <f t="shared" si="2"/>
        <v>221283.72500000001</v>
      </c>
    </row>
    <row r="82" spans="1:11">
      <c r="A82" s="145" t="s">
        <v>15</v>
      </c>
      <c r="B82" s="55">
        <f>AVERAGE(B15:B18)</f>
        <v>188201</v>
      </c>
      <c r="C82" s="55">
        <f t="shared" ref="C82:K82" si="3">AVERAGE(C15:C18)</f>
        <v>178730.17499999999</v>
      </c>
      <c r="D82" s="55">
        <f t="shared" si="3"/>
        <v>234805.75</v>
      </c>
      <c r="E82" s="55">
        <f t="shared" si="3"/>
        <v>178725.97499999998</v>
      </c>
      <c r="F82" s="55">
        <f t="shared" si="3"/>
        <v>217193.25000000003</v>
      </c>
      <c r="G82" s="55">
        <f t="shared" si="3"/>
        <v>198321.42499999999</v>
      </c>
      <c r="H82" s="55">
        <f t="shared" si="3"/>
        <v>191026.6</v>
      </c>
      <c r="I82" s="55">
        <f t="shared" si="3"/>
        <v>161001.52500000002</v>
      </c>
      <c r="J82" s="55">
        <f t="shared" si="3"/>
        <v>292759.42499999999</v>
      </c>
      <c r="K82" s="55">
        <f t="shared" si="3"/>
        <v>232127.3</v>
      </c>
    </row>
    <row r="83" spans="1:11">
      <c r="A83" s="145" t="s">
        <v>16</v>
      </c>
      <c r="B83" s="55">
        <f>AVERAGE(B19:B22)</f>
        <v>216388.52499999999</v>
      </c>
      <c r="C83" s="55">
        <f t="shared" ref="C83:K83" si="4">AVERAGE(C19:C22)</f>
        <v>194488.07499999998</v>
      </c>
      <c r="D83" s="55">
        <f t="shared" si="4"/>
        <v>280470.82499999995</v>
      </c>
      <c r="E83" s="55">
        <f t="shared" si="4"/>
        <v>204166.2</v>
      </c>
      <c r="F83" s="55">
        <f t="shared" si="4"/>
        <v>231578.72499999998</v>
      </c>
      <c r="G83" s="55">
        <f t="shared" si="4"/>
        <v>227503.65000000002</v>
      </c>
      <c r="H83" s="55">
        <f t="shared" si="4"/>
        <v>226049.125</v>
      </c>
      <c r="I83" s="55">
        <f t="shared" si="4"/>
        <v>191463.95</v>
      </c>
      <c r="J83" s="55">
        <f t="shared" si="4"/>
        <v>326788.375</v>
      </c>
      <c r="K83" s="55">
        <f t="shared" si="4"/>
        <v>271862.89999999997</v>
      </c>
    </row>
    <row r="84" spans="1:11">
      <c r="A84" s="145" t="s">
        <v>17</v>
      </c>
      <c r="B84" s="55">
        <f>AVERAGE(B23:B26)</f>
        <v>252428.375</v>
      </c>
      <c r="C84" s="55">
        <f t="shared" ref="C84:K84" si="5">AVERAGE(C23:C26)</f>
        <v>230397.77500000002</v>
      </c>
      <c r="D84" s="55">
        <f t="shared" si="5"/>
        <v>331652.5</v>
      </c>
      <c r="E84" s="55">
        <f t="shared" si="5"/>
        <v>222099.7</v>
      </c>
      <c r="F84" s="55">
        <f t="shared" si="5"/>
        <v>259258.12499999997</v>
      </c>
      <c r="G84" s="55">
        <f t="shared" si="5"/>
        <v>255170.80000000002</v>
      </c>
      <c r="H84" s="55">
        <f t="shared" si="5"/>
        <v>266840.45</v>
      </c>
      <c r="I84" s="55">
        <f t="shared" si="5"/>
        <v>196780.55</v>
      </c>
      <c r="J84" s="55">
        <f t="shared" si="5"/>
        <v>358696.22499999998</v>
      </c>
      <c r="K84" s="55">
        <f t="shared" si="5"/>
        <v>310685.125</v>
      </c>
    </row>
    <row r="85" spans="1:11">
      <c r="A85" s="145" t="s">
        <v>18</v>
      </c>
      <c r="B85" s="55">
        <f>AVERAGE(B27:B30)</f>
        <v>282801.72499999998</v>
      </c>
      <c r="C85" s="55">
        <f t="shared" ref="C85:K85" si="6">AVERAGE(C27:C30)</f>
        <v>258784.82500000001</v>
      </c>
      <c r="D85" s="55">
        <f t="shared" si="6"/>
        <v>403850.22500000003</v>
      </c>
      <c r="E85" s="55">
        <f t="shared" si="6"/>
        <v>246187.05</v>
      </c>
      <c r="F85" s="55">
        <f t="shared" si="6"/>
        <v>295006.47499999998</v>
      </c>
      <c r="G85" s="55">
        <f t="shared" si="6"/>
        <v>282749.2</v>
      </c>
      <c r="H85" s="55">
        <f t="shared" si="6"/>
        <v>292929.85000000003</v>
      </c>
      <c r="I85" s="55">
        <f t="shared" si="6"/>
        <v>223129.82499999998</v>
      </c>
      <c r="J85" s="55">
        <f t="shared" si="6"/>
        <v>402721.85</v>
      </c>
      <c r="K85" s="55">
        <f t="shared" si="6"/>
        <v>358132.2</v>
      </c>
    </row>
    <row r="86" spans="1:11">
      <c r="A86" s="145" t="s">
        <v>19</v>
      </c>
      <c r="B86" s="55">
        <f>AVERAGE(B31:B34)</f>
        <v>334408.34999999998</v>
      </c>
      <c r="C86" s="55">
        <f t="shared" ref="C86:K86" si="7">AVERAGE(C31:C34)</f>
        <v>302718.67500000005</v>
      </c>
      <c r="D86" s="55">
        <f t="shared" si="7"/>
        <v>476562.80000000005</v>
      </c>
      <c r="E86" s="55">
        <f t="shared" si="7"/>
        <v>300526.07500000001</v>
      </c>
      <c r="F86" s="55">
        <f t="shared" si="7"/>
        <v>413411.22499999998</v>
      </c>
      <c r="G86" s="55">
        <f t="shared" si="7"/>
        <v>350489.125</v>
      </c>
      <c r="H86" s="55">
        <f t="shared" si="7"/>
        <v>332859.45</v>
      </c>
      <c r="I86" s="55">
        <f t="shared" si="7"/>
        <v>271296.17500000005</v>
      </c>
      <c r="J86" s="55">
        <f t="shared" si="7"/>
        <v>481118.3</v>
      </c>
      <c r="K86" s="55">
        <f t="shared" si="7"/>
        <v>433968.52499999997</v>
      </c>
    </row>
    <row r="87" spans="1:11">
      <c r="A87" s="145" t="s">
        <v>20</v>
      </c>
      <c r="B87" s="55">
        <f>AVERAGE(B35:B38)</f>
        <v>437898.42499999993</v>
      </c>
      <c r="C87" s="55">
        <f t="shared" ref="C87:K87" si="8">AVERAGE(C35:C38)</f>
        <v>407578.32499999995</v>
      </c>
      <c r="D87" s="55">
        <f t="shared" si="8"/>
        <v>608486.80000000005</v>
      </c>
      <c r="E87" s="55">
        <f t="shared" si="8"/>
        <v>406226.67499999993</v>
      </c>
      <c r="F87" s="55">
        <f t="shared" si="8"/>
        <v>549488.02500000002</v>
      </c>
      <c r="G87" s="55">
        <f t="shared" si="8"/>
        <v>513441.625</v>
      </c>
      <c r="H87" s="55">
        <f t="shared" si="8"/>
        <v>418428.27499999997</v>
      </c>
      <c r="I87" s="55">
        <f t="shared" si="8"/>
        <v>367157.77500000002</v>
      </c>
      <c r="J87" s="55">
        <f t="shared" si="8"/>
        <v>646485.35</v>
      </c>
      <c r="K87" s="55">
        <f t="shared" si="8"/>
        <v>573869.35</v>
      </c>
    </row>
    <row r="88" spans="1:11">
      <c r="A88" s="145" t="s">
        <v>21</v>
      </c>
      <c r="B88" s="55">
        <f>AVERAGE(B39:B42)</f>
        <v>566759.94999999995</v>
      </c>
      <c r="C88" s="55">
        <f t="shared" ref="C88:K88" si="9">AVERAGE(C39:C42)</f>
        <v>528287.94999999995</v>
      </c>
      <c r="D88" s="55">
        <f t="shared" si="9"/>
        <v>732817.17500000005</v>
      </c>
      <c r="E88" s="55">
        <f t="shared" si="9"/>
        <v>490453.77500000002</v>
      </c>
      <c r="F88" s="55">
        <f t="shared" si="9"/>
        <v>683966.39999999991</v>
      </c>
      <c r="G88" s="55">
        <f t="shared" si="9"/>
        <v>640964.67499999993</v>
      </c>
      <c r="H88" s="55">
        <f t="shared" si="9"/>
        <v>528048.15</v>
      </c>
      <c r="I88" s="55">
        <f t="shared" si="9"/>
        <v>438164.65</v>
      </c>
      <c r="J88" s="55">
        <f t="shared" si="9"/>
        <v>828523.52500000002</v>
      </c>
      <c r="K88" s="55">
        <f t="shared" si="9"/>
        <v>704204.05</v>
      </c>
    </row>
    <row r="89" spans="1:11">
      <c r="A89" s="145" t="s">
        <v>22</v>
      </c>
      <c r="B89" s="55">
        <f>AVERAGE(B43:B46)</f>
        <v>704725.75</v>
      </c>
      <c r="C89" s="55">
        <f t="shared" ref="C89:K89" si="10">AVERAGE(C43:C46)</f>
        <v>664059.82499999995</v>
      </c>
      <c r="D89" s="55">
        <f t="shared" si="10"/>
        <v>852427.8</v>
      </c>
      <c r="E89" s="55">
        <f t="shared" si="10"/>
        <v>570024.07499999995</v>
      </c>
      <c r="F89" s="55">
        <f t="shared" si="10"/>
        <v>817968.27500000002</v>
      </c>
      <c r="G89" s="55">
        <f t="shared" si="10"/>
        <v>749057.17499999993</v>
      </c>
      <c r="H89" s="55">
        <f t="shared" si="10"/>
        <v>621951.125</v>
      </c>
      <c r="I89" s="55">
        <f t="shared" si="10"/>
        <v>550723.80000000005</v>
      </c>
      <c r="J89" s="55">
        <f t="shared" si="10"/>
        <v>942622.92500000005</v>
      </c>
      <c r="K89" s="55">
        <f t="shared" si="10"/>
        <v>812026.32499999995</v>
      </c>
    </row>
    <row r="90" spans="1:11">
      <c r="A90" s="145" t="s">
        <v>23</v>
      </c>
      <c r="B90" s="55">
        <f>AVERAGE(B47:B50)</f>
        <v>826815.72499999998</v>
      </c>
      <c r="C90" s="55">
        <f t="shared" ref="C90:K90" si="11">AVERAGE(C47:C50)</f>
        <v>754661.65</v>
      </c>
      <c r="D90" s="55">
        <f t="shared" si="11"/>
        <v>977226.75</v>
      </c>
      <c r="E90" s="55">
        <f t="shared" si="11"/>
        <v>696997.25</v>
      </c>
      <c r="F90" s="55">
        <f t="shared" si="11"/>
        <v>884526.92500000005</v>
      </c>
      <c r="G90" s="55">
        <f t="shared" si="11"/>
        <v>849956.85</v>
      </c>
      <c r="H90" s="55">
        <f t="shared" si="11"/>
        <v>715569.97500000009</v>
      </c>
      <c r="I90" s="55">
        <f t="shared" si="11"/>
        <v>620928.32499999995</v>
      </c>
      <c r="J90" s="55">
        <f t="shared" si="11"/>
        <v>1053543.875</v>
      </c>
      <c r="K90" s="55">
        <f t="shared" si="11"/>
        <v>930113.5</v>
      </c>
    </row>
    <row r="91" spans="1:11">
      <c r="A91" s="145" t="s">
        <v>24</v>
      </c>
      <c r="B91" s="55">
        <f>AVERAGE(B51:B54)</f>
        <v>835897.57499999995</v>
      </c>
      <c r="C91" s="55">
        <f t="shared" ref="C91:K91" si="12">AVERAGE(C51:C54)</f>
        <v>798289</v>
      </c>
      <c r="D91" s="55">
        <f t="shared" si="12"/>
        <v>993899.2</v>
      </c>
      <c r="E91" s="55">
        <f t="shared" si="12"/>
        <v>727579.7</v>
      </c>
      <c r="F91" s="55">
        <f t="shared" si="12"/>
        <v>854258.35000000009</v>
      </c>
      <c r="G91" s="55">
        <f t="shared" si="12"/>
        <v>865083.625</v>
      </c>
      <c r="H91" s="55">
        <f t="shared" si="12"/>
        <v>789760.65</v>
      </c>
      <c r="I91" s="55">
        <f t="shared" si="12"/>
        <v>663216.82499999995</v>
      </c>
      <c r="J91" s="55">
        <f t="shared" si="12"/>
        <v>1102610.2250000001</v>
      </c>
      <c r="K91" s="55">
        <f t="shared" si="12"/>
        <v>968308.27500000002</v>
      </c>
    </row>
    <row r="92" spans="1:11">
      <c r="A92" s="145" t="s">
        <v>25</v>
      </c>
      <c r="B92" s="55">
        <f>AVERAGE(B55:B58)</f>
        <v>830014.12499999988</v>
      </c>
      <c r="C92" s="55">
        <f>AVERAGE(C55:C58)</f>
        <v>808903.07500000007</v>
      </c>
      <c r="D92" s="55">
        <f t="shared" ref="D92:K92" si="13">AVERAGE(D55:D58)</f>
        <v>1019632.6</v>
      </c>
      <c r="E92" s="55">
        <f t="shared" si="13"/>
        <v>750346.32499999995</v>
      </c>
      <c r="F92" s="55">
        <f>AVERAGE(F55:F58)</f>
        <v>849432.35</v>
      </c>
      <c r="G92" s="55">
        <f t="shared" si="13"/>
        <v>824957.125</v>
      </c>
      <c r="H92" s="55">
        <f t="shared" si="13"/>
        <v>784761.7</v>
      </c>
      <c r="I92" s="55">
        <f t="shared" si="13"/>
        <v>695951.7</v>
      </c>
      <c r="J92" s="55">
        <f t="shared" si="13"/>
        <v>1097717.1000000001</v>
      </c>
      <c r="K92" s="55">
        <f t="shared" si="13"/>
        <v>964849.625</v>
      </c>
    </row>
    <row r="93" spans="1:11">
      <c r="A93" s="145" t="s">
        <v>408</v>
      </c>
      <c r="B93" s="55">
        <f>AVERAGE(B59:B62)</f>
        <v>890126.55</v>
      </c>
      <c r="C93" s="55">
        <f>AVERAGE(C59:C62)</f>
        <v>854513.15</v>
      </c>
      <c r="D93" s="55">
        <f t="shared" ref="D93:K93" si="14">AVERAGE(D59:D62)</f>
        <v>1081472.5250000001</v>
      </c>
      <c r="E93" s="55">
        <f t="shared" si="14"/>
        <v>840853.125</v>
      </c>
      <c r="F93" s="55">
        <f t="shared" si="14"/>
        <v>923854.125</v>
      </c>
      <c r="G93" s="55">
        <f t="shared" si="14"/>
        <v>908969.2</v>
      </c>
      <c r="H93" s="55">
        <f t="shared" si="14"/>
        <v>838267.07499999995</v>
      </c>
      <c r="I93" s="55">
        <f t="shared" si="14"/>
        <v>783897.625</v>
      </c>
      <c r="J93" s="55">
        <f t="shared" si="14"/>
        <v>1175670.625</v>
      </c>
      <c r="K93" s="55">
        <f t="shared" si="14"/>
        <v>1036402.125</v>
      </c>
    </row>
    <row r="94" spans="1:11">
      <c r="A94" s="145" t="s">
        <v>441</v>
      </c>
      <c r="B94" s="55">
        <f>AVERAGE(B63:B66)</f>
        <v>879201.5</v>
      </c>
      <c r="C94" s="55">
        <f t="shared" ref="C94:H94" si="15">AVERAGE(C63:C66)</f>
        <v>903393.45</v>
      </c>
      <c r="D94" s="55">
        <f t="shared" si="15"/>
        <v>1116115.7750000001</v>
      </c>
      <c r="E94" s="55">
        <f t="shared" si="15"/>
        <v>894340.02499999991</v>
      </c>
      <c r="F94" s="55">
        <f>AVERAGE(F63:F66)</f>
        <v>964543.65</v>
      </c>
      <c r="G94" s="55">
        <f t="shared" si="15"/>
        <v>891182.125</v>
      </c>
      <c r="H94" s="55">
        <f t="shared" si="15"/>
        <v>844161.60000000009</v>
      </c>
      <c r="I94" s="55">
        <f>AVERAGE(I63:I66)</f>
        <v>776670.07499999995</v>
      </c>
      <c r="J94" s="55">
        <f>AVERAGE(J63:J66)</f>
        <v>1158275.8499999999</v>
      </c>
      <c r="K94" s="55">
        <f>AVERAGE(K63:K66)</f>
        <v>1054256.75</v>
      </c>
    </row>
    <row r="95" spans="1:11">
      <c r="A95" s="145" t="s">
        <v>484</v>
      </c>
      <c r="B95" s="55">
        <f t="shared" ref="B95:K95" si="16">AVERAGE(B67:B70)</f>
        <v>933261.45</v>
      </c>
      <c r="C95" s="55">
        <f t="shared" si="16"/>
        <v>928101.52500000002</v>
      </c>
      <c r="D95" s="55">
        <f t="shared" si="16"/>
        <v>1100099.75</v>
      </c>
      <c r="E95" s="55">
        <f t="shared" si="16"/>
        <v>870768.67500000005</v>
      </c>
      <c r="F95" s="55">
        <f t="shared" si="16"/>
        <v>938331.32499999995</v>
      </c>
      <c r="G95" s="55">
        <f t="shared" si="16"/>
        <v>903679.7</v>
      </c>
      <c r="H95" s="55">
        <f t="shared" si="16"/>
        <v>871902.97500000009</v>
      </c>
      <c r="I95" s="55">
        <f t="shared" si="16"/>
        <v>867766.34999999986</v>
      </c>
      <c r="J95" s="55">
        <f t="shared" si="16"/>
        <v>1193355.4249999998</v>
      </c>
      <c r="K95" s="55">
        <f t="shared" si="16"/>
        <v>1060773.0750000002</v>
      </c>
    </row>
    <row r="96" spans="1:11">
      <c r="A96" s="145" t="s">
        <v>509</v>
      </c>
      <c r="B96" s="256">
        <f t="shared" ref="B96:K96" si="17">AVERAGE(B71:B74)</f>
        <v>1016877.4750000001</v>
      </c>
      <c r="C96" s="256">
        <f t="shared" si="17"/>
        <v>1024378.625</v>
      </c>
      <c r="D96" s="256">
        <f t="shared" si="17"/>
        <v>1202434.8500000001</v>
      </c>
      <c r="E96" s="256">
        <f t="shared" si="17"/>
        <v>943932.72499999998</v>
      </c>
      <c r="F96" s="256">
        <f t="shared" si="17"/>
        <v>1081832.5</v>
      </c>
      <c r="G96" s="256">
        <f t="shared" si="17"/>
        <v>963484.52499999991</v>
      </c>
      <c r="H96" s="256">
        <f t="shared" si="17"/>
        <v>919610.47499999998</v>
      </c>
      <c r="I96" s="256">
        <f t="shared" si="17"/>
        <v>998669.22499999986</v>
      </c>
      <c r="J96" s="256">
        <f t="shared" si="17"/>
        <v>1294611.7749999999</v>
      </c>
      <c r="K96" s="256">
        <f t="shared" si="17"/>
        <v>1166987.55</v>
      </c>
    </row>
    <row r="97" spans="1:11">
      <c r="A97" s="214" t="s">
        <v>539</v>
      </c>
      <c r="B97" s="256">
        <f>AVERAGE(B75:B77)</f>
        <v>1066650</v>
      </c>
      <c r="C97" s="256">
        <f t="shared" ref="C97:K97" si="18">AVERAGE(C75:C77)</f>
        <v>1088662.2</v>
      </c>
      <c r="D97" s="256">
        <f t="shared" si="18"/>
        <v>1302820.7</v>
      </c>
      <c r="E97" s="256">
        <f t="shared" si="18"/>
        <v>1055257.6333333333</v>
      </c>
      <c r="F97" s="256">
        <f t="shared" si="18"/>
        <v>1144415.4666666668</v>
      </c>
      <c r="G97" s="256">
        <f t="shared" si="18"/>
        <v>1030063.4666666667</v>
      </c>
      <c r="H97" s="256">
        <f t="shared" si="18"/>
        <v>954005.96666666679</v>
      </c>
      <c r="I97" s="256">
        <f t="shared" si="18"/>
        <v>1087568.7333333334</v>
      </c>
      <c r="J97" s="256">
        <f t="shared" si="18"/>
        <v>1421303.5</v>
      </c>
      <c r="K97" s="256">
        <f t="shared" si="18"/>
        <v>1261345.4333333333</v>
      </c>
    </row>
    <row r="98" spans="1:11">
      <c r="A98" s="63"/>
      <c r="B98" s="55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145" t="s">
        <v>399</v>
      </c>
      <c r="B99" s="67">
        <f>(B80-B79)/B79*100</f>
        <v>10.389073911165653</v>
      </c>
      <c r="C99" s="67">
        <f t="shared" ref="C99:K99" si="19">(C80-C79)/C79*100</f>
        <v>3.5873108460726444</v>
      </c>
      <c r="D99" s="67">
        <f t="shared" si="19"/>
        <v>6.6548751634912504</v>
      </c>
      <c r="E99" s="67">
        <f t="shared" si="19"/>
        <v>9.0009902112363225</v>
      </c>
      <c r="F99" s="67">
        <f t="shared" si="19"/>
        <v>3.4989348651135552</v>
      </c>
      <c r="G99" s="67">
        <f t="shared" si="19"/>
        <v>11.807841562959982</v>
      </c>
      <c r="H99" s="67">
        <f t="shared" si="19"/>
        <v>7.5766261603326459</v>
      </c>
      <c r="I99" s="67">
        <f t="shared" si="19"/>
        <v>-1.7482722878187529</v>
      </c>
      <c r="J99" s="67">
        <f t="shared" si="19"/>
        <v>16.476668644766239</v>
      </c>
      <c r="K99" s="67">
        <f t="shared" si="19"/>
        <v>8.936101549957403</v>
      </c>
    </row>
    <row r="100" spans="1:11">
      <c r="A100" s="145" t="s">
        <v>400</v>
      </c>
      <c r="B100" s="67">
        <f t="shared" ref="B100:K112" si="20">(B81-B80)/B80*100</f>
        <v>10.019719176646451</v>
      </c>
      <c r="C100" s="67">
        <f t="shared" si="20"/>
        <v>21.079246273391995</v>
      </c>
      <c r="D100" s="67">
        <f t="shared" si="20"/>
        <v>9.0771112157996132</v>
      </c>
      <c r="E100" s="67">
        <f t="shared" si="20"/>
        <v>16.467106199047045</v>
      </c>
      <c r="F100" s="67">
        <f t="shared" si="20"/>
        <v>14.273604963857601</v>
      </c>
      <c r="G100" s="67">
        <f t="shared" si="20"/>
        <v>11.501305945365452</v>
      </c>
      <c r="H100" s="67">
        <f t="shared" si="20"/>
        <v>10.53419387196398</v>
      </c>
      <c r="I100" s="67">
        <f t="shared" si="20"/>
        <v>23.93008611462021</v>
      </c>
      <c r="J100" s="67">
        <f t="shared" si="20"/>
        <v>22.295162490564298</v>
      </c>
      <c r="K100" s="67">
        <f t="shared" si="20"/>
        <v>13.808469351228597</v>
      </c>
    </row>
    <row r="101" spans="1:11">
      <c r="A101" s="145" t="s">
        <v>225</v>
      </c>
      <c r="B101" s="67">
        <f t="shared" si="20"/>
        <v>-5.201009185807175</v>
      </c>
      <c r="C101" s="67">
        <f t="shared" si="20"/>
        <v>-1.9210515449010646</v>
      </c>
      <c r="D101" s="67">
        <f t="shared" si="20"/>
        <v>5.0894872358337393</v>
      </c>
      <c r="E101" s="67">
        <f t="shared" si="20"/>
        <v>5.33139870759417</v>
      </c>
      <c r="F101" s="67">
        <f t="shared" si="20"/>
        <v>3.8906512130100888</v>
      </c>
      <c r="G101" s="67">
        <f t="shared" si="20"/>
        <v>-0.40986729654931442</v>
      </c>
      <c r="H101" s="67">
        <f t="shared" si="20"/>
        <v>9.9968301139748323</v>
      </c>
      <c r="I101" s="67">
        <f t="shared" si="20"/>
        <v>0.22329039594517316</v>
      </c>
      <c r="J101" s="67">
        <f t="shared" si="20"/>
        <v>6.7986994142950108</v>
      </c>
      <c r="K101" s="67">
        <f t="shared" si="20"/>
        <v>4.900303897179958</v>
      </c>
    </row>
    <row r="102" spans="1:11">
      <c r="A102" s="145" t="s">
        <v>226</v>
      </c>
      <c r="B102" s="67">
        <f t="shared" si="20"/>
        <v>14.977351342447697</v>
      </c>
      <c r="C102" s="67">
        <f t="shared" si="20"/>
        <v>8.8165862311722112</v>
      </c>
      <c r="D102" s="67">
        <f t="shared" si="20"/>
        <v>19.448022461119439</v>
      </c>
      <c r="E102" s="67">
        <f t="shared" si="20"/>
        <v>14.234206863328087</v>
      </c>
      <c r="F102" s="67">
        <f t="shared" si="20"/>
        <v>6.6233527054823051</v>
      </c>
      <c r="G102" s="67">
        <f t="shared" si="20"/>
        <v>14.7146103856404</v>
      </c>
      <c r="H102" s="67">
        <f t="shared" si="20"/>
        <v>18.333847223370984</v>
      </c>
      <c r="I102" s="67">
        <f t="shared" si="20"/>
        <v>18.920581652875637</v>
      </c>
      <c r="J102" s="67">
        <f t="shared" si="20"/>
        <v>11.623519891801951</v>
      </c>
      <c r="K102" s="67">
        <f t="shared" si="20"/>
        <v>17.118021016916142</v>
      </c>
    </row>
    <row r="103" spans="1:11">
      <c r="A103" s="145" t="s">
        <v>227</v>
      </c>
      <c r="B103" s="67">
        <f t="shared" si="20"/>
        <v>16.655157661433297</v>
      </c>
      <c r="C103" s="67">
        <f t="shared" si="20"/>
        <v>18.463702723161841</v>
      </c>
      <c r="D103" s="67">
        <f t="shared" si="20"/>
        <v>18.248484490320894</v>
      </c>
      <c r="E103" s="67">
        <f t="shared" si="20"/>
        <v>8.7837751792412249</v>
      </c>
      <c r="F103" s="67">
        <f t="shared" si="20"/>
        <v>11.952479658915125</v>
      </c>
      <c r="G103" s="67">
        <f t="shared" si="20"/>
        <v>12.161189501794803</v>
      </c>
      <c r="H103" s="67">
        <f t="shared" si="20"/>
        <v>18.045336384292579</v>
      </c>
      <c r="I103" s="67">
        <f t="shared" si="20"/>
        <v>2.7768151654658628</v>
      </c>
      <c r="J103" s="67">
        <f t="shared" si="20"/>
        <v>9.764071319856459</v>
      </c>
      <c r="K103" s="67">
        <f t="shared" si="20"/>
        <v>14.280074625850029</v>
      </c>
    </row>
    <row r="104" spans="1:11">
      <c r="A104" s="145" t="s">
        <v>228</v>
      </c>
      <c r="B104" s="67">
        <f t="shared" si="20"/>
        <v>12.032462673817861</v>
      </c>
      <c r="C104" s="67">
        <f t="shared" si="20"/>
        <v>12.32088721342903</v>
      </c>
      <c r="D104" s="67">
        <f t="shared" si="20"/>
        <v>21.769088126879801</v>
      </c>
      <c r="E104" s="67">
        <f t="shared" si="20"/>
        <v>10.845287049014463</v>
      </c>
      <c r="F104" s="67">
        <f t="shared" si="20"/>
        <v>13.78870961131884</v>
      </c>
      <c r="G104" s="67">
        <f t="shared" si="20"/>
        <v>10.807819703508393</v>
      </c>
      <c r="H104" s="67">
        <f t="shared" si="20"/>
        <v>9.7771533513753344</v>
      </c>
      <c r="I104" s="67">
        <f t="shared" si="20"/>
        <v>13.390182617133654</v>
      </c>
      <c r="J104" s="67">
        <f t="shared" si="20"/>
        <v>12.273791005188304</v>
      </c>
      <c r="K104" s="67">
        <f t="shared" si="20"/>
        <v>15.271756251606835</v>
      </c>
    </row>
    <row r="105" spans="1:11">
      <c r="A105" s="145" t="s">
        <v>215</v>
      </c>
      <c r="B105" s="67">
        <f t="shared" si="20"/>
        <v>18.24834166057509</v>
      </c>
      <c r="C105" s="67">
        <f t="shared" si="20"/>
        <v>16.97698077930189</v>
      </c>
      <c r="D105" s="67">
        <f t="shared" si="20"/>
        <v>18.004837065523489</v>
      </c>
      <c r="E105" s="67">
        <f t="shared" si="20"/>
        <v>22.072251566441057</v>
      </c>
      <c r="F105" s="67">
        <f t="shared" si="20"/>
        <v>40.136322431566974</v>
      </c>
      <c r="G105" s="67">
        <f t="shared" si="20"/>
        <v>23.957600941045982</v>
      </c>
      <c r="H105" s="67">
        <f t="shared" si="20"/>
        <v>13.631113387727462</v>
      </c>
      <c r="I105" s="67">
        <f t="shared" si="20"/>
        <v>21.586692859190862</v>
      </c>
      <c r="J105" s="67">
        <f t="shared" si="20"/>
        <v>19.466649251834738</v>
      </c>
      <c r="K105" s="67">
        <f t="shared" si="20"/>
        <v>21.175511445214909</v>
      </c>
    </row>
    <row r="106" spans="1:11">
      <c r="A106" s="145" t="s">
        <v>216</v>
      </c>
      <c r="B106" s="67">
        <f t="shared" si="20"/>
        <v>30.947216180457204</v>
      </c>
      <c r="C106" s="67">
        <f t="shared" si="20"/>
        <v>34.639306610337101</v>
      </c>
      <c r="D106" s="67">
        <f t="shared" si="20"/>
        <v>27.682395688459106</v>
      </c>
      <c r="E106" s="67">
        <f t="shared" si="20"/>
        <v>35.17185655188154</v>
      </c>
      <c r="F106" s="67">
        <f t="shared" si="20"/>
        <v>32.915603585751704</v>
      </c>
      <c r="G106" s="67">
        <f t="shared" si="20"/>
        <v>46.492883338391735</v>
      </c>
      <c r="H106" s="67">
        <f t="shared" si="20"/>
        <v>25.707194132538508</v>
      </c>
      <c r="I106" s="67">
        <f t="shared" si="20"/>
        <v>35.33466699263267</v>
      </c>
      <c r="J106" s="67">
        <f t="shared" si="20"/>
        <v>34.371390570676688</v>
      </c>
      <c r="K106" s="67">
        <f t="shared" si="20"/>
        <v>32.237551098895942</v>
      </c>
    </row>
    <row r="107" spans="1:11">
      <c r="A107" s="145" t="s">
        <v>217</v>
      </c>
      <c r="B107" s="67">
        <f t="shared" si="20"/>
        <v>29.427263868327465</v>
      </c>
      <c r="C107" s="67">
        <f t="shared" si="20"/>
        <v>29.616301357536617</v>
      </c>
      <c r="D107" s="67">
        <f t="shared" si="20"/>
        <v>20.432715220773893</v>
      </c>
      <c r="E107" s="67">
        <f t="shared" si="20"/>
        <v>20.734015066834324</v>
      </c>
      <c r="F107" s="67">
        <f t="shared" si="20"/>
        <v>24.473395029855268</v>
      </c>
      <c r="G107" s="67">
        <f t="shared" si="20"/>
        <v>24.836913057058808</v>
      </c>
      <c r="H107" s="67">
        <f t="shared" si="20"/>
        <v>26.198008487834638</v>
      </c>
      <c r="I107" s="67">
        <f t="shared" si="20"/>
        <v>19.339608156193886</v>
      </c>
      <c r="J107" s="67">
        <f t="shared" si="20"/>
        <v>28.158128409251663</v>
      </c>
      <c r="K107" s="67">
        <f t="shared" si="20"/>
        <v>22.711563180713533</v>
      </c>
    </row>
    <row r="108" spans="1:11">
      <c r="A108" s="145" t="s">
        <v>218</v>
      </c>
      <c r="B108" s="67">
        <f t="shared" si="20"/>
        <v>24.342898611660907</v>
      </c>
      <c r="C108" s="67">
        <f t="shared" si="20"/>
        <v>25.700354323811474</v>
      </c>
      <c r="D108" s="67">
        <f t="shared" si="20"/>
        <v>16.322028069279352</v>
      </c>
      <c r="E108" s="67">
        <f t="shared" si="20"/>
        <v>16.223812325636587</v>
      </c>
      <c r="F108" s="67">
        <f t="shared" si="20"/>
        <v>19.591879805791649</v>
      </c>
      <c r="G108" s="67">
        <f t="shared" si="20"/>
        <v>16.864033887670956</v>
      </c>
      <c r="H108" s="67">
        <f t="shared" si="20"/>
        <v>17.783032664729529</v>
      </c>
      <c r="I108" s="67">
        <f t="shared" si="20"/>
        <v>25.688779320741645</v>
      </c>
      <c r="J108" s="67">
        <f t="shared" si="20"/>
        <v>13.771413430898058</v>
      </c>
      <c r="K108" s="67">
        <f t="shared" si="20"/>
        <v>15.311226199281288</v>
      </c>
    </row>
    <row r="109" spans="1:11">
      <c r="A109" s="145" t="s">
        <v>219</v>
      </c>
      <c r="B109" s="67">
        <f t="shared" si="20"/>
        <v>17.324466290610211</v>
      </c>
      <c r="C109" s="67">
        <f t="shared" si="20"/>
        <v>13.643623900903821</v>
      </c>
      <c r="D109" s="67">
        <f t="shared" si="20"/>
        <v>14.640412947583355</v>
      </c>
      <c r="E109" s="67">
        <f t="shared" si="20"/>
        <v>22.275054786063212</v>
      </c>
      <c r="F109" s="67">
        <f t="shared" si="20"/>
        <v>8.1370698637425782</v>
      </c>
      <c r="G109" s="67">
        <f t="shared" si="20"/>
        <v>13.470223417858598</v>
      </c>
      <c r="H109" s="67">
        <f t="shared" si="20"/>
        <v>15.052444836400946</v>
      </c>
      <c r="I109" s="67">
        <f t="shared" si="20"/>
        <v>12.747683139896967</v>
      </c>
      <c r="J109" s="67">
        <f t="shared" si="20"/>
        <v>11.767266322320767</v>
      </c>
      <c r="K109" s="67">
        <f t="shared" si="20"/>
        <v>14.542284081738366</v>
      </c>
    </row>
    <row r="110" spans="1:11">
      <c r="A110" s="145" t="s">
        <v>220</v>
      </c>
      <c r="B110" s="67">
        <f t="shared" si="20"/>
        <v>1.0984128295334461</v>
      </c>
      <c r="C110" s="67">
        <f t="shared" si="20"/>
        <v>5.7810477052862002</v>
      </c>
      <c r="D110" s="67">
        <f t="shared" si="20"/>
        <v>1.7060984055133523</v>
      </c>
      <c r="E110" s="67">
        <f t="shared" si="20"/>
        <v>4.3877432801922751</v>
      </c>
      <c r="F110" s="67">
        <f t="shared" si="20"/>
        <v>-3.4220071932801766</v>
      </c>
      <c r="G110" s="67">
        <f t="shared" si="20"/>
        <v>1.7797109347374545</v>
      </c>
      <c r="H110" s="67">
        <f t="shared" si="20"/>
        <v>10.36805310340193</v>
      </c>
      <c r="I110" s="67">
        <f t="shared" si="20"/>
        <v>6.8105284132431869</v>
      </c>
      <c r="J110" s="67">
        <f t="shared" si="20"/>
        <v>4.6572668841153</v>
      </c>
      <c r="K110" s="67">
        <f t="shared" si="20"/>
        <v>4.106463888546938</v>
      </c>
    </row>
    <row r="111" spans="1:11">
      <c r="A111" s="145" t="s">
        <v>221</v>
      </c>
      <c r="B111" s="67">
        <f t="shared" ref="B111:B116" si="21">(B92-B91)/B91*100</f>
        <v>-0.70384819575533164</v>
      </c>
      <c r="C111" s="67">
        <f t="shared" si="20"/>
        <v>1.3296030635521809</v>
      </c>
      <c r="D111" s="67">
        <f t="shared" si="20"/>
        <v>2.5891357996867312</v>
      </c>
      <c r="E111" s="67">
        <f t="shared" si="20"/>
        <v>3.1290901876454225</v>
      </c>
      <c r="F111" s="67">
        <f t="shared" si="20"/>
        <v>-0.5649344838127851</v>
      </c>
      <c r="G111" s="67">
        <f t="shared" si="20"/>
        <v>-4.6384533055980572</v>
      </c>
      <c r="H111" s="67">
        <f t="shared" si="20"/>
        <v>-0.63297025497536119</v>
      </c>
      <c r="I111" s="67">
        <f t="shared" si="20"/>
        <v>4.935772701484165</v>
      </c>
      <c r="J111" s="67">
        <f t="shared" si="20"/>
        <v>-0.4437764940915544</v>
      </c>
      <c r="K111" s="67">
        <f t="shared" si="20"/>
        <v>-0.35718480253615753</v>
      </c>
    </row>
    <row r="112" spans="1:11">
      <c r="A112" s="145" t="s">
        <v>409</v>
      </c>
      <c r="B112" s="67">
        <f t="shared" si="21"/>
        <v>7.2423375927488181</v>
      </c>
      <c r="C112" s="67">
        <f t="shared" si="20"/>
        <v>5.6385092861712698</v>
      </c>
      <c r="D112" s="67">
        <f t="shared" si="20"/>
        <v>6.0649223063287856</v>
      </c>
      <c r="E112" s="67">
        <f t="shared" si="20"/>
        <v>12.062003502182815</v>
      </c>
      <c r="F112" s="67">
        <f t="shared" si="20"/>
        <v>8.7613539795134976</v>
      </c>
      <c r="G112" s="67">
        <f t="shared" si="20"/>
        <v>10.183811067757</v>
      </c>
      <c r="H112" s="67">
        <f t="shared" si="20"/>
        <v>6.8180410690277071</v>
      </c>
      <c r="I112" s="67">
        <f t="shared" si="20"/>
        <v>12.636785713721233</v>
      </c>
      <c r="J112" s="67">
        <f t="shared" si="20"/>
        <v>7.1014221241520152</v>
      </c>
      <c r="K112" s="67">
        <f t="shared" si="20"/>
        <v>7.4159224552737948</v>
      </c>
    </row>
    <row r="113" spans="1:11">
      <c r="A113" s="145" t="s">
        <v>442</v>
      </c>
      <c r="B113" s="67">
        <f t="shared" si="21"/>
        <v>-1.2273591884210224</v>
      </c>
      <c r="C113" s="67">
        <f t="shared" ref="C113:K113" si="22">(C94-C93)/C93*100</f>
        <v>5.7202513501401269</v>
      </c>
      <c r="D113" s="67">
        <f t="shared" si="22"/>
        <v>3.2033407413655741</v>
      </c>
      <c r="E113" s="67">
        <f t="shared" si="22"/>
        <v>6.3610276765041345</v>
      </c>
      <c r="F113" s="67">
        <f t="shared" si="22"/>
        <v>4.4043235721873328</v>
      </c>
      <c r="G113" s="67">
        <f t="shared" si="22"/>
        <v>-1.9568402317702245</v>
      </c>
      <c r="H113" s="67">
        <f t="shared" si="22"/>
        <v>0.70317983084330726</v>
      </c>
      <c r="I113" s="67">
        <f t="shared" si="22"/>
        <v>-0.9220017728718144</v>
      </c>
      <c r="J113" s="67">
        <f t="shared" si="22"/>
        <v>-1.4795619308766976</v>
      </c>
      <c r="K113" s="67">
        <f t="shared" si="22"/>
        <v>1.7227507131944562</v>
      </c>
    </row>
    <row r="114" spans="1:11">
      <c r="A114" s="145" t="s">
        <v>485</v>
      </c>
      <c r="B114" s="67">
        <f t="shared" si="21"/>
        <v>6.1487554331970493</v>
      </c>
      <c r="C114" s="67">
        <f t="shared" ref="C114:K114" si="23">(C95-C94)/C94*100</f>
        <v>2.7350292389213218</v>
      </c>
      <c r="D114" s="67">
        <f t="shared" si="23"/>
        <v>-1.4349788219775084</v>
      </c>
      <c r="E114" s="67">
        <f t="shared" si="23"/>
        <v>-2.6356138986399342</v>
      </c>
      <c r="F114" s="67">
        <f t="shared" si="23"/>
        <v>-2.7175882605209281</v>
      </c>
      <c r="G114" s="67">
        <f t="shared" si="23"/>
        <v>1.4023592540076983</v>
      </c>
      <c r="H114" s="67">
        <f t="shared" si="23"/>
        <v>3.286263554276811</v>
      </c>
      <c r="I114" s="67">
        <f t="shared" si="23"/>
        <v>11.72908264812442</v>
      </c>
      <c r="J114" s="67">
        <f t="shared" si="23"/>
        <v>3.0286028151238717</v>
      </c>
      <c r="K114" s="67">
        <f t="shared" si="23"/>
        <v>0.61809658795167177</v>
      </c>
    </row>
    <row r="115" spans="1:11">
      <c r="A115" s="145" t="s">
        <v>510</v>
      </c>
      <c r="B115" s="67">
        <f t="shared" si="21"/>
        <v>8.9595498667602893</v>
      </c>
      <c r="C115" s="67">
        <f t="shared" ref="C115:K115" si="24">(C96-C95)/C95*100</f>
        <v>10.373552613222996</v>
      </c>
      <c r="D115" s="67">
        <f t="shared" si="24"/>
        <v>9.3023473553193785</v>
      </c>
      <c r="E115" s="67">
        <f t="shared" si="24"/>
        <v>8.4022372531947056</v>
      </c>
      <c r="F115" s="67">
        <f t="shared" si="24"/>
        <v>15.293230778584533</v>
      </c>
      <c r="G115" s="67">
        <f t="shared" si="24"/>
        <v>6.6179228104825141</v>
      </c>
      <c r="H115" s="67">
        <f t="shared" si="24"/>
        <v>5.4716523934328682</v>
      </c>
      <c r="I115" s="67">
        <f t="shared" si="24"/>
        <v>15.085037003336211</v>
      </c>
      <c r="J115" s="67">
        <f t="shared" si="24"/>
        <v>8.4850119150378109</v>
      </c>
      <c r="K115" s="67">
        <f t="shared" si="24"/>
        <v>10.012930899476293</v>
      </c>
    </row>
    <row r="116" spans="1:11">
      <c r="A116" s="214" t="s">
        <v>540</v>
      </c>
      <c r="B116" s="67">
        <f t="shared" si="21"/>
        <v>4.8946432804011026</v>
      </c>
      <c r="C116" s="67">
        <f t="shared" ref="C116:K116" si="25">(C97-C96)/C96*100</f>
        <v>6.2753725459665803</v>
      </c>
      <c r="D116" s="67">
        <f t="shared" si="25"/>
        <v>8.3485479483566074</v>
      </c>
      <c r="E116" s="67">
        <f t="shared" si="25"/>
        <v>11.793733322820579</v>
      </c>
      <c r="F116" s="67">
        <f t="shared" si="25"/>
        <v>5.7849035471449408</v>
      </c>
      <c r="G116" s="67">
        <f t="shared" si="25"/>
        <v>6.9102242889336267</v>
      </c>
      <c r="H116" s="67">
        <f t="shared" si="25"/>
        <v>3.7402239971947706</v>
      </c>
      <c r="I116" s="67">
        <f t="shared" si="25"/>
        <v>8.9017971223989143</v>
      </c>
      <c r="J116" s="67">
        <f t="shared" si="25"/>
        <v>9.7860785330799356</v>
      </c>
      <c r="K116" s="67">
        <f t="shared" si="25"/>
        <v>8.0855946863643329</v>
      </c>
    </row>
    <row r="117" spans="1:11">
      <c r="A117" s="145"/>
      <c r="B117" s="67"/>
      <c r="C117" s="67"/>
      <c r="D117" s="67"/>
      <c r="E117" s="67"/>
      <c r="F117" s="67"/>
      <c r="G117" s="67"/>
      <c r="H117" s="67"/>
      <c r="I117" s="67"/>
      <c r="J117" s="67"/>
      <c r="K117" s="67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</row>
    <row r="186" spans="1:1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</row>
    <row r="190" spans="1:1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</row>
    <row r="191" spans="1:1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</row>
    <row r="192" spans="1:1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  <row r="194" spans="1:1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</row>
    <row r="195" spans="1:1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</row>
    <row r="196" spans="1:1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</row>
  </sheetData>
  <mergeCells count="1">
    <mergeCell ref="B1:K1"/>
  </mergeCells>
  <conditionalFormatting sqref="F7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F55:F7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2014-11-05T05:11:03Z</dcterms:modified>
</cp:coreProperties>
</file>